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1.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2.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3.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C:\Users\mAC0004\Desktop\"/>
    </mc:Choice>
  </mc:AlternateContent>
  <xr:revisionPtr revIDLastSave="0" documentId="13_ncr:1_{3B7E81AF-0D55-4146-925C-0C5D4EA033F5}" xr6:coauthVersionLast="47" xr6:coauthVersionMax="47" xr10:uidLastSave="{00000000-0000-0000-0000-000000000000}"/>
  <bookViews>
    <workbookView xWindow="-110" yWindow="-110" windowWidth="19420" windowHeight="11500" tabRatio="983" xr2:uid="{00000000-000D-0000-FFFF-FFFF00000000}"/>
  </bookViews>
  <sheets>
    <sheet name="目次" sheetId="59" r:id="rId1"/>
    <sheet name="概要統計表" sheetId="88" r:id="rId2"/>
    <sheet name="概要1" sheetId="81" r:id="rId3"/>
    <sheet name="概要2" sheetId="82" r:id="rId4"/>
    <sheet name="概要3" sheetId="83" r:id="rId5"/>
    <sheet name="概要4" sheetId="84" r:id="rId6"/>
    <sheet name="概要5" sheetId="85" r:id="rId7"/>
    <sheet name="関連統計" sheetId="87" r:id="rId8"/>
    <sheet name="1住宅数" sheetId="7" r:id="rId9"/>
    <sheet name="2市町住宅1" sheetId="51" r:id="rId10"/>
    <sheet name="3市町住宅2" sheetId="58" r:id="rId11"/>
    <sheet name="4空き家" sheetId="9" r:id="rId12"/>
    <sheet name="5住宅建て方" sheetId="4" r:id="rId13"/>
    <sheet name="6共同住宅階数" sheetId="6" r:id="rId14"/>
    <sheet name="7住宅所有" sheetId="11" r:id="rId15"/>
    <sheet name="8住宅面積1" sheetId="8" r:id="rId16"/>
    <sheet name="9住宅面積2" sheetId="12" r:id="rId17"/>
    <sheet name="10建築時期" sheetId="44" r:id="rId18"/>
    <sheet name="11高齢者設備" sheetId="1" r:id="rId19"/>
    <sheet name="12府県住宅1" sheetId="72" r:id="rId20"/>
    <sheet name="13府県住宅2" sheetId="73" r:id="rId21"/>
    <sheet name="14市町増改築" sheetId="90" r:id="rId22"/>
    <sheet name="市町世帯" sheetId="80" r:id="rId23"/>
    <sheet name="r5_1" sheetId="64" r:id="rId24"/>
    <sheet name="r5_2" sheetId="63" r:id="rId25"/>
    <sheet name="r5_3" sheetId="62" r:id="rId26"/>
    <sheet name="r5_4" sheetId="61" r:id="rId27"/>
    <sheet name="r5_5" sheetId="60" r:id="rId28"/>
    <sheet name="r5_6" sheetId="65" r:id="rId29"/>
    <sheet name="r5_7" sheetId="66" r:id="rId30"/>
    <sheet name="r5_8" sheetId="69" r:id="rId31"/>
    <sheet name="r5_8_2" sheetId="71" r:id="rId32"/>
    <sheet name="r5_9" sheetId="68" r:id="rId33"/>
    <sheet name="r5_10" sheetId="78" r:id="rId34"/>
  </sheets>
  <definedNames>
    <definedName name="_xlnm.Print_Area" localSheetId="17">'10建築時期'!$A$1:$V$56</definedName>
    <definedName name="_xlnm.Print_Area" localSheetId="8">'1住宅数'!$A$1:$V$51</definedName>
    <definedName name="_xlnm.Print_Area" localSheetId="11">'4空き家'!$A$1:$P$78</definedName>
    <definedName name="_xlnm.Print_Area" localSheetId="12">'5住宅建て方'!$A$1:$T$53</definedName>
    <definedName name="_xlnm.Print_Area" localSheetId="13">'6共同住宅階数'!$A$1:$X$55</definedName>
    <definedName name="_xlnm.Print_Area" localSheetId="14">'7住宅所有'!$A$1:$AC$57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63" i="80" l="1"/>
  <c r="BI63" i="80"/>
  <c r="BH63" i="80"/>
  <c r="BG63" i="80"/>
  <c r="BF63" i="80"/>
  <c r="BE63" i="80"/>
  <c r="BD63" i="80"/>
  <c r="BC63" i="80"/>
  <c r="BB63" i="80"/>
  <c r="BA63" i="80"/>
  <c r="AZ63" i="80"/>
  <c r="AY63" i="80"/>
  <c r="AX63" i="80"/>
  <c r="AW63" i="80"/>
  <c r="AV63" i="80"/>
  <c r="AU63" i="80"/>
  <c r="AT63" i="80"/>
  <c r="AS63" i="80"/>
  <c r="AR63" i="80"/>
  <c r="AQ63" i="80"/>
  <c r="AP63" i="80"/>
  <c r="AO63" i="80"/>
  <c r="AN63" i="80"/>
  <c r="AM63" i="80"/>
  <c r="AL63" i="80"/>
  <c r="AK63" i="80"/>
  <c r="AJ63" i="80"/>
  <c r="AI63" i="80"/>
  <c r="AH63" i="80"/>
  <c r="AG63" i="80"/>
  <c r="AF63" i="80"/>
  <c r="AE63" i="80"/>
  <c r="AD63" i="80"/>
  <c r="AC63" i="80"/>
  <c r="AB63" i="80"/>
  <c r="AA63" i="80"/>
  <c r="Z63" i="80"/>
  <c r="Y63" i="80"/>
  <c r="X63" i="80"/>
  <c r="W63" i="80"/>
  <c r="V63" i="80"/>
  <c r="U63" i="80"/>
  <c r="T63" i="80"/>
  <c r="S63" i="80"/>
  <c r="R63" i="80"/>
  <c r="Q63" i="80"/>
  <c r="P63" i="80"/>
  <c r="O63" i="80"/>
  <c r="N63" i="80"/>
  <c r="M63" i="80"/>
  <c r="L63" i="80"/>
  <c r="K63" i="80"/>
  <c r="J63" i="80"/>
  <c r="I63" i="80"/>
  <c r="H63" i="80"/>
  <c r="G63" i="80"/>
  <c r="F63" i="80"/>
  <c r="E63" i="80"/>
  <c r="D63" i="80"/>
  <c r="C63" i="80"/>
  <c r="BJ60" i="80"/>
  <c r="BI60" i="80"/>
  <c r="BH60" i="80"/>
  <c r="BG60" i="80"/>
  <c r="BF60" i="80"/>
  <c r="BE60" i="80"/>
  <c r="BD60" i="80"/>
  <c r="BC60" i="80"/>
  <c r="BB60" i="80"/>
  <c r="BA60" i="80"/>
  <c r="AZ60" i="80"/>
  <c r="AY60" i="80"/>
  <c r="AX60" i="80"/>
  <c r="AW60" i="80"/>
  <c r="AV60" i="80"/>
  <c r="AU60" i="80"/>
  <c r="AT60" i="80"/>
  <c r="AS60" i="80"/>
  <c r="AR60" i="80"/>
  <c r="AQ60" i="80"/>
  <c r="AP60" i="80"/>
  <c r="AO60" i="80"/>
  <c r="AN60" i="80"/>
  <c r="AM60" i="80"/>
  <c r="AL60" i="80"/>
  <c r="AK60" i="80"/>
  <c r="AJ60" i="80"/>
  <c r="AI60" i="80"/>
  <c r="AH60" i="80"/>
  <c r="AG60" i="80"/>
  <c r="AF60" i="80"/>
  <c r="AE60" i="80"/>
  <c r="AD60" i="80"/>
  <c r="AC60" i="80"/>
  <c r="AB60" i="80"/>
  <c r="AA60" i="80"/>
  <c r="Z60" i="80"/>
  <c r="Y60" i="80"/>
  <c r="X60" i="80"/>
  <c r="W60" i="80"/>
  <c r="V60" i="80"/>
  <c r="U60" i="80"/>
  <c r="T60" i="80"/>
  <c r="S60" i="80"/>
  <c r="R60" i="80"/>
  <c r="Q60" i="80"/>
  <c r="P60" i="80"/>
  <c r="O60" i="80"/>
  <c r="N60" i="80"/>
  <c r="M60" i="80"/>
  <c r="L60" i="80"/>
  <c r="K60" i="80"/>
  <c r="J60" i="80"/>
  <c r="I60" i="80"/>
  <c r="H60" i="80"/>
  <c r="G60" i="80"/>
  <c r="F60" i="80"/>
  <c r="E60" i="80"/>
  <c r="D60" i="80"/>
  <c r="C60" i="80"/>
  <c r="BJ54" i="80"/>
  <c r="BI54" i="80"/>
  <c r="BH54" i="80"/>
  <c r="BG54" i="80"/>
  <c r="BF54" i="80"/>
  <c r="BE54" i="80"/>
  <c r="BD54" i="80"/>
  <c r="BC54" i="80"/>
  <c r="BB54" i="80"/>
  <c r="BA54" i="80"/>
  <c r="AZ54" i="80"/>
  <c r="AY54" i="80"/>
  <c r="AX54" i="80"/>
  <c r="AW54" i="80"/>
  <c r="AV54" i="80"/>
  <c r="AU54" i="80"/>
  <c r="AT54" i="80"/>
  <c r="AS54" i="80"/>
  <c r="AR54" i="80"/>
  <c r="AQ54" i="80"/>
  <c r="AP54" i="80"/>
  <c r="AO54" i="80"/>
  <c r="AN54" i="80"/>
  <c r="AM54" i="80"/>
  <c r="AL54" i="80"/>
  <c r="AK54" i="80"/>
  <c r="AJ54" i="80"/>
  <c r="AI54" i="80"/>
  <c r="AH54" i="80"/>
  <c r="AG54" i="80"/>
  <c r="AF54" i="80"/>
  <c r="AE54" i="80"/>
  <c r="AD54" i="80"/>
  <c r="AC54" i="80"/>
  <c r="AB54" i="80"/>
  <c r="AA54" i="80"/>
  <c r="Z54" i="80"/>
  <c r="Y54" i="80"/>
  <c r="X54" i="80"/>
  <c r="W54" i="80"/>
  <c r="V54" i="80"/>
  <c r="U54" i="80"/>
  <c r="T54" i="80"/>
  <c r="S54" i="80"/>
  <c r="R54" i="80"/>
  <c r="Q54" i="80"/>
  <c r="P54" i="80"/>
  <c r="O54" i="80"/>
  <c r="N54" i="80"/>
  <c r="M54" i="80"/>
  <c r="L54" i="80"/>
  <c r="K54" i="80"/>
  <c r="J54" i="80"/>
  <c r="I54" i="80"/>
  <c r="H54" i="80"/>
  <c r="G54" i="80"/>
  <c r="F54" i="80"/>
  <c r="E54" i="80"/>
  <c r="D54" i="80"/>
  <c r="C54" i="80"/>
  <c r="BJ46" i="80"/>
  <c r="BI46" i="80"/>
  <c r="BH46" i="80"/>
  <c r="BG46" i="80"/>
  <c r="BF46" i="80"/>
  <c r="BE46" i="80"/>
  <c r="BD46" i="80"/>
  <c r="BC46" i="80"/>
  <c r="BB46" i="80"/>
  <c r="BA46" i="80"/>
  <c r="AZ46" i="80"/>
  <c r="AY46" i="80"/>
  <c r="AX46" i="80"/>
  <c r="AW46" i="80"/>
  <c r="AV46" i="80"/>
  <c r="AU46" i="80"/>
  <c r="AT46" i="80"/>
  <c r="AS46" i="80"/>
  <c r="AR46" i="80"/>
  <c r="AQ46" i="80"/>
  <c r="AP46" i="80"/>
  <c r="AO46" i="80"/>
  <c r="AN46" i="80"/>
  <c r="AM46" i="80"/>
  <c r="AL46" i="80"/>
  <c r="AK46" i="80"/>
  <c r="AJ46" i="80"/>
  <c r="AI46" i="80"/>
  <c r="AH46" i="80"/>
  <c r="AG46" i="80"/>
  <c r="AF46" i="80"/>
  <c r="AE46" i="80"/>
  <c r="AD46" i="80"/>
  <c r="AC46" i="80"/>
  <c r="AB46" i="80"/>
  <c r="AA46" i="80"/>
  <c r="Z46" i="80"/>
  <c r="Y46" i="80"/>
  <c r="X46" i="80"/>
  <c r="W46" i="80"/>
  <c r="V46" i="80"/>
  <c r="U46" i="80"/>
  <c r="T46" i="80"/>
  <c r="S46" i="80"/>
  <c r="R46" i="80"/>
  <c r="Q46" i="80"/>
  <c r="P46" i="80"/>
  <c r="O46" i="80"/>
  <c r="N46" i="80"/>
  <c r="M46" i="80"/>
  <c r="L46" i="80"/>
  <c r="K46" i="80"/>
  <c r="J46" i="80"/>
  <c r="I46" i="80"/>
  <c r="H46" i="80"/>
  <c r="G46" i="80"/>
  <c r="F46" i="80"/>
  <c r="E46" i="80"/>
  <c r="D46" i="80"/>
  <c r="C46" i="80"/>
  <c r="BJ41" i="80"/>
  <c r="BI41" i="80"/>
  <c r="BH41" i="80"/>
  <c r="BG41" i="80"/>
  <c r="BF41" i="80"/>
  <c r="BE41" i="80"/>
  <c r="BD41" i="80"/>
  <c r="BC41" i="80"/>
  <c r="BB41" i="80"/>
  <c r="BA41" i="80"/>
  <c r="AZ41" i="80"/>
  <c r="AY41" i="80"/>
  <c r="AX41" i="80"/>
  <c r="AW41" i="80"/>
  <c r="AV41" i="80"/>
  <c r="AU41" i="80"/>
  <c r="AT41" i="80"/>
  <c r="AS41" i="80"/>
  <c r="AR41" i="80"/>
  <c r="AQ41" i="80"/>
  <c r="AP41" i="80"/>
  <c r="AO41" i="80"/>
  <c r="AN41" i="80"/>
  <c r="AM41" i="80"/>
  <c r="AL41" i="80"/>
  <c r="AK41" i="80"/>
  <c r="AJ41" i="80"/>
  <c r="AI41" i="80"/>
  <c r="AH41" i="80"/>
  <c r="AG41" i="80"/>
  <c r="AF41" i="80"/>
  <c r="AE41" i="80"/>
  <c r="AD41" i="80"/>
  <c r="AC41" i="80"/>
  <c r="AB41" i="80"/>
  <c r="AA41" i="80"/>
  <c r="Z41" i="80"/>
  <c r="Y41" i="80"/>
  <c r="X41" i="80"/>
  <c r="W41" i="80"/>
  <c r="V41" i="80"/>
  <c r="U41" i="80"/>
  <c r="T41" i="80"/>
  <c r="S41" i="80"/>
  <c r="R41" i="80"/>
  <c r="Q41" i="80"/>
  <c r="P41" i="80"/>
  <c r="O41" i="80"/>
  <c r="N41" i="80"/>
  <c r="M41" i="80"/>
  <c r="L41" i="80"/>
  <c r="K41" i="80"/>
  <c r="J41" i="80"/>
  <c r="I41" i="80"/>
  <c r="H41" i="80"/>
  <c r="G41" i="80"/>
  <c r="F41" i="80"/>
  <c r="E41" i="80"/>
  <c r="D41" i="80"/>
  <c r="C41" i="80"/>
  <c r="BJ34" i="80"/>
  <c r="BI34" i="80"/>
  <c r="BH34" i="80"/>
  <c r="BG34" i="80"/>
  <c r="BF34" i="80"/>
  <c r="BE34" i="80"/>
  <c r="BD34" i="80"/>
  <c r="BC34" i="80"/>
  <c r="BB34" i="80"/>
  <c r="BA34" i="80"/>
  <c r="AZ34" i="80"/>
  <c r="AY34" i="80"/>
  <c r="AX34" i="80"/>
  <c r="AW34" i="80"/>
  <c r="AV34" i="80"/>
  <c r="AU34" i="80"/>
  <c r="AT34" i="80"/>
  <c r="AS34" i="80"/>
  <c r="AR34" i="80"/>
  <c r="AQ34" i="80"/>
  <c r="AP34" i="80"/>
  <c r="AO34" i="80"/>
  <c r="AN34" i="80"/>
  <c r="AM34" i="80"/>
  <c r="AL34" i="80"/>
  <c r="AK34" i="80"/>
  <c r="AJ34" i="80"/>
  <c r="AI34" i="80"/>
  <c r="AH34" i="80"/>
  <c r="AG34" i="80"/>
  <c r="AF34" i="80"/>
  <c r="AE34" i="80"/>
  <c r="AD34" i="80"/>
  <c r="AC34" i="80"/>
  <c r="AB34" i="80"/>
  <c r="AA34" i="80"/>
  <c r="Z34" i="80"/>
  <c r="Y34" i="80"/>
  <c r="X34" i="80"/>
  <c r="W34" i="80"/>
  <c r="V34" i="80"/>
  <c r="U34" i="80"/>
  <c r="T34" i="80"/>
  <c r="S34" i="80"/>
  <c r="R34" i="80"/>
  <c r="Q34" i="80"/>
  <c r="P34" i="80"/>
  <c r="O34" i="80"/>
  <c r="N34" i="80"/>
  <c r="M34" i="80"/>
  <c r="L34" i="80"/>
  <c r="K34" i="80"/>
  <c r="J34" i="80"/>
  <c r="I34" i="80"/>
  <c r="H34" i="80"/>
  <c r="G34" i="80"/>
  <c r="F34" i="80"/>
  <c r="E34" i="80"/>
  <c r="D34" i="80"/>
  <c r="C34" i="80"/>
  <c r="BJ28" i="80"/>
  <c r="BI28" i="80"/>
  <c r="BH28" i="80"/>
  <c r="BG28" i="80"/>
  <c r="BF28" i="80"/>
  <c r="BE28" i="80"/>
  <c r="BE7" i="80" s="1"/>
  <c r="BD28" i="80"/>
  <c r="BD7" i="80" s="1"/>
  <c r="BC28" i="80"/>
  <c r="BB28" i="80"/>
  <c r="BA28" i="80"/>
  <c r="AZ28" i="80"/>
  <c r="AY28" i="80"/>
  <c r="AX28" i="80"/>
  <c r="AW28" i="80"/>
  <c r="AV28" i="80"/>
  <c r="AU28" i="80"/>
  <c r="AT28" i="80"/>
  <c r="AS28" i="80"/>
  <c r="AR28" i="80"/>
  <c r="AQ28" i="80"/>
  <c r="AP28" i="80"/>
  <c r="AO28" i="80"/>
  <c r="AN28" i="80"/>
  <c r="AM28" i="80"/>
  <c r="AL28" i="80"/>
  <c r="AK28" i="80"/>
  <c r="AJ28" i="80"/>
  <c r="AI28" i="80"/>
  <c r="AH28" i="80"/>
  <c r="AG28" i="80"/>
  <c r="AF28" i="80"/>
  <c r="AE28" i="80"/>
  <c r="AD28" i="80"/>
  <c r="AC28" i="80"/>
  <c r="AB28" i="80"/>
  <c r="AA28" i="80"/>
  <c r="Z28" i="80"/>
  <c r="Y28" i="80"/>
  <c r="Y7" i="80" s="1"/>
  <c r="X28" i="80"/>
  <c r="X7" i="80" s="1"/>
  <c r="W28" i="80"/>
  <c r="V28" i="80"/>
  <c r="U28" i="80"/>
  <c r="T28" i="80"/>
  <c r="S28" i="80"/>
  <c r="R28" i="80"/>
  <c r="Q28" i="80"/>
  <c r="P28" i="80"/>
  <c r="O28" i="80"/>
  <c r="N28" i="80"/>
  <c r="M28" i="80"/>
  <c r="L28" i="80"/>
  <c r="K28" i="80"/>
  <c r="J28" i="80"/>
  <c r="I28" i="80"/>
  <c r="H28" i="80"/>
  <c r="G28" i="80"/>
  <c r="F28" i="80"/>
  <c r="E28" i="80"/>
  <c r="D28" i="80"/>
  <c r="C28" i="80"/>
  <c r="BJ22" i="80"/>
  <c r="BI22" i="80"/>
  <c r="BH22" i="80"/>
  <c r="BG22" i="80"/>
  <c r="BF22" i="80"/>
  <c r="BE22" i="80"/>
  <c r="BD22" i="80"/>
  <c r="BC22" i="80"/>
  <c r="BB22" i="80"/>
  <c r="BA22" i="80"/>
  <c r="BA7" i="80" s="1"/>
  <c r="AZ22" i="80"/>
  <c r="AZ7" i="80" s="1"/>
  <c r="AY22" i="80"/>
  <c r="AY7" i="80" s="1"/>
  <c r="AX22" i="80"/>
  <c r="AW22" i="80"/>
  <c r="AV22" i="80"/>
  <c r="AU22" i="80"/>
  <c r="AT22" i="80"/>
  <c r="AS22" i="80"/>
  <c r="AR22" i="80"/>
  <c r="AQ22" i="80"/>
  <c r="AP22" i="80"/>
  <c r="AO22" i="80"/>
  <c r="AN22" i="80"/>
  <c r="AN7" i="80" s="1"/>
  <c r="AM22" i="80"/>
  <c r="AL22" i="80"/>
  <c r="AK22" i="80"/>
  <c r="AJ22" i="80"/>
  <c r="AI22" i="80"/>
  <c r="AH22" i="80"/>
  <c r="AG22" i="80"/>
  <c r="AF22" i="80"/>
  <c r="AE22" i="80"/>
  <c r="AD22" i="80"/>
  <c r="AC22" i="80"/>
  <c r="AB22" i="80"/>
  <c r="AA22" i="80"/>
  <c r="Z22" i="80"/>
  <c r="Y22" i="80"/>
  <c r="X22" i="80"/>
  <c r="W22" i="80"/>
  <c r="V22" i="80"/>
  <c r="U22" i="80"/>
  <c r="T22" i="80"/>
  <c r="S22" i="80"/>
  <c r="R22" i="80"/>
  <c r="Q22" i="80"/>
  <c r="P22" i="80"/>
  <c r="O22" i="80"/>
  <c r="N22" i="80"/>
  <c r="M22" i="80"/>
  <c r="L22" i="80"/>
  <c r="K22" i="80"/>
  <c r="J22" i="80"/>
  <c r="I22" i="80"/>
  <c r="I7" i="80" s="1"/>
  <c r="H22" i="80"/>
  <c r="H7" i="80" s="1"/>
  <c r="G22" i="80"/>
  <c r="F22" i="80"/>
  <c r="E22" i="80"/>
  <c r="D22" i="80"/>
  <c r="C22" i="80"/>
  <c r="BJ18" i="80"/>
  <c r="BI18" i="80"/>
  <c r="BH18" i="80"/>
  <c r="BG18" i="80"/>
  <c r="BF18" i="80"/>
  <c r="BE18" i="80"/>
  <c r="BD18" i="80"/>
  <c r="BC18" i="80"/>
  <c r="BB18" i="80"/>
  <c r="BA18" i="80"/>
  <c r="AZ18" i="80"/>
  <c r="AY18" i="80"/>
  <c r="AX18" i="80"/>
  <c r="AX7" i="80" s="1"/>
  <c r="AW18" i="80"/>
  <c r="AV18" i="80"/>
  <c r="AU18" i="80"/>
  <c r="AT18" i="80"/>
  <c r="AS18" i="80"/>
  <c r="AR18" i="80"/>
  <c r="AQ18" i="80"/>
  <c r="AP18" i="80"/>
  <c r="AO18" i="80"/>
  <c r="AO7" i="80" s="1"/>
  <c r="AN18" i="80"/>
  <c r="AM18" i="80"/>
  <c r="AL18" i="80"/>
  <c r="AK18" i="80"/>
  <c r="AJ18" i="80"/>
  <c r="AJ7" i="80" s="1"/>
  <c r="AI18" i="80"/>
  <c r="AH18" i="80"/>
  <c r="AH7" i="80" s="1"/>
  <c r="AG18" i="80"/>
  <c r="AF18" i="80"/>
  <c r="AE18" i="80"/>
  <c r="AD18" i="80"/>
  <c r="AC18" i="80"/>
  <c r="AB18" i="80"/>
  <c r="AA18" i="80"/>
  <c r="Z18" i="80"/>
  <c r="Y18" i="80"/>
  <c r="X18" i="80"/>
  <c r="W18" i="80"/>
  <c r="V18" i="80"/>
  <c r="U18" i="80"/>
  <c r="T18" i="80"/>
  <c r="S18" i="80"/>
  <c r="R18" i="80"/>
  <c r="R7" i="80" s="1"/>
  <c r="Q18" i="80"/>
  <c r="P18" i="80"/>
  <c r="O18" i="80"/>
  <c r="N18" i="80"/>
  <c r="M18" i="80"/>
  <c r="L18" i="80"/>
  <c r="K18" i="80"/>
  <c r="J18" i="80"/>
  <c r="I18" i="80"/>
  <c r="H18" i="80"/>
  <c r="G18" i="80"/>
  <c r="F18" i="80"/>
  <c r="E18" i="80"/>
  <c r="E7" i="80" s="1"/>
  <c r="D18" i="80"/>
  <c r="D7" i="80" s="1"/>
  <c r="C18" i="80"/>
  <c r="BJ8" i="80"/>
  <c r="BI8" i="80"/>
  <c r="BI7" i="80" s="1"/>
  <c r="BH8" i="80"/>
  <c r="BH7" i="80" s="1"/>
  <c r="BG8" i="80"/>
  <c r="BG7" i="80" s="1"/>
  <c r="BF8" i="80"/>
  <c r="BE8" i="80"/>
  <c r="BD8" i="80"/>
  <c r="BC8" i="80"/>
  <c r="BB8" i="80"/>
  <c r="BA8" i="80"/>
  <c r="AZ8" i="80"/>
  <c r="AY8" i="80"/>
  <c r="AX8" i="80"/>
  <c r="AW8" i="80"/>
  <c r="AV8" i="80"/>
  <c r="AV7" i="80" s="1"/>
  <c r="AU8" i="80"/>
  <c r="AT8" i="80"/>
  <c r="AS8" i="80"/>
  <c r="AS7" i="80" s="1"/>
  <c r="AR8" i="80"/>
  <c r="AR7" i="80" s="1"/>
  <c r="AQ8" i="80"/>
  <c r="AQ7" i="80" s="1"/>
  <c r="AP8" i="80"/>
  <c r="AO8" i="80"/>
  <c r="AN8" i="80"/>
  <c r="AM8" i="80"/>
  <c r="AL8" i="80"/>
  <c r="AK8" i="80"/>
  <c r="AJ8" i="80"/>
  <c r="AI8" i="80"/>
  <c r="AH8" i="80"/>
  <c r="AG8" i="80"/>
  <c r="AG7" i="80" s="1"/>
  <c r="AF8" i="80"/>
  <c r="AF7" i="80" s="1"/>
  <c r="AE8" i="80"/>
  <c r="AD8" i="80"/>
  <c r="AC8" i="80"/>
  <c r="AC7" i="80" s="1"/>
  <c r="AB8" i="80"/>
  <c r="AB7" i="80" s="1"/>
  <c r="AA8" i="80"/>
  <c r="AA7" i="80" s="1"/>
  <c r="Z8" i="80"/>
  <c r="Y8" i="80"/>
  <c r="X8" i="80"/>
  <c r="W8" i="80"/>
  <c r="V8" i="80"/>
  <c r="U8" i="80"/>
  <c r="T8" i="80"/>
  <c r="S8" i="80"/>
  <c r="S7" i="80" s="1"/>
  <c r="R8" i="80"/>
  <c r="Q8" i="80"/>
  <c r="Q7" i="80" s="1"/>
  <c r="P8" i="80"/>
  <c r="P7" i="80" s="1"/>
  <c r="O8" i="80"/>
  <c r="N8" i="80"/>
  <c r="M8" i="80"/>
  <c r="M7" i="80" s="1"/>
  <c r="L8" i="80"/>
  <c r="L7" i="80" s="1"/>
  <c r="K8" i="80"/>
  <c r="K7" i="80" s="1"/>
  <c r="J8" i="80"/>
  <c r="I8" i="80"/>
  <c r="H8" i="80"/>
  <c r="G8" i="80"/>
  <c r="F8" i="80"/>
  <c r="E8" i="80"/>
  <c r="D8" i="80"/>
  <c r="C8" i="80"/>
  <c r="AW7" i="80"/>
  <c r="AK7" i="80"/>
  <c r="U7" i="80"/>
  <c r="T7" i="80"/>
  <c r="AE7" i="80" l="1"/>
  <c r="J7" i="80"/>
  <c r="AP7" i="80"/>
  <c r="W7" i="80"/>
  <c r="AU7" i="80"/>
  <c r="Z7" i="80"/>
  <c r="BF7" i="80"/>
  <c r="G7" i="80"/>
  <c r="AM7" i="80"/>
  <c r="O7" i="80"/>
  <c r="C7" i="80"/>
  <c r="AI7" i="80"/>
  <c r="BB7" i="80"/>
  <c r="F7" i="80"/>
  <c r="N7" i="80"/>
  <c r="V7" i="80"/>
  <c r="AD7" i="80"/>
  <c r="AL7" i="80"/>
  <c r="AT7" i="80"/>
  <c r="BJ7" i="80"/>
  <c r="BC7" i="80"/>
  <c r="M48" i="60" l="1"/>
  <c r="L48" i="60"/>
  <c r="L44" i="60"/>
  <c r="L41" i="60"/>
  <c r="P63" i="64" a="1"/>
  <c r="P63" i="64" s="1"/>
  <c r="O63" i="64" a="1"/>
  <c r="O63" i="64" s="1"/>
  <c r="N63" i="64" a="1"/>
  <c r="N63" i="64" s="1"/>
  <c r="M63" i="64" a="1"/>
  <c r="M63" i="64" s="1"/>
  <c r="L63" i="64" a="1"/>
  <c r="L63" i="64" s="1"/>
  <c r="K63" i="64" a="1"/>
  <c r="K63" i="64" s="1"/>
  <c r="J63" i="64" a="1"/>
  <c r="J63" i="64" s="1"/>
  <c r="I63" i="64" a="1"/>
  <c r="I63" i="64" s="1"/>
  <c r="H63" i="64" a="1"/>
  <c r="H63" i="64" s="1"/>
  <c r="G63" i="64" a="1"/>
  <c r="G63" i="64" s="1"/>
  <c r="F63" i="64" a="1"/>
  <c r="F63" i="64" s="1"/>
  <c r="E63" i="64" a="1"/>
  <c r="E63" i="64" s="1"/>
  <c r="D63" i="64" a="1"/>
  <c r="D63" i="64" s="1"/>
  <c r="P62" i="64"/>
  <c r="O62" i="64"/>
  <c r="N62" i="64"/>
  <c r="M62" i="64"/>
  <c r="L62" i="64"/>
  <c r="K62" i="64"/>
  <c r="J62" i="64"/>
  <c r="I62" i="64"/>
  <c r="H62" i="64"/>
  <c r="G62" i="64"/>
  <c r="F62" i="64"/>
  <c r="E62" i="64"/>
  <c r="D62" i="64"/>
  <c r="AS79" i="72"/>
  <c r="AS78" i="72"/>
  <c r="AS77" i="72"/>
  <c r="AS76" i="72"/>
  <c r="AS75" i="72"/>
  <c r="AS74" i="72"/>
  <c r="AS73" i="72"/>
  <c r="AS72" i="72"/>
  <c r="AS71" i="72"/>
  <c r="AS70" i="72"/>
  <c r="AS69" i="72"/>
  <c r="AS68" i="72"/>
  <c r="AS67" i="72"/>
  <c r="AS66" i="72"/>
  <c r="AS65" i="72"/>
  <c r="AS64" i="72"/>
  <c r="AS63" i="72"/>
  <c r="AS62" i="72"/>
  <c r="AS61" i="72"/>
  <c r="AS60" i="72"/>
  <c r="AS59" i="72"/>
  <c r="BC58" i="72"/>
  <c r="BB58" i="72"/>
  <c r="BA58" i="72"/>
  <c r="AZ58" i="72"/>
  <c r="AY58" i="72"/>
  <c r="AX58" i="72"/>
  <c r="AW58" i="72"/>
  <c r="AV58" i="72"/>
  <c r="AU58" i="72"/>
  <c r="AT58" i="72"/>
  <c r="AS58" i="72"/>
  <c r="AR58" i="72"/>
  <c r="AQ58" i="72"/>
  <c r="AP58" i="72"/>
  <c r="AO58" i="72"/>
  <c r="AN58" i="72"/>
  <c r="AM58" i="72"/>
  <c r="AL58" i="72"/>
  <c r="AK58" i="72"/>
  <c r="AJ58" i="72"/>
  <c r="AI58" i="72"/>
  <c r="AH58" i="72"/>
  <c r="BC57" i="72"/>
  <c r="BB57" i="72"/>
  <c r="BA57" i="72"/>
  <c r="AZ57" i="72"/>
  <c r="AY57" i="72"/>
  <c r="AX57" i="72"/>
  <c r="AW57" i="72"/>
  <c r="AV57" i="72"/>
  <c r="AU57" i="72"/>
  <c r="AT57" i="72"/>
  <c r="AS57" i="72"/>
  <c r="AR57" i="72"/>
  <c r="AQ57" i="72"/>
  <c r="AP57" i="72"/>
  <c r="AO57" i="72"/>
  <c r="AN57" i="72"/>
  <c r="AM57" i="72"/>
  <c r="AL57" i="72"/>
  <c r="AK57" i="72"/>
  <c r="AJ57" i="72"/>
  <c r="AI57" i="72"/>
  <c r="AH57" i="72"/>
  <c r="BC56" i="72"/>
  <c r="BB56" i="72"/>
  <c r="BA56" i="72"/>
  <c r="AZ56" i="72"/>
  <c r="AY56" i="72"/>
  <c r="AX56" i="72"/>
  <c r="AW56" i="72"/>
  <c r="AV56" i="72"/>
  <c r="AU56" i="72"/>
  <c r="AT56" i="72"/>
  <c r="AS56" i="72"/>
  <c r="AR56" i="72"/>
  <c r="AQ56" i="72"/>
  <c r="AP56" i="72"/>
  <c r="AO56" i="72"/>
  <c r="AN56" i="72"/>
  <c r="AM56" i="72"/>
  <c r="AL56" i="72"/>
  <c r="AK56" i="72"/>
  <c r="AJ56" i="72"/>
  <c r="AI56" i="72"/>
  <c r="AH56" i="72"/>
  <c r="BC55" i="72"/>
  <c r="BB55" i="72"/>
  <c r="BA55" i="72"/>
  <c r="AZ55" i="72"/>
  <c r="AY55" i="72"/>
  <c r="AX55" i="72"/>
  <c r="AW55" i="72"/>
  <c r="AV55" i="72"/>
  <c r="AU55" i="72"/>
  <c r="AT55" i="72"/>
  <c r="AS55" i="72"/>
  <c r="AR55" i="72"/>
  <c r="AQ55" i="72"/>
  <c r="AP55" i="72"/>
  <c r="AO55" i="72"/>
  <c r="AN55" i="72"/>
  <c r="AM55" i="72"/>
  <c r="AL55" i="72"/>
  <c r="AK55" i="72"/>
  <c r="AJ55" i="72"/>
  <c r="AI55" i="72"/>
  <c r="AH55" i="72"/>
  <c r="BC54" i="72"/>
  <c r="BB54" i="72"/>
  <c r="BA54" i="72"/>
  <c r="AZ54" i="72"/>
  <c r="AY54" i="72"/>
  <c r="AX54" i="72"/>
  <c r="AW54" i="72"/>
  <c r="AV54" i="72"/>
  <c r="AU54" i="72"/>
  <c r="AT54" i="72"/>
  <c r="AS54" i="72"/>
  <c r="AR54" i="72"/>
  <c r="AQ54" i="72"/>
  <c r="AP54" i="72"/>
  <c r="AO54" i="72"/>
  <c r="AN54" i="72"/>
  <c r="AM54" i="72"/>
  <c r="AL54" i="72"/>
  <c r="AK54" i="72"/>
  <c r="AJ54" i="72"/>
  <c r="AI54" i="72"/>
  <c r="AH54" i="72"/>
  <c r="BC53" i="72"/>
  <c r="BB53" i="72"/>
  <c r="BA53" i="72"/>
  <c r="AZ53" i="72"/>
  <c r="AY53" i="72"/>
  <c r="AX53" i="72"/>
  <c r="AW53" i="72"/>
  <c r="AV53" i="72"/>
  <c r="AU53" i="72"/>
  <c r="AT53" i="72"/>
  <c r="AS53" i="72"/>
  <c r="AR53" i="72"/>
  <c r="AQ53" i="72"/>
  <c r="AP53" i="72"/>
  <c r="AO53" i="72"/>
  <c r="AN53" i="72"/>
  <c r="AM53" i="72"/>
  <c r="AL53" i="72"/>
  <c r="AK53" i="72"/>
  <c r="AJ53" i="72"/>
  <c r="AI53" i="72"/>
  <c r="AH53" i="72"/>
  <c r="BC52" i="72"/>
  <c r="BB52" i="72"/>
  <c r="BA52" i="72"/>
  <c r="AZ52" i="72"/>
  <c r="AY52" i="72"/>
  <c r="AX52" i="72"/>
  <c r="AW52" i="72"/>
  <c r="AV52" i="72"/>
  <c r="AU52" i="72"/>
  <c r="AT52" i="72"/>
  <c r="AS52" i="72"/>
  <c r="AR52" i="72"/>
  <c r="AQ52" i="72"/>
  <c r="AP52" i="72"/>
  <c r="AO52" i="72"/>
  <c r="AN52" i="72"/>
  <c r="AM52" i="72"/>
  <c r="AL52" i="72"/>
  <c r="AK52" i="72"/>
  <c r="AJ52" i="72"/>
  <c r="AI52" i="72"/>
  <c r="AH52" i="72"/>
  <c r="BC51" i="72"/>
  <c r="BB51" i="72"/>
  <c r="BA51" i="72"/>
  <c r="AZ51" i="72"/>
  <c r="AY51" i="72"/>
  <c r="AX51" i="72"/>
  <c r="AW51" i="72"/>
  <c r="AV51" i="72"/>
  <c r="AU51" i="72"/>
  <c r="AT51" i="72"/>
  <c r="AS51" i="72"/>
  <c r="AR51" i="72"/>
  <c r="AQ51" i="72"/>
  <c r="AP51" i="72"/>
  <c r="AO51" i="72"/>
  <c r="AN51" i="72"/>
  <c r="AM51" i="72"/>
  <c r="AL51" i="72"/>
  <c r="AK51" i="72"/>
  <c r="AJ51" i="72"/>
  <c r="AI51" i="72"/>
  <c r="AH51" i="72"/>
  <c r="BC50" i="72"/>
  <c r="BB50" i="72"/>
  <c r="BA50" i="72"/>
  <c r="AZ50" i="72"/>
  <c r="AY50" i="72"/>
  <c r="AX50" i="72"/>
  <c r="AW50" i="72"/>
  <c r="AV50" i="72"/>
  <c r="AU50" i="72"/>
  <c r="AT50" i="72"/>
  <c r="AS50" i="72"/>
  <c r="AR50" i="72"/>
  <c r="AQ50" i="72"/>
  <c r="AP50" i="72"/>
  <c r="AO50" i="72"/>
  <c r="AN50" i="72"/>
  <c r="AM50" i="72"/>
  <c r="AL50" i="72"/>
  <c r="AK50" i="72"/>
  <c r="AJ50" i="72"/>
  <c r="AI50" i="72"/>
  <c r="AH50" i="72"/>
  <c r="BC49" i="72"/>
  <c r="BB49" i="72"/>
  <c r="BA49" i="72"/>
  <c r="AZ49" i="72"/>
  <c r="AY49" i="72"/>
  <c r="AX49" i="72"/>
  <c r="AW49" i="72"/>
  <c r="AV49" i="72"/>
  <c r="AU49" i="72"/>
  <c r="AT49" i="72"/>
  <c r="AS49" i="72"/>
  <c r="AR49" i="72"/>
  <c r="AQ49" i="72"/>
  <c r="AP49" i="72"/>
  <c r="AO49" i="72"/>
  <c r="AN49" i="72"/>
  <c r="AM49" i="72"/>
  <c r="AL49" i="72"/>
  <c r="AK49" i="72"/>
  <c r="AJ49" i="72"/>
  <c r="AI49" i="72"/>
  <c r="AH49" i="72"/>
  <c r="BC48" i="72"/>
  <c r="BB48" i="72"/>
  <c r="BA48" i="72"/>
  <c r="AZ48" i="72"/>
  <c r="AY48" i="72"/>
  <c r="AX48" i="72"/>
  <c r="AW48" i="72"/>
  <c r="AV48" i="72"/>
  <c r="AU48" i="72"/>
  <c r="AT48" i="72"/>
  <c r="AS48" i="72"/>
  <c r="AR48" i="72"/>
  <c r="AQ48" i="72"/>
  <c r="AP48" i="72"/>
  <c r="AO48" i="72"/>
  <c r="AN48" i="72"/>
  <c r="AM48" i="72"/>
  <c r="AL48" i="72"/>
  <c r="AK48" i="72"/>
  <c r="AJ48" i="72"/>
  <c r="AI48" i="72"/>
  <c r="AH48" i="72"/>
  <c r="BC47" i="72"/>
  <c r="BB47" i="72"/>
  <c r="BA47" i="72"/>
  <c r="AZ47" i="72"/>
  <c r="AY47" i="72"/>
  <c r="AX47" i="72"/>
  <c r="AW47" i="72"/>
  <c r="AV47" i="72"/>
  <c r="AU47" i="72"/>
  <c r="AT47" i="72"/>
  <c r="AS47" i="72"/>
  <c r="AR47" i="72"/>
  <c r="AQ47" i="72"/>
  <c r="AP47" i="72"/>
  <c r="AO47" i="72"/>
  <c r="AN47" i="72"/>
  <c r="AM47" i="72"/>
  <c r="AL47" i="72"/>
  <c r="AK47" i="72"/>
  <c r="AJ47" i="72"/>
  <c r="AI47" i="72"/>
  <c r="AH47" i="72"/>
  <c r="BC46" i="72"/>
  <c r="BB46" i="72"/>
  <c r="BA46" i="72"/>
  <c r="AZ46" i="72"/>
  <c r="AY46" i="72"/>
  <c r="AX46" i="72"/>
  <c r="AW46" i="72"/>
  <c r="AV46" i="72"/>
  <c r="AU46" i="72"/>
  <c r="AT46" i="72"/>
  <c r="AS46" i="72"/>
  <c r="AR46" i="72"/>
  <c r="AQ46" i="72"/>
  <c r="AP46" i="72"/>
  <c r="AO46" i="72"/>
  <c r="AN46" i="72"/>
  <c r="AM46" i="72"/>
  <c r="AL46" i="72"/>
  <c r="AK46" i="72"/>
  <c r="AJ46" i="72"/>
  <c r="AI46" i="72"/>
  <c r="AH46" i="72"/>
  <c r="BC45" i="72"/>
  <c r="BB45" i="72"/>
  <c r="BA45" i="72"/>
  <c r="AZ45" i="72"/>
  <c r="AY45" i="72"/>
  <c r="AX45" i="72"/>
  <c r="AW45" i="72"/>
  <c r="AV45" i="72"/>
  <c r="AU45" i="72"/>
  <c r="AT45" i="72"/>
  <c r="AS45" i="72"/>
  <c r="AR45" i="72"/>
  <c r="AQ45" i="72"/>
  <c r="AP45" i="72"/>
  <c r="AO45" i="72"/>
  <c r="AN45" i="72"/>
  <c r="AM45" i="72"/>
  <c r="AL45" i="72"/>
  <c r="AK45" i="72"/>
  <c r="AJ45" i="72"/>
  <c r="AI45" i="72"/>
  <c r="AH45" i="72"/>
  <c r="BC44" i="72"/>
  <c r="BB44" i="72"/>
  <c r="BA44" i="72"/>
  <c r="AZ44" i="72"/>
  <c r="AY44" i="72"/>
  <c r="AX44" i="72"/>
  <c r="AW44" i="72"/>
  <c r="AV44" i="72"/>
  <c r="AU44" i="72"/>
  <c r="AT44" i="72"/>
  <c r="AS44" i="72"/>
  <c r="AR44" i="72"/>
  <c r="AQ44" i="72"/>
  <c r="AP44" i="72"/>
  <c r="AO44" i="72"/>
  <c r="AN44" i="72"/>
  <c r="AM44" i="72"/>
  <c r="AL44" i="72"/>
  <c r="AK44" i="72"/>
  <c r="AJ44" i="72"/>
  <c r="AI44" i="72"/>
  <c r="AH44" i="72"/>
  <c r="BC43" i="72"/>
  <c r="BB43" i="72"/>
  <c r="BA43" i="72"/>
  <c r="AZ43" i="72"/>
  <c r="AY43" i="72"/>
  <c r="AX43" i="72"/>
  <c r="AW43" i="72"/>
  <c r="AV43" i="72"/>
  <c r="AU43" i="72"/>
  <c r="AT43" i="72"/>
  <c r="AS43" i="72"/>
  <c r="AR43" i="72"/>
  <c r="AQ43" i="72"/>
  <c r="AP43" i="72"/>
  <c r="AO43" i="72"/>
  <c r="AN43" i="72"/>
  <c r="AM43" i="72"/>
  <c r="AL43" i="72"/>
  <c r="AK43" i="72"/>
  <c r="AJ43" i="72"/>
  <c r="AI43" i="72"/>
  <c r="AH43" i="72"/>
  <c r="BC42" i="72"/>
  <c r="BB42" i="72"/>
  <c r="BA42" i="72"/>
  <c r="AZ42" i="72"/>
  <c r="AY42" i="72"/>
  <c r="AX42" i="72"/>
  <c r="AW42" i="72"/>
  <c r="AV42" i="72"/>
  <c r="AU42" i="72"/>
  <c r="AT42" i="72"/>
  <c r="AS42" i="72"/>
  <c r="AR42" i="72"/>
  <c r="AQ42" i="72"/>
  <c r="AP42" i="72"/>
  <c r="AO42" i="72"/>
  <c r="AN42" i="72"/>
  <c r="AM42" i="72"/>
  <c r="AL42" i="72"/>
  <c r="AK42" i="72"/>
  <c r="AJ42" i="72"/>
  <c r="AI42" i="72"/>
  <c r="AH42" i="72"/>
  <c r="BC41" i="72"/>
  <c r="BB41" i="72"/>
  <c r="BA41" i="72"/>
  <c r="AZ41" i="72"/>
  <c r="AY41" i="72"/>
  <c r="AX41" i="72"/>
  <c r="AW41" i="72"/>
  <c r="AV41" i="72"/>
  <c r="AU41" i="72"/>
  <c r="AT41" i="72"/>
  <c r="AS41" i="72"/>
  <c r="AR41" i="72"/>
  <c r="AQ41" i="72"/>
  <c r="AP41" i="72"/>
  <c r="AO41" i="72"/>
  <c r="AN41" i="72"/>
  <c r="AM41" i="72"/>
  <c r="AL41" i="72"/>
  <c r="AK41" i="72"/>
  <c r="AJ41" i="72"/>
  <c r="AI41" i="72"/>
  <c r="AH41" i="72"/>
  <c r="BC40" i="72"/>
  <c r="BB40" i="72"/>
  <c r="BA40" i="72"/>
  <c r="AZ40" i="72"/>
  <c r="AY40" i="72"/>
  <c r="AX40" i="72"/>
  <c r="AW40" i="72"/>
  <c r="AV40" i="72"/>
  <c r="AU40" i="72"/>
  <c r="AT40" i="72"/>
  <c r="AS40" i="72"/>
  <c r="AR40" i="72"/>
  <c r="AQ40" i="72"/>
  <c r="AP40" i="72"/>
  <c r="AO40" i="72"/>
  <c r="AN40" i="72"/>
  <c r="AM40" i="72"/>
  <c r="AL40" i="72"/>
  <c r="AK40" i="72"/>
  <c r="AJ40" i="72"/>
  <c r="AI40" i="72"/>
  <c r="AH40" i="72"/>
  <c r="BC39" i="72"/>
  <c r="BB39" i="72"/>
  <c r="BA39" i="72"/>
  <c r="AZ39" i="72"/>
  <c r="AY39" i="72"/>
  <c r="AX39" i="72"/>
  <c r="AW39" i="72"/>
  <c r="AV39" i="72"/>
  <c r="AU39" i="72"/>
  <c r="AT39" i="72"/>
  <c r="AS39" i="72"/>
  <c r="AR39" i="72"/>
  <c r="AQ39" i="72"/>
  <c r="AP39" i="72"/>
  <c r="AO39" i="72"/>
  <c r="AN39" i="72"/>
  <c r="AM39" i="72"/>
  <c r="AL39" i="72"/>
  <c r="AK39" i="72"/>
  <c r="AJ39" i="72"/>
  <c r="AI39" i="72"/>
  <c r="AH39" i="72"/>
  <c r="BC38" i="72"/>
  <c r="BB38" i="72"/>
  <c r="BA38" i="72"/>
  <c r="AZ38" i="72"/>
  <c r="AY38" i="72"/>
  <c r="AX38" i="72"/>
  <c r="AW38" i="72"/>
  <c r="AV38" i="72"/>
  <c r="AU38" i="72"/>
  <c r="AT38" i="72"/>
  <c r="AS38" i="72"/>
  <c r="AR38" i="72"/>
  <c r="AQ38" i="72"/>
  <c r="AP38" i="72"/>
  <c r="AO38" i="72"/>
  <c r="AN38" i="72"/>
  <c r="AM38" i="72"/>
  <c r="AL38" i="72"/>
  <c r="AK38" i="72"/>
  <c r="AJ38" i="72"/>
  <c r="AI38" i="72"/>
  <c r="AH38" i="72"/>
  <c r="BC37" i="72"/>
  <c r="BB37" i="72"/>
  <c r="BA37" i="72"/>
  <c r="AZ37" i="72"/>
  <c r="AY37" i="72"/>
  <c r="AX37" i="72"/>
  <c r="AW37" i="72"/>
  <c r="AV37" i="72"/>
  <c r="AU37" i="72"/>
  <c r="AT37" i="72"/>
  <c r="AS37" i="72"/>
  <c r="AR37" i="72"/>
  <c r="AQ37" i="72"/>
  <c r="AP37" i="72"/>
  <c r="AO37" i="72"/>
  <c r="AN37" i="72"/>
  <c r="AM37" i="72"/>
  <c r="AL37" i="72"/>
  <c r="AK37" i="72"/>
  <c r="AJ37" i="72"/>
  <c r="AI37" i="72"/>
  <c r="AH37" i="72"/>
  <c r="BC36" i="72"/>
  <c r="BB36" i="72"/>
  <c r="BA36" i="72"/>
  <c r="AZ36" i="72"/>
  <c r="AY36" i="72"/>
  <c r="AX36" i="72"/>
  <c r="AW36" i="72"/>
  <c r="AV36" i="72"/>
  <c r="AU36" i="72"/>
  <c r="AT36" i="72"/>
  <c r="AS36" i="72"/>
  <c r="AR36" i="72"/>
  <c r="AQ36" i="72"/>
  <c r="AP36" i="72"/>
  <c r="AO36" i="72"/>
  <c r="AN36" i="72"/>
  <c r="AM36" i="72"/>
  <c r="AL36" i="72"/>
  <c r="AK36" i="72"/>
  <c r="AJ36" i="72"/>
  <c r="AI36" i="72"/>
  <c r="AH36" i="72"/>
  <c r="BC35" i="72"/>
  <c r="BB35" i="72"/>
  <c r="BA35" i="72"/>
  <c r="AZ35" i="72"/>
  <c r="AY35" i="72"/>
  <c r="AX35" i="72"/>
  <c r="AW35" i="72"/>
  <c r="AV35" i="72"/>
  <c r="AU35" i="72"/>
  <c r="AT35" i="72"/>
  <c r="AS35" i="72"/>
  <c r="AR35" i="72"/>
  <c r="AQ35" i="72"/>
  <c r="AP35" i="72"/>
  <c r="AO35" i="72"/>
  <c r="AN35" i="72"/>
  <c r="AM35" i="72"/>
  <c r="AL35" i="72"/>
  <c r="AK35" i="72"/>
  <c r="AJ35" i="72"/>
  <c r="AI35" i="72"/>
  <c r="AH35" i="72"/>
  <c r="BC34" i="72"/>
  <c r="BB34" i="72"/>
  <c r="BA34" i="72"/>
  <c r="AZ34" i="72"/>
  <c r="AY34" i="72"/>
  <c r="AX34" i="72"/>
  <c r="AW34" i="72"/>
  <c r="AV34" i="72"/>
  <c r="AU34" i="72"/>
  <c r="AT34" i="72"/>
  <c r="AS34" i="72"/>
  <c r="AR34" i="72"/>
  <c r="AQ34" i="72"/>
  <c r="AP34" i="72"/>
  <c r="AO34" i="72"/>
  <c r="AN34" i="72"/>
  <c r="AM34" i="72"/>
  <c r="AL34" i="72"/>
  <c r="AK34" i="72"/>
  <c r="AJ34" i="72"/>
  <c r="AI34" i="72"/>
  <c r="AH34" i="72"/>
  <c r="BC33" i="72"/>
  <c r="BB33" i="72"/>
  <c r="BA33" i="72"/>
  <c r="AZ33" i="72"/>
  <c r="AY33" i="72"/>
  <c r="AX33" i="72"/>
  <c r="AW33" i="72"/>
  <c r="AV33" i="72"/>
  <c r="AU33" i="72"/>
  <c r="AT33" i="72"/>
  <c r="AS33" i="72"/>
  <c r="AR33" i="72"/>
  <c r="AQ33" i="72"/>
  <c r="AP33" i="72"/>
  <c r="AO33" i="72"/>
  <c r="AN33" i="72"/>
  <c r="AM33" i="72"/>
  <c r="AL33" i="72"/>
  <c r="AK33" i="72"/>
  <c r="AJ33" i="72"/>
  <c r="AI33" i="72"/>
  <c r="AH33" i="72"/>
  <c r="BC32" i="72"/>
  <c r="BB32" i="72"/>
  <c r="BA32" i="72"/>
  <c r="AZ32" i="72"/>
  <c r="AY32" i="72"/>
  <c r="AX32" i="72"/>
  <c r="AW32" i="72"/>
  <c r="AV32" i="72"/>
  <c r="AU32" i="72"/>
  <c r="AT32" i="72"/>
  <c r="AS32" i="72"/>
  <c r="AR32" i="72"/>
  <c r="AQ32" i="72"/>
  <c r="AP32" i="72"/>
  <c r="AO32" i="72"/>
  <c r="AN32" i="72"/>
  <c r="AM32" i="72"/>
  <c r="AL32" i="72"/>
  <c r="AK32" i="72"/>
  <c r="AJ32" i="72"/>
  <c r="AI32" i="72"/>
  <c r="AH32" i="72"/>
  <c r="BC31" i="72"/>
  <c r="BB31" i="72"/>
  <c r="BA31" i="72"/>
  <c r="AZ31" i="72"/>
  <c r="AY31" i="72"/>
  <c r="AX31" i="72"/>
  <c r="AW31" i="72"/>
  <c r="AV31" i="72"/>
  <c r="AU31" i="72"/>
  <c r="AT31" i="72"/>
  <c r="AS31" i="72"/>
  <c r="AR31" i="72"/>
  <c r="AQ31" i="72"/>
  <c r="AP31" i="72"/>
  <c r="AO31" i="72"/>
  <c r="AN31" i="72"/>
  <c r="AM31" i="72"/>
  <c r="AL31" i="72"/>
  <c r="AK31" i="72"/>
  <c r="AJ31" i="72"/>
  <c r="AI31" i="72"/>
  <c r="AH31" i="72"/>
  <c r="BC30" i="72"/>
  <c r="BB30" i="72"/>
  <c r="BA30" i="72"/>
  <c r="AZ30" i="72"/>
  <c r="AY30" i="72"/>
  <c r="AX30" i="72"/>
  <c r="AW30" i="72"/>
  <c r="AV30" i="72"/>
  <c r="AU30" i="72"/>
  <c r="AT30" i="72"/>
  <c r="AS30" i="72"/>
  <c r="AR30" i="72"/>
  <c r="AQ30" i="72"/>
  <c r="AP30" i="72"/>
  <c r="AO30" i="72"/>
  <c r="AN30" i="72"/>
  <c r="AM30" i="72"/>
  <c r="AL30" i="72"/>
  <c r="AK30" i="72"/>
  <c r="AJ30" i="72"/>
  <c r="AI30" i="72"/>
  <c r="AH30" i="72"/>
  <c r="BC29" i="72"/>
  <c r="BB29" i="72"/>
  <c r="BA29" i="72"/>
  <c r="AZ29" i="72"/>
  <c r="AY29" i="72"/>
  <c r="AX29" i="72"/>
  <c r="AW29" i="72"/>
  <c r="AV29" i="72"/>
  <c r="AU29" i="72"/>
  <c r="AT29" i="72"/>
  <c r="AS29" i="72"/>
  <c r="AR29" i="72"/>
  <c r="AQ29" i="72"/>
  <c r="AP29" i="72"/>
  <c r="AO29" i="72"/>
  <c r="AN29" i="72"/>
  <c r="AM29" i="72"/>
  <c r="AL29" i="72"/>
  <c r="AK29" i="72"/>
  <c r="AJ29" i="72"/>
  <c r="AI29" i="72"/>
  <c r="AH29" i="72"/>
  <c r="BC28" i="72"/>
  <c r="BB28" i="72"/>
  <c r="BA28" i="72"/>
  <c r="AZ28" i="72"/>
  <c r="AY28" i="72"/>
  <c r="AX28" i="72"/>
  <c r="AW28" i="72"/>
  <c r="AV28" i="72"/>
  <c r="AU28" i="72"/>
  <c r="AT28" i="72"/>
  <c r="AS28" i="72"/>
  <c r="AR28" i="72"/>
  <c r="AQ28" i="72"/>
  <c r="AP28" i="72"/>
  <c r="AO28" i="72"/>
  <c r="AN28" i="72"/>
  <c r="AM28" i="72"/>
  <c r="AL28" i="72"/>
  <c r="AK28" i="72"/>
  <c r="AJ28" i="72"/>
  <c r="AI28" i="72"/>
  <c r="AH28" i="72"/>
  <c r="BC27" i="72"/>
  <c r="BB27" i="72"/>
  <c r="BA27" i="72"/>
  <c r="AZ27" i="72"/>
  <c r="AY27" i="72"/>
  <c r="AX27" i="72"/>
  <c r="AW27" i="72"/>
  <c r="AV27" i="72"/>
  <c r="AU27" i="72"/>
  <c r="AT27" i="72"/>
  <c r="AS27" i="72"/>
  <c r="AR27" i="72"/>
  <c r="AQ27" i="72"/>
  <c r="AP27" i="72"/>
  <c r="AO27" i="72"/>
  <c r="AN27" i="72"/>
  <c r="AM27" i="72"/>
  <c r="AL27" i="72"/>
  <c r="AK27" i="72"/>
  <c r="AJ27" i="72"/>
  <c r="AI27" i="72"/>
  <c r="AH27" i="72"/>
  <c r="BC26" i="72"/>
  <c r="BB26" i="72"/>
  <c r="BA26" i="72"/>
  <c r="AZ26" i="72"/>
  <c r="AY26" i="72"/>
  <c r="AX26" i="72"/>
  <c r="AW26" i="72"/>
  <c r="AV26" i="72"/>
  <c r="AU26" i="72"/>
  <c r="AT26" i="72"/>
  <c r="AS26" i="72"/>
  <c r="AR26" i="72"/>
  <c r="AQ26" i="72"/>
  <c r="AP26" i="72"/>
  <c r="AO26" i="72"/>
  <c r="AN26" i="72"/>
  <c r="AM26" i="72"/>
  <c r="AL26" i="72"/>
  <c r="AK26" i="72"/>
  <c r="AJ26" i="72"/>
  <c r="AI26" i="72"/>
  <c r="AH26" i="72"/>
  <c r="BC25" i="72"/>
  <c r="BB25" i="72"/>
  <c r="BA25" i="72"/>
  <c r="AZ25" i="72"/>
  <c r="AY25" i="72"/>
  <c r="AX25" i="72"/>
  <c r="AW25" i="72"/>
  <c r="AV25" i="72"/>
  <c r="AU25" i="72"/>
  <c r="AT25" i="72"/>
  <c r="AS25" i="72"/>
  <c r="AR25" i="72"/>
  <c r="AQ25" i="72"/>
  <c r="AP25" i="72"/>
  <c r="AO25" i="72"/>
  <c r="AN25" i="72"/>
  <c r="AM25" i="72"/>
  <c r="AL25" i="72"/>
  <c r="AK25" i="72"/>
  <c r="AJ25" i="72"/>
  <c r="AI25" i="72"/>
  <c r="AH25" i="72"/>
  <c r="BC24" i="72"/>
  <c r="BB24" i="72"/>
  <c r="BA24" i="72"/>
  <c r="AZ24" i="72"/>
  <c r="AY24" i="72"/>
  <c r="AX24" i="72"/>
  <c r="AW24" i="72"/>
  <c r="AV24" i="72"/>
  <c r="AU24" i="72"/>
  <c r="AT24" i="72"/>
  <c r="AS24" i="72"/>
  <c r="AR24" i="72"/>
  <c r="AQ24" i="72"/>
  <c r="AP24" i="72"/>
  <c r="AO24" i="72"/>
  <c r="AN24" i="72"/>
  <c r="AM24" i="72"/>
  <c r="AL24" i="72"/>
  <c r="AK24" i="72"/>
  <c r="AJ24" i="72"/>
  <c r="AI24" i="72"/>
  <c r="AH24" i="72"/>
  <c r="BC23" i="72"/>
  <c r="BB23" i="72"/>
  <c r="BA23" i="72"/>
  <c r="AZ23" i="72"/>
  <c r="AY23" i="72"/>
  <c r="AX23" i="72"/>
  <c r="AW23" i="72"/>
  <c r="AV23" i="72"/>
  <c r="AU23" i="72"/>
  <c r="AT23" i="72"/>
  <c r="AS23" i="72"/>
  <c r="AR23" i="72"/>
  <c r="AQ23" i="72"/>
  <c r="AP23" i="72"/>
  <c r="AO23" i="72"/>
  <c r="AN23" i="72"/>
  <c r="AM23" i="72"/>
  <c r="AL23" i="72"/>
  <c r="AK23" i="72"/>
  <c r="AJ23" i="72"/>
  <c r="AI23" i="72"/>
  <c r="AH23" i="72"/>
  <c r="BC22" i="72"/>
  <c r="BB22" i="72"/>
  <c r="BA22" i="72"/>
  <c r="AZ22" i="72"/>
  <c r="AY22" i="72"/>
  <c r="AX22" i="72"/>
  <c r="AW22" i="72"/>
  <c r="AV22" i="72"/>
  <c r="AU22" i="72"/>
  <c r="AT22" i="72"/>
  <c r="AS22" i="72"/>
  <c r="AR22" i="72"/>
  <c r="AQ22" i="72"/>
  <c r="AP22" i="72"/>
  <c r="AO22" i="72"/>
  <c r="AN22" i="72"/>
  <c r="AM22" i="72"/>
  <c r="AL22" i="72"/>
  <c r="AK22" i="72"/>
  <c r="AJ22" i="72"/>
  <c r="AI22" i="72"/>
  <c r="AH22" i="72"/>
  <c r="BC21" i="72"/>
  <c r="BB21" i="72"/>
  <c r="BA21" i="72"/>
  <c r="AZ21" i="72"/>
  <c r="AY21" i="72"/>
  <c r="AX21" i="72"/>
  <c r="AW21" i="72"/>
  <c r="AV21" i="72"/>
  <c r="AU21" i="72"/>
  <c r="AT21" i="72"/>
  <c r="AS21" i="72"/>
  <c r="AR21" i="72"/>
  <c r="AQ21" i="72"/>
  <c r="AP21" i="72"/>
  <c r="AO21" i="72"/>
  <c r="AN21" i="72"/>
  <c r="AM21" i="72"/>
  <c r="AL21" i="72"/>
  <c r="AK21" i="72"/>
  <c r="AJ21" i="72"/>
  <c r="AI21" i="72"/>
  <c r="AH21" i="72"/>
  <c r="BC20" i="72"/>
  <c r="BB20" i="72"/>
  <c r="BA20" i="72"/>
  <c r="AZ20" i="72"/>
  <c r="AY20" i="72"/>
  <c r="AX20" i="72"/>
  <c r="AW20" i="72"/>
  <c r="AV20" i="72"/>
  <c r="AU20" i="72"/>
  <c r="AT20" i="72"/>
  <c r="AS20" i="72"/>
  <c r="AR20" i="72"/>
  <c r="AQ20" i="72"/>
  <c r="AP20" i="72"/>
  <c r="AO20" i="72"/>
  <c r="AN20" i="72"/>
  <c r="AM20" i="72"/>
  <c r="AL20" i="72"/>
  <c r="AK20" i="72"/>
  <c r="AJ20" i="72"/>
  <c r="AI20" i="72"/>
  <c r="AH20" i="72"/>
  <c r="BC19" i="72"/>
  <c r="BB19" i="72"/>
  <c r="BA19" i="72"/>
  <c r="AZ19" i="72"/>
  <c r="AY19" i="72"/>
  <c r="AX19" i="72"/>
  <c r="AW19" i="72"/>
  <c r="AV19" i="72"/>
  <c r="AU19" i="72"/>
  <c r="AT19" i="72"/>
  <c r="AS19" i="72"/>
  <c r="AR19" i="72"/>
  <c r="AQ19" i="72"/>
  <c r="AP19" i="72"/>
  <c r="AO19" i="72"/>
  <c r="AN19" i="72"/>
  <c r="AM19" i="72"/>
  <c r="AL19" i="72"/>
  <c r="AK19" i="72"/>
  <c r="AJ19" i="72"/>
  <c r="AI19" i="72"/>
  <c r="AH19" i="72"/>
  <c r="BC18" i="72"/>
  <c r="BB18" i="72"/>
  <c r="BA18" i="72"/>
  <c r="AZ18" i="72"/>
  <c r="AY18" i="72"/>
  <c r="AX18" i="72"/>
  <c r="AW18" i="72"/>
  <c r="AV18" i="72"/>
  <c r="AU18" i="72"/>
  <c r="AT18" i="72"/>
  <c r="AS18" i="72"/>
  <c r="AR18" i="72"/>
  <c r="AQ18" i="72"/>
  <c r="AP18" i="72"/>
  <c r="AO18" i="72"/>
  <c r="AN18" i="72"/>
  <c r="AM18" i="72"/>
  <c r="AL18" i="72"/>
  <c r="AK18" i="72"/>
  <c r="AJ18" i="72"/>
  <c r="AI18" i="72"/>
  <c r="AH18" i="72"/>
  <c r="BC17" i="72"/>
  <c r="BB17" i="72"/>
  <c r="BA17" i="72"/>
  <c r="AZ17" i="72"/>
  <c r="AY17" i="72"/>
  <c r="AX17" i="72"/>
  <c r="AW17" i="72"/>
  <c r="AV17" i="72"/>
  <c r="AU17" i="72"/>
  <c r="AT17" i="72"/>
  <c r="AS17" i="72"/>
  <c r="AR17" i="72"/>
  <c r="AQ17" i="72"/>
  <c r="AP17" i="72"/>
  <c r="AO17" i="72"/>
  <c r="AN17" i="72"/>
  <c r="AM17" i="72"/>
  <c r="AL17" i="72"/>
  <c r="AK17" i="72"/>
  <c r="AJ17" i="72"/>
  <c r="AI17" i="72"/>
  <c r="AH17" i="72"/>
  <c r="BC16" i="72"/>
  <c r="BB16" i="72"/>
  <c r="BA16" i="72"/>
  <c r="AZ16" i="72"/>
  <c r="AY16" i="72"/>
  <c r="AX16" i="72"/>
  <c r="AW16" i="72"/>
  <c r="AV16" i="72"/>
  <c r="AU16" i="72"/>
  <c r="AT16" i="72"/>
  <c r="AS16" i="72"/>
  <c r="AR16" i="72"/>
  <c r="AQ16" i="72"/>
  <c r="AP16" i="72"/>
  <c r="AO16" i="72"/>
  <c r="AN16" i="72"/>
  <c r="AM16" i="72"/>
  <c r="AL16" i="72"/>
  <c r="AK16" i="72"/>
  <c r="AJ16" i="72"/>
  <c r="AI16" i="72"/>
  <c r="AH16" i="72"/>
  <c r="BC15" i="72"/>
  <c r="BB15" i="72"/>
  <c r="BA15" i="72"/>
  <c r="AZ15" i="72"/>
  <c r="AY15" i="72"/>
  <c r="AX15" i="72"/>
  <c r="AW15" i="72"/>
  <c r="AV15" i="72"/>
  <c r="AU15" i="72"/>
  <c r="AT15" i="72"/>
  <c r="AS15" i="72"/>
  <c r="AR15" i="72"/>
  <c r="AQ15" i="72"/>
  <c r="AP15" i="72"/>
  <c r="AO15" i="72"/>
  <c r="AN15" i="72"/>
  <c r="AM15" i="72"/>
  <c r="AL15" i="72"/>
  <c r="AK15" i="72"/>
  <c r="AJ15" i="72"/>
  <c r="AI15" i="72"/>
  <c r="AH15" i="72"/>
  <c r="BC14" i="72"/>
  <c r="BB14" i="72"/>
  <c r="BA14" i="72"/>
  <c r="AZ14" i="72"/>
  <c r="AY14" i="72"/>
  <c r="AX14" i="72"/>
  <c r="AW14" i="72"/>
  <c r="AV14" i="72"/>
  <c r="AU14" i="72"/>
  <c r="AT14" i="72"/>
  <c r="AS14" i="72"/>
  <c r="AR14" i="72"/>
  <c r="AQ14" i="72"/>
  <c r="AP14" i="72"/>
  <c r="AO14" i="72"/>
  <c r="AN14" i="72"/>
  <c r="AM14" i="72"/>
  <c r="AL14" i="72"/>
  <c r="AK14" i="72"/>
  <c r="AJ14" i="72"/>
  <c r="AI14" i="72"/>
  <c r="AH14" i="72"/>
  <c r="BC13" i="72"/>
  <c r="BB13" i="72"/>
  <c r="BA13" i="72"/>
  <c r="AZ13" i="72"/>
  <c r="AY13" i="72"/>
  <c r="AX13" i="72"/>
  <c r="AW13" i="72"/>
  <c r="AV13" i="72"/>
  <c r="AU13" i="72"/>
  <c r="AT13" i="72"/>
  <c r="AS13" i="72"/>
  <c r="AR13" i="72"/>
  <c r="AQ13" i="72"/>
  <c r="AP13" i="72"/>
  <c r="AO13" i="72"/>
  <c r="AN13" i="72"/>
  <c r="AM13" i="72"/>
  <c r="AL13" i="72"/>
  <c r="AK13" i="72"/>
  <c r="AJ13" i="72"/>
  <c r="AI13" i="72"/>
  <c r="AH13" i="72"/>
  <c r="BC12" i="72"/>
  <c r="BB12" i="72"/>
  <c r="BA12" i="72"/>
  <c r="AZ12" i="72"/>
  <c r="AY12" i="72"/>
  <c r="AX12" i="72"/>
  <c r="AW12" i="72"/>
  <c r="AV12" i="72"/>
  <c r="AU12" i="72"/>
  <c r="AT12" i="72"/>
  <c r="AS12" i="72"/>
  <c r="AR12" i="72"/>
  <c r="AQ12" i="72"/>
  <c r="AP12" i="72"/>
  <c r="AO12" i="72"/>
  <c r="AN12" i="72"/>
  <c r="AM12" i="72"/>
  <c r="AL12" i="72"/>
  <c r="AK12" i="72"/>
  <c r="AJ12" i="72"/>
  <c r="AI12" i="72"/>
  <c r="AH12" i="72"/>
  <c r="BC11" i="72"/>
  <c r="BB11" i="72"/>
  <c r="BA11" i="72"/>
  <c r="AZ11" i="72"/>
  <c r="AY11" i="72"/>
  <c r="AX11" i="72"/>
  <c r="AW11" i="72"/>
  <c r="AV11" i="72"/>
  <c r="AU11" i="72"/>
  <c r="AT11" i="72"/>
  <c r="AS11" i="72"/>
  <c r="AR11" i="72"/>
  <c r="AQ11" i="72"/>
  <c r="AP11" i="72"/>
  <c r="AO11" i="72"/>
  <c r="AN11" i="72"/>
  <c r="AM11" i="72"/>
  <c r="AL11" i="72"/>
  <c r="AK11" i="72"/>
  <c r="AJ11" i="72"/>
  <c r="AI11" i="72"/>
  <c r="AH11" i="72"/>
  <c r="BC10" i="72"/>
  <c r="BB10" i="72"/>
  <c r="BA10" i="72"/>
  <c r="AZ10" i="72"/>
  <c r="AY10" i="72"/>
  <c r="AX10" i="72"/>
  <c r="AW10" i="72"/>
  <c r="AV10" i="72"/>
  <c r="AU10" i="72"/>
  <c r="AT10" i="72"/>
  <c r="AS10" i="72"/>
  <c r="AR10" i="72"/>
  <c r="AQ10" i="72"/>
  <c r="AP10" i="72"/>
  <c r="AO10" i="72"/>
  <c r="AN10" i="72"/>
  <c r="AM10" i="72"/>
  <c r="AL10" i="72"/>
  <c r="AK10" i="72"/>
  <c r="AJ10" i="72"/>
  <c r="AI10" i="72"/>
  <c r="AH10" i="72"/>
  <c r="D32" i="1"/>
  <c r="Z23" i="1"/>
  <c r="Y21" i="85" s="1"/>
  <c r="AA21" i="85" s="1"/>
  <c r="X23" i="1"/>
  <c r="W21" i="85" s="1"/>
  <c r="V23" i="1"/>
  <c r="U21" i="85" s="1"/>
  <c r="T23" i="1"/>
  <c r="S21" i="85" s="1"/>
  <c r="R23" i="1"/>
  <c r="P23" i="1"/>
  <c r="O21" i="85" s="1"/>
  <c r="N23" i="1"/>
  <c r="M21" i="85" s="1"/>
  <c r="L23" i="1"/>
  <c r="K21" i="85" s="1"/>
  <c r="J23" i="1"/>
  <c r="I21" i="85" s="1"/>
  <c r="H23" i="1"/>
  <c r="G21" i="85" s="1"/>
  <c r="F23" i="1"/>
  <c r="E21" i="85" s="1"/>
  <c r="D23" i="1"/>
  <c r="C21" i="85" s="1"/>
  <c r="Z22" i="1"/>
  <c r="AE7" i="1" s="1"/>
  <c r="X22" i="1"/>
  <c r="W20" i="85" s="1"/>
  <c r="V22" i="1"/>
  <c r="U20" i="85" s="1"/>
  <c r="T22" i="1"/>
  <c r="S20" i="85" s="1"/>
  <c r="R22" i="1"/>
  <c r="Q20" i="85" s="1"/>
  <c r="P22" i="1"/>
  <c r="O20" i="85" s="1"/>
  <c r="N22" i="1"/>
  <c r="L22" i="1"/>
  <c r="K20" i="85" s="1"/>
  <c r="J22" i="1"/>
  <c r="I20" i="85" s="1"/>
  <c r="H22" i="1"/>
  <c r="E29" i="1" s="1"/>
  <c r="F22" i="1"/>
  <c r="E20" i="85" s="1"/>
  <c r="D22" i="1"/>
  <c r="C20" i="85" s="1"/>
  <c r="Z21" i="1"/>
  <c r="X21" i="1"/>
  <c r="W19" i="85" s="1"/>
  <c r="V21" i="1"/>
  <c r="U19" i="85" s="1"/>
  <c r="T21" i="1"/>
  <c r="R21" i="1"/>
  <c r="Q19" i="85" s="1"/>
  <c r="P21" i="1"/>
  <c r="O19" i="85" s="1"/>
  <c r="N21" i="1"/>
  <c r="C30" i="1" s="1"/>
  <c r="L21" i="1"/>
  <c r="K19" i="85" s="1"/>
  <c r="J21" i="1"/>
  <c r="I19" i="85" s="1"/>
  <c r="H21" i="1"/>
  <c r="F21" i="1"/>
  <c r="E19" i="85" s="1"/>
  <c r="D21" i="1"/>
  <c r="C19" i="85" s="1"/>
  <c r="Z20" i="1"/>
  <c r="X20" i="1"/>
  <c r="V20" i="1"/>
  <c r="U18" i="85" s="1"/>
  <c r="T20" i="1"/>
  <c r="S18" i="85" s="1"/>
  <c r="R20" i="1"/>
  <c r="P20" i="1"/>
  <c r="O18" i="85" s="1"/>
  <c r="N20" i="1"/>
  <c r="L20" i="1"/>
  <c r="K18" i="85" s="1"/>
  <c r="J20" i="1"/>
  <c r="I18" i="85" s="1"/>
  <c r="H20" i="1"/>
  <c r="E31" i="1" s="1"/>
  <c r="F20" i="1"/>
  <c r="E18" i="85" s="1"/>
  <c r="D20" i="1"/>
  <c r="C18" i="85" s="1"/>
  <c r="Z18" i="1"/>
  <c r="X18" i="1"/>
  <c r="W16" i="85" s="1"/>
  <c r="V18" i="1"/>
  <c r="U16" i="85" s="1"/>
  <c r="T18" i="1"/>
  <c r="S16" i="85" s="1"/>
  <c r="R18" i="1"/>
  <c r="P18" i="1"/>
  <c r="N18" i="1"/>
  <c r="L18" i="1"/>
  <c r="K16" i="85" s="1"/>
  <c r="J18" i="1"/>
  <c r="I16" i="85" s="1"/>
  <c r="H18" i="1"/>
  <c r="F18" i="1"/>
  <c r="E16" i="85" s="1"/>
  <c r="D18" i="1"/>
  <c r="C16" i="85" s="1"/>
  <c r="Z17" i="1"/>
  <c r="Y15" i="85" s="1"/>
  <c r="X17" i="1"/>
  <c r="W15" i="85" s="1"/>
  <c r="V17" i="1"/>
  <c r="U15" i="85" s="1"/>
  <c r="T17" i="1"/>
  <c r="S15" i="85" s="1"/>
  <c r="R17" i="1"/>
  <c r="Q15" i="85" s="1"/>
  <c r="P17" i="1"/>
  <c r="O15" i="85" s="1"/>
  <c r="N17" i="1"/>
  <c r="M15" i="85" s="1"/>
  <c r="L17" i="1"/>
  <c r="K15" i="85" s="1"/>
  <c r="J17" i="1"/>
  <c r="H17" i="1"/>
  <c r="G15" i="85" s="1"/>
  <c r="F17" i="1"/>
  <c r="E15" i="85" s="1"/>
  <c r="D17" i="1"/>
  <c r="C15" i="85" s="1"/>
  <c r="Z16" i="1"/>
  <c r="Y14" i="85" s="1"/>
  <c r="X16" i="1"/>
  <c r="W14" i="85" s="1"/>
  <c r="V16" i="1"/>
  <c r="U14" i="85" s="1"/>
  <c r="T16" i="1"/>
  <c r="S14" i="85" s="1"/>
  <c r="R16" i="1"/>
  <c r="Q14" i="85" s="1"/>
  <c r="P16" i="1"/>
  <c r="O14" i="85" s="1"/>
  <c r="N16" i="1"/>
  <c r="M14" i="85" s="1"/>
  <c r="L16" i="1"/>
  <c r="K14" i="85" s="1"/>
  <c r="J16" i="1"/>
  <c r="I14" i="85" s="1"/>
  <c r="H16" i="1"/>
  <c r="G14" i="85" s="1"/>
  <c r="F16" i="1"/>
  <c r="E14" i="85" s="1"/>
  <c r="D16" i="1"/>
  <c r="Z15" i="1"/>
  <c r="X15" i="1"/>
  <c r="W13" i="85" s="1"/>
  <c r="V15" i="1"/>
  <c r="U13" i="85" s="1"/>
  <c r="T15" i="1"/>
  <c r="S13" i="85" s="1"/>
  <c r="R15" i="1"/>
  <c r="Q13" i="85" s="1"/>
  <c r="P15" i="1"/>
  <c r="O13" i="85" s="1"/>
  <c r="N15" i="1"/>
  <c r="M13" i="85" s="1"/>
  <c r="L15" i="1"/>
  <c r="K13" i="85" s="1"/>
  <c r="J15" i="1"/>
  <c r="I13" i="85" s="1"/>
  <c r="H15" i="1"/>
  <c r="G13" i="85" s="1"/>
  <c r="F15" i="1"/>
  <c r="E13" i="85" s="1"/>
  <c r="D15" i="1"/>
  <c r="C13" i="85" s="1"/>
  <c r="Z14" i="1"/>
  <c r="Y12" i="85" s="1"/>
  <c r="AA12" i="85" s="1"/>
  <c r="X14" i="1"/>
  <c r="W12" i="85" s="1"/>
  <c r="V14" i="1"/>
  <c r="U12" i="85" s="1"/>
  <c r="T14" i="1"/>
  <c r="S12" i="85" s="1"/>
  <c r="R14" i="1"/>
  <c r="P14" i="1"/>
  <c r="O12" i="85" s="1"/>
  <c r="N14" i="1"/>
  <c r="M12" i="85" s="1"/>
  <c r="L14" i="1"/>
  <c r="K12" i="85" s="1"/>
  <c r="J14" i="1"/>
  <c r="I12" i="85" s="1"/>
  <c r="H14" i="1"/>
  <c r="G12" i="85" s="1"/>
  <c r="F14" i="1"/>
  <c r="E12" i="85" s="1"/>
  <c r="D14" i="1"/>
  <c r="C12" i="85" s="1"/>
  <c r="Z13" i="1"/>
  <c r="Y11" i="85" s="1"/>
  <c r="X13" i="1"/>
  <c r="W11" i="85" s="1"/>
  <c r="V13" i="1"/>
  <c r="U11" i="85" s="1"/>
  <c r="T13" i="1"/>
  <c r="S11" i="85" s="1"/>
  <c r="R13" i="1"/>
  <c r="Q11" i="85" s="1"/>
  <c r="N13" i="1"/>
  <c r="M11" i="85" s="1"/>
  <c r="L13" i="1"/>
  <c r="K11" i="85" s="1"/>
  <c r="J13" i="1"/>
  <c r="I11" i="85" s="1"/>
  <c r="H13" i="1"/>
  <c r="G11" i="85" s="1"/>
  <c r="F13" i="1"/>
  <c r="Z12" i="1"/>
  <c r="Y10" i="85" s="1"/>
  <c r="X12" i="1"/>
  <c r="V12" i="1"/>
  <c r="U10" i="85" s="1"/>
  <c r="T12" i="1"/>
  <c r="S10" i="85" s="1"/>
  <c r="R12" i="1"/>
  <c r="Q10" i="85" s="1"/>
  <c r="P12" i="1"/>
  <c r="O10" i="85" s="1"/>
  <c r="N12" i="1"/>
  <c r="M10" i="85" s="1"/>
  <c r="L12" i="1"/>
  <c r="K10" i="85" s="1"/>
  <c r="J12" i="1"/>
  <c r="I10" i="85" s="1"/>
  <c r="H12" i="1"/>
  <c r="G10" i="85" s="1"/>
  <c r="F12" i="1"/>
  <c r="E10" i="85" s="1"/>
  <c r="D12" i="1"/>
  <c r="C10" i="85" s="1"/>
  <c r="AE11" i="1"/>
  <c r="Z11" i="1"/>
  <c r="Y9" i="85" s="1"/>
  <c r="X11" i="1"/>
  <c r="W9" i="85" s="1"/>
  <c r="V11" i="1"/>
  <c r="T11" i="1"/>
  <c r="S9" i="85" s="1"/>
  <c r="R11" i="1"/>
  <c r="Q9" i="85" s="1"/>
  <c r="P11" i="1"/>
  <c r="O9" i="85" s="1"/>
  <c r="N11" i="1"/>
  <c r="M9" i="85" s="1"/>
  <c r="L11" i="1"/>
  <c r="K9" i="85" s="1"/>
  <c r="J11" i="1"/>
  <c r="I9" i="85" s="1"/>
  <c r="H11" i="1"/>
  <c r="G9" i="85" s="1"/>
  <c r="F11" i="1"/>
  <c r="E9" i="85" s="1"/>
  <c r="D11" i="1"/>
  <c r="C9" i="85" s="1"/>
  <c r="Z10" i="1"/>
  <c r="Y8" i="85" s="1"/>
  <c r="X10" i="1"/>
  <c r="W8" i="85" s="1"/>
  <c r="V10" i="1"/>
  <c r="U8" i="85" s="1"/>
  <c r="T10" i="1"/>
  <c r="S8" i="85" s="1"/>
  <c r="R10" i="1"/>
  <c r="P10" i="1"/>
  <c r="O8" i="85" s="1"/>
  <c r="N10" i="1"/>
  <c r="L10" i="1"/>
  <c r="K8" i="85" s="1"/>
  <c r="J10" i="1"/>
  <c r="I8" i="85" s="1"/>
  <c r="H10" i="1"/>
  <c r="G8" i="85" s="1"/>
  <c r="F10" i="1"/>
  <c r="E8" i="85" s="1"/>
  <c r="D10" i="1"/>
  <c r="C8" i="85" s="1"/>
  <c r="AE9" i="1"/>
  <c r="Z9" i="1"/>
  <c r="X9" i="1"/>
  <c r="W7" i="85" s="1"/>
  <c r="V9" i="1"/>
  <c r="U7" i="85" s="1"/>
  <c r="T9" i="1"/>
  <c r="S7" i="85" s="1"/>
  <c r="R9" i="1"/>
  <c r="Q7" i="85" s="1"/>
  <c r="P9" i="1"/>
  <c r="O7" i="85" s="1"/>
  <c r="N9" i="1"/>
  <c r="C33" i="1" s="1"/>
  <c r="L9" i="1"/>
  <c r="K7" i="85" s="1"/>
  <c r="J9" i="1"/>
  <c r="I7" i="85" s="1"/>
  <c r="H9" i="1"/>
  <c r="F9" i="1"/>
  <c r="E7" i="85" s="1"/>
  <c r="D9" i="1"/>
  <c r="C7" i="85" s="1"/>
  <c r="Z8" i="1"/>
  <c r="Y6" i="85" s="1"/>
  <c r="X8" i="1"/>
  <c r="W6" i="85" s="1"/>
  <c r="V8" i="1"/>
  <c r="T8" i="1"/>
  <c r="S6" i="85" s="1"/>
  <c r="R8" i="1"/>
  <c r="P8" i="1"/>
  <c r="N8" i="1"/>
  <c r="L8" i="1"/>
  <c r="D34" i="1" s="1"/>
  <c r="J8" i="1"/>
  <c r="I6" i="85" s="1"/>
  <c r="H8" i="1"/>
  <c r="E34" i="1" s="1"/>
  <c r="F8" i="1"/>
  <c r="E6" i="85" s="1"/>
  <c r="D8" i="1"/>
  <c r="Z7" i="1"/>
  <c r="Y5" i="85" s="1"/>
  <c r="X7" i="1"/>
  <c r="W5" i="85" s="1"/>
  <c r="V7" i="1"/>
  <c r="U5" i="85" s="1"/>
  <c r="T7" i="1"/>
  <c r="S5" i="85" s="1"/>
  <c r="R7" i="1"/>
  <c r="Q5" i="85" s="1"/>
  <c r="P7" i="1"/>
  <c r="N7" i="1"/>
  <c r="L7" i="1"/>
  <c r="K5" i="85" s="1"/>
  <c r="J7" i="1"/>
  <c r="I5" i="85" s="1"/>
  <c r="H7" i="1"/>
  <c r="G5" i="85" s="1"/>
  <c r="F7" i="1"/>
  <c r="E5" i="85" s="1"/>
  <c r="D7" i="1"/>
  <c r="C5" i="85" s="1"/>
  <c r="I57" i="44"/>
  <c r="J74" i="84" s="1"/>
  <c r="F57" i="44"/>
  <c r="G74" i="84" s="1"/>
  <c r="C57" i="44"/>
  <c r="D74" i="84" s="1"/>
  <c r="C56" i="44"/>
  <c r="F55" i="44"/>
  <c r="G72" i="84" s="1"/>
  <c r="C55" i="44"/>
  <c r="H54" i="44"/>
  <c r="C54" i="44"/>
  <c r="I53" i="44"/>
  <c r="J70" i="84" s="1"/>
  <c r="G53" i="44"/>
  <c r="C53" i="44"/>
  <c r="D70" i="84" s="1"/>
  <c r="C52" i="44"/>
  <c r="D51" i="44"/>
  <c r="E68" i="84" s="1"/>
  <c r="C51" i="44"/>
  <c r="C47" i="44"/>
  <c r="D67" i="84" s="1"/>
  <c r="C46" i="44"/>
  <c r="D66" i="84" s="1"/>
  <c r="I45" i="44"/>
  <c r="S45" i="44" s="1"/>
  <c r="H45" i="44"/>
  <c r="E45" i="44"/>
  <c r="C45" i="44"/>
  <c r="D65" i="84" s="1"/>
  <c r="G44" i="44"/>
  <c r="C44" i="44"/>
  <c r="D64" i="84" s="1"/>
  <c r="I43" i="44"/>
  <c r="G43" i="44"/>
  <c r="D43" i="44"/>
  <c r="E63" i="84" s="1"/>
  <c r="C43" i="44"/>
  <c r="C42" i="44"/>
  <c r="G41" i="44"/>
  <c r="H61" i="84" s="1"/>
  <c r="C41" i="44"/>
  <c r="I37" i="44"/>
  <c r="K37" i="44" s="1"/>
  <c r="H37" i="44"/>
  <c r="G37" i="44"/>
  <c r="J37" i="44" s="1"/>
  <c r="L37" i="44" s="1"/>
  <c r="F37" i="44"/>
  <c r="E37" i="44"/>
  <c r="D37" i="44"/>
  <c r="I36" i="44"/>
  <c r="H36" i="44"/>
  <c r="H57" i="44" s="1"/>
  <c r="I74" i="84" s="1"/>
  <c r="G36" i="44"/>
  <c r="F36" i="44"/>
  <c r="E36" i="44"/>
  <c r="D36" i="44"/>
  <c r="K35" i="44"/>
  <c r="I35" i="44"/>
  <c r="H35" i="44"/>
  <c r="G35" i="44"/>
  <c r="J35" i="44" s="1"/>
  <c r="F35" i="44"/>
  <c r="E35" i="44"/>
  <c r="D35" i="44"/>
  <c r="I34" i="44"/>
  <c r="H34" i="44"/>
  <c r="G34" i="44"/>
  <c r="F34" i="44"/>
  <c r="E34" i="44"/>
  <c r="D34" i="44"/>
  <c r="I33" i="44"/>
  <c r="H33" i="44"/>
  <c r="G33" i="44"/>
  <c r="F33" i="44"/>
  <c r="E33" i="44"/>
  <c r="D33" i="44"/>
  <c r="I32" i="44"/>
  <c r="H32" i="44"/>
  <c r="G32" i="44"/>
  <c r="F32" i="44"/>
  <c r="E32" i="44"/>
  <c r="D32" i="44"/>
  <c r="D56" i="44" s="1"/>
  <c r="E73" i="84" s="1"/>
  <c r="I31" i="44"/>
  <c r="H31" i="44"/>
  <c r="G31" i="44"/>
  <c r="F31" i="44"/>
  <c r="F56" i="44" s="1"/>
  <c r="G73" i="84" s="1"/>
  <c r="E31" i="44"/>
  <c r="E56" i="44" s="1"/>
  <c r="F73" i="84" s="1"/>
  <c r="D31" i="44"/>
  <c r="I30" i="44"/>
  <c r="H30" i="44"/>
  <c r="G30" i="44"/>
  <c r="F30" i="44"/>
  <c r="E30" i="44"/>
  <c r="D30" i="44"/>
  <c r="I29" i="44"/>
  <c r="H29" i="44"/>
  <c r="G29" i="44"/>
  <c r="F29" i="44"/>
  <c r="E29" i="44"/>
  <c r="E55" i="44" s="1"/>
  <c r="D29" i="44"/>
  <c r="I28" i="44"/>
  <c r="I54" i="44" s="1"/>
  <c r="J71" i="84" s="1"/>
  <c r="H28" i="44"/>
  <c r="G28" i="44"/>
  <c r="F28" i="44"/>
  <c r="F54" i="44" s="1"/>
  <c r="G71" i="84" s="1"/>
  <c r="E28" i="44"/>
  <c r="E54" i="44" s="1"/>
  <c r="D28" i="44"/>
  <c r="D54" i="44" s="1"/>
  <c r="I27" i="44"/>
  <c r="H27" i="44"/>
  <c r="G27" i="44"/>
  <c r="F27" i="44"/>
  <c r="F53" i="44" s="1"/>
  <c r="G70" i="84" s="1"/>
  <c r="E27" i="44"/>
  <c r="E53" i="44" s="1"/>
  <c r="F70" i="84" s="1"/>
  <c r="D27" i="44"/>
  <c r="D53" i="44" s="1"/>
  <c r="E70" i="84" s="1"/>
  <c r="K26" i="44"/>
  <c r="J26" i="44"/>
  <c r="I26" i="44"/>
  <c r="H26" i="44"/>
  <c r="G26" i="44"/>
  <c r="F26" i="44"/>
  <c r="E26" i="44"/>
  <c r="D26" i="44"/>
  <c r="D52" i="44" s="1"/>
  <c r="E69" i="84" s="1"/>
  <c r="I25" i="44"/>
  <c r="H25" i="44"/>
  <c r="G25" i="44"/>
  <c r="F25" i="44"/>
  <c r="E25" i="44"/>
  <c r="E52" i="44" s="1"/>
  <c r="F69" i="84" s="1"/>
  <c r="D25" i="44"/>
  <c r="I24" i="44"/>
  <c r="I52" i="44" s="1"/>
  <c r="J69" i="84" s="1"/>
  <c r="H24" i="44"/>
  <c r="G24" i="44"/>
  <c r="G52" i="44" s="1"/>
  <c r="H69" i="84" s="1"/>
  <c r="F24" i="44"/>
  <c r="E24" i="44"/>
  <c r="D24" i="44"/>
  <c r="I23" i="44"/>
  <c r="I51" i="44" s="1"/>
  <c r="H23" i="44"/>
  <c r="G23" i="44"/>
  <c r="F23" i="44"/>
  <c r="F51" i="44" s="1"/>
  <c r="E23" i="44"/>
  <c r="E51" i="44" s="1"/>
  <c r="D23" i="44"/>
  <c r="I20" i="44"/>
  <c r="H20" i="44"/>
  <c r="G20" i="44"/>
  <c r="F20" i="44"/>
  <c r="E20" i="44"/>
  <c r="D20" i="44"/>
  <c r="I19" i="44"/>
  <c r="H19" i="44"/>
  <c r="G19" i="44"/>
  <c r="J19" i="44" s="1"/>
  <c r="F19" i="44"/>
  <c r="E19" i="44"/>
  <c r="D19" i="44"/>
  <c r="I18" i="44"/>
  <c r="I47" i="44" s="1"/>
  <c r="S47" i="44" s="1"/>
  <c r="H18" i="44"/>
  <c r="G18" i="44"/>
  <c r="F18" i="44"/>
  <c r="E18" i="44"/>
  <c r="D18" i="44"/>
  <c r="D47" i="44" s="1"/>
  <c r="E67" i="84" s="1"/>
  <c r="I17" i="44"/>
  <c r="H17" i="44"/>
  <c r="K17" i="44" s="1"/>
  <c r="G17" i="44"/>
  <c r="F17" i="44"/>
  <c r="E17" i="44"/>
  <c r="D17" i="44"/>
  <c r="I16" i="44"/>
  <c r="H16" i="44"/>
  <c r="G16" i="44"/>
  <c r="F16" i="44"/>
  <c r="E16" i="44"/>
  <c r="D16" i="44"/>
  <c r="I15" i="44"/>
  <c r="H15" i="44"/>
  <c r="K15" i="44" s="1"/>
  <c r="M15" i="44" s="1"/>
  <c r="G15" i="44"/>
  <c r="J15" i="44" s="1"/>
  <c r="L15" i="44" s="1"/>
  <c r="F15" i="44"/>
  <c r="E15" i="44"/>
  <c r="D15" i="44"/>
  <c r="I14" i="44"/>
  <c r="H14" i="44"/>
  <c r="G14" i="44"/>
  <c r="F14" i="44"/>
  <c r="E14" i="44"/>
  <c r="E46" i="44" s="1"/>
  <c r="D14" i="44"/>
  <c r="D46" i="44" s="1"/>
  <c r="E66" i="84" s="1"/>
  <c r="I13" i="44"/>
  <c r="H13" i="44"/>
  <c r="K13" i="44" s="1"/>
  <c r="M13" i="44" s="1"/>
  <c r="G13" i="44"/>
  <c r="G45" i="44" s="1"/>
  <c r="F13" i="44"/>
  <c r="F45" i="44" s="1"/>
  <c r="E13" i="44"/>
  <c r="D13" i="44"/>
  <c r="I12" i="44"/>
  <c r="H12" i="44"/>
  <c r="K12" i="44" s="1"/>
  <c r="G12" i="44"/>
  <c r="F12" i="44"/>
  <c r="E12" i="44"/>
  <c r="D12" i="44"/>
  <c r="D45" i="44" s="1"/>
  <c r="E65" i="84" s="1"/>
  <c r="J11" i="44"/>
  <c r="J44" i="44" s="1"/>
  <c r="K64" i="84" s="1"/>
  <c r="I11" i="44"/>
  <c r="I44" i="44" s="1"/>
  <c r="H11" i="44"/>
  <c r="G11" i="44"/>
  <c r="F11" i="44"/>
  <c r="F44" i="44" s="1"/>
  <c r="P44" i="44" s="1"/>
  <c r="E11" i="44"/>
  <c r="E44" i="44" s="1"/>
  <c r="O44" i="44" s="1"/>
  <c r="D11" i="44"/>
  <c r="I10" i="44"/>
  <c r="H10" i="44"/>
  <c r="G10" i="44"/>
  <c r="F10" i="44"/>
  <c r="F43" i="44" s="1"/>
  <c r="E10" i="44"/>
  <c r="E43" i="44" s="1"/>
  <c r="D10" i="44"/>
  <c r="I9" i="44"/>
  <c r="H9" i="44"/>
  <c r="K9" i="44" s="1"/>
  <c r="M9" i="44" s="1"/>
  <c r="G9" i="44"/>
  <c r="J9" i="44" s="1"/>
  <c r="L9" i="44" s="1"/>
  <c r="F9" i="44"/>
  <c r="E9" i="44"/>
  <c r="D9" i="44"/>
  <c r="I8" i="44"/>
  <c r="H8" i="44"/>
  <c r="G8" i="44"/>
  <c r="F8" i="44"/>
  <c r="E8" i="44"/>
  <c r="D8" i="44"/>
  <c r="I7" i="44"/>
  <c r="I42" i="44" s="1"/>
  <c r="H7" i="44"/>
  <c r="G7" i="44"/>
  <c r="F7" i="44"/>
  <c r="E7" i="44"/>
  <c r="D7" i="44"/>
  <c r="D42" i="44" s="1"/>
  <c r="E62" i="84" s="1"/>
  <c r="I6" i="44"/>
  <c r="I41" i="44" s="1"/>
  <c r="J61" i="84" s="1"/>
  <c r="H6" i="44"/>
  <c r="G6" i="44"/>
  <c r="F6" i="44"/>
  <c r="F41" i="44" s="1"/>
  <c r="G61" i="84" s="1"/>
  <c r="E6" i="44"/>
  <c r="E41" i="44" s="1"/>
  <c r="F61" i="84" s="1"/>
  <c r="D6" i="44"/>
  <c r="D41" i="44" s="1"/>
  <c r="E61" i="84" s="1"/>
  <c r="H35" i="12"/>
  <c r="G35" i="12"/>
  <c r="F35" i="12"/>
  <c r="E35" i="12"/>
  <c r="D35" i="12"/>
  <c r="C35" i="12"/>
  <c r="H34" i="12"/>
  <c r="G34" i="12"/>
  <c r="F34" i="12"/>
  <c r="E34" i="12"/>
  <c r="D34" i="12"/>
  <c r="C34" i="12"/>
  <c r="H33" i="12"/>
  <c r="G33" i="12"/>
  <c r="F33" i="12"/>
  <c r="E33" i="12"/>
  <c r="D33" i="12"/>
  <c r="C33" i="12"/>
  <c r="H32" i="12"/>
  <c r="G32" i="12"/>
  <c r="F32" i="12"/>
  <c r="E32" i="12"/>
  <c r="D32" i="12"/>
  <c r="C32" i="12"/>
  <c r="H31" i="12"/>
  <c r="G31" i="12"/>
  <c r="F31" i="12"/>
  <c r="E31" i="12"/>
  <c r="D31" i="12"/>
  <c r="C31" i="12"/>
  <c r="H30" i="12"/>
  <c r="G30" i="12"/>
  <c r="F30" i="12"/>
  <c r="E30" i="12"/>
  <c r="D30" i="12"/>
  <c r="C30" i="12"/>
  <c r="Q28" i="12"/>
  <c r="P28" i="12"/>
  <c r="O28" i="12"/>
  <c r="N28" i="12"/>
  <c r="M28" i="12"/>
  <c r="L28" i="12"/>
  <c r="K28" i="12"/>
  <c r="J28" i="12"/>
  <c r="I28" i="12"/>
  <c r="H28" i="12"/>
  <c r="G28" i="12"/>
  <c r="F28" i="12"/>
  <c r="E28" i="12"/>
  <c r="D28" i="12"/>
  <c r="Q27" i="12"/>
  <c r="P27" i="12"/>
  <c r="O27" i="12"/>
  <c r="N27" i="12"/>
  <c r="M27" i="12"/>
  <c r="L27" i="12"/>
  <c r="K27" i="12"/>
  <c r="J27" i="12"/>
  <c r="I27" i="12"/>
  <c r="H27" i="12"/>
  <c r="G27" i="12"/>
  <c r="F27" i="12"/>
  <c r="E27" i="12"/>
  <c r="D27" i="12"/>
  <c r="Q26" i="12"/>
  <c r="P26" i="12"/>
  <c r="O26" i="12"/>
  <c r="N26" i="12"/>
  <c r="M26" i="12"/>
  <c r="L26" i="12"/>
  <c r="K26" i="12"/>
  <c r="J26" i="12"/>
  <c r="I26" i="12"/>
  <c r="H26" i="12"/>
  <c r="G26" i="12"/>
  <c r="F26" i="12"/>
  <c r="E26" i="12"/>
  <c r="D26" i="12"/>
  <c r="Q25" i="12"/>
  <c r="P25" i="12"/>
  <c r="O25" i="12"/>
  <c r="N25" i="12"/>
  <c r="M25" i="12"/>
  <c r="L25" i="12"/>
  <c r="K25" i="12"/>
  <c r="J25" i="12"/>
  <c r="I25" i="12"/>
  <c r="H25" i="12"/>
  <c r="G25" i="12"/>
  <c r="F25" i="12"/>
  <c r="E25" i="12"/>
  <c r="D25" i="12"/>
  <c r="Q24" i="12"/>
  <c r="P24" i="12"/>
  <c r="O24" i="12"/>
  <c r="N24" i="12"/>
  <c r="M24" i="12"/>
  <c r="L24" i="12"/>
  <c r="K24" i="12"/>
  <c r="J24" i="12"/>
  <c r="I24" i="12"/>
  <c r="H24" i="12"/>
  <c r="G24" i="12"/>
  <c r="F24" i="12"/>
  <c r="E24" i="12"/>
  <c r="D24" i="12"/>
  <c r="Q23" i="12"/>
  <c r="P23" i="12"/>
  <c r="O23" i="12"/>
  <c r="N23" i="12"/>
  <c r="M23" i="12"/>
  <c r="L23" i="12"/>
  <c r="K23" i="12"/>
  <c r="J23" i="12"/>
  <c r="I23" i="12"/>
  <c r="H23" i="12"/>
  <c r="G23" i="12"/>
  <c r="F23" i="12"/>
  <c r="E23" i="12"/>
  <c r="D23" i="12"/>
  <c r="J22" i="12"/>
  <c r="I22" i="12"/>
  <c r="H22" i="12"/>
  <c r="G22" i="12"/>
  <c r="F22" i="12"/>
  <c r="E22" i="12"/>
  <c r="D22" i="12"/>
  <c r="Q21" i="12"/>
  <c r="P21" i="12"/>
  <c r="O21" i="12"/>
  <c r="N21" i="12"/>
  <c r="M21" i="12"/>
  <c r="L21" i="12"/>
  <c r="K21" i="12"/>
  <c r="J21" i="12"/>
  <c r="I21" i="12"/>
  <c r="H21" i="12"/>
  <c r="G21" i="12"/>
  <c r="F21" i="12"/>
  <c r="E21" i="12"/>
  <c r="D21" i="12"/>
  <c r="Q20" i="12"/>
  <c r="P20" i="12"/>
  <c r="O20" i="12"/>
  <c r="N20" i="12"/>
  <c r="M20" i="12"/>
  <c r="L20" i="12"/>
  <c r="K20" i="12"/>
  <c r="J20" i="12"/>
  <c r="I20" i="12"/>
  <c r="H20" i="12"/>
  <c r="G20" i="12"/>
  <c r="F20" i="12"/>
  <c r="E20" i="12"/>
  <c r="D20" i="12"/>
  <c r="Q19" i="12"/>
  <c r="P19" i="12"/>
  <c r="O19" i="12"/>
  <c r="N19" i="12"/>
  <c r="M19" i="12"/>
  <c r="L19" i="12"/>
  <c r="K19" i="12"/>
  <c r="J19" i="12"/>
  <c r="I19" i="12"/>
  <c r="H19" i="12"/>
  <c r="G19" i="12"/>
  <c r="F19" i="12"/>
  <c r="E19" i="12"/>
  <c r="D19" i="12"/>
  <c r="S12" i="12"/>
  <c r="R12" i="12"/>
  <c r="S11" i="12"/>
  <c r="R11" i="12"/>
  <c r="S10" i="12"/>
  <c r="R10" i="12"/>
  <c r="L40" i="8"/>
  <c r="K40" i="8"/>
  <c r="J40" i="8"/>
  <c r="F40" i="8"/>
  <c r="E40" i="8"/>
  <c r="D40" i="8"/>
  <c r="L39" i="8"/>
  <c r="K39" i="8"/>
  <c r="J39" i="8"/>
  <c r="F39" i="8"/>
  <c r="E39" i="8"/>
  <c r="D39" i="8"/>
  <c r="L38" i="8"/>
  <c r="K38" i="8"/>
  <c r="J38" i="8"/>
  <c r="F38" i="8"/>
  <c r="E38" i="8"/>
  <c r="D38" i="8"/>
  <c r="L37" i="8"/>
  <c r="K37" i="8"/>
  <c r="J37" i="8"/>
  <c r="F37" i="8"/>
  <c r="E37" i="8"/>
  <c r="D37" i="8"/>
  <c r="L36" i="8"/>
  <c r="K36" i="8"/>
  <c r="J36" i="8"/>
  <c r="F36" i="8"/>
  <c r="E36" i="8"/>
  <c r="D36" i="8"/>
  <c r="L35" i="8"/>
  <c r="K35" i="8"/>
  <c r="J35" i="8"/>
  <c r="F35" i="8"/>
  <c r="E35" i="8"/>
  <c r="D35" i="8"/>
  <c r="L34" i="8"/>
  <c r="K34" i="8"/>
  <c r="J34" i="8"/>
  <c r="F34" i="8"/>
  <c r="E34" i="8"/>
  <c r="D34" i="8"/>
  <c r="L33" i="8"/>
  <c r="K33" i="8"/>
  <c r="J33" i="8"/>
  <c r="F33" i="8"/>
  <c r="E33" i="8"/>
  <c r="D33" i="8"/>
  <c r="L32" i="8"/>
  <c r="K32" i="8"/>
  <c r="J32" i="8"/>
  <c r="F32" i="8"/>
  <c r="E32" i="8"/>
  <c r="D32" i="8"/>
  <c r="L31" i="8"/>
  <c r="K31" i="8"/>
  <c r="J31" i="8"/>
  <c r="F31" i="8"/>
  <c r="E31" i="8"/>
  <c r="D31" i="8"/>
  <c r="L28" i="8"/>
  <c r="K28" i="8"/>
  <c r="J28" i="8"/>
  <c r="F28" i="8"/>
  <c r="E28" i="8"/>
  <c r="D28" i="8"/>
  <c r="L27" i="8"/>
  <c r="K27" i="8"/>
  <c r="J27" i="8"/>
  <c r="F27" i="8"/>
  <c r="E27" i="8"/>
  <c r="D27" i="8"/>
  <c r="L26" i="8"/>
  <c r="K26" i="8"/>
  <c r="J26" i="8"/>
  <c r="F26" i="8"/>
  <c r="E26" i="8"/>
  <c r="D26" i="8"/>
  <c r="L25" i="8"/>
  <c r="K25" i="8"/>
  <c r="J25" i="8"/>
  <c r="F25" i="8"/>
  <c r="E25" i="8"/>
  <c r="D25" i="8"/>
  <c r="L24" i="8"/>
  <c r="K24" i="8"/>
  <c r="J24" i="8"/>
  <c r="F24" i="8"/>
  <c r="E24" i="8"/>
  <c r="D24" i="8"/>
  <c r="L23" i="8"/>
  <c r="K23" i="8"/>
  <c r="J23" i="8"/>
  <c r="F23" i="8"/>
  <c r="E23" i="8"/>
  <c r="D23" i="8"/>
  <c r="L22" i="8"/>
  <c r="K22" i="8"/>
  <c r="J22" i="8"/>
  <c r="F22" i="8"/>
  <c r="E22" i="8"/>
  <c r="D22" i="8"/>
  <c r="L21" i="8"/>
  <c r="K21" i="8"/>
  <c r="J21" i="8"/>
  <c r="F21" i="8"/>
  <c r="E21" i="8"/>
  <c r="D21" i="8"/>
  <c r="L20" i="8"/>
  <c r="K20" i="8"/>
  <c r="J20" i="8"/>
  <c r="F20" i="8"/>
  <c r="E20" i="8"/>
  <c r="D20" i="8"/>
  <c r="L19" i="8"/>
  <c r="K19" i="8"/>
  <c r="J19" i="8"/>
  <c r="F19" i="8"/>
  <c r="E19" i="8"/>
  <c r="D19" i="8"/>
  <c r="T17" i="8"/>
  <c r="S17" i="8"/>
  <c r="R17" i="8"/>
  <c r="O16" i="8"/>
  <c r="N16" i="84" s="1"/>
  <c r="N16" i="8"/>
  <c r="M16" i="84" s="1"/>
  <c r="M16" i="8"/>
  <c r="I16" i="8"/>
  <c r="H16" i="84" s="1"/>
  <c r="H16" i="8"/>
  <c r="G16" i="84" s="1"/>
  <c r="G16" i="8"/>
  <c r="F16" i="84" s="1"/>
  <c r="T16" i="8"/>
  <c r="S16" i="8"/>
  <c r="R16" i="8"/>
  <c r="O15" i="8"/>
  <c r="N15" i="8"/>
  <c r="M15" i="84" s="1"/>
  <c r="M15" i="8"/>
  <c r="I15" i="8"/>
  <c r="H15" i="8"/>
  <c r="G15" i="84" s="1"/>
  <c r="G15" i="8"/>
  <c r="T15" i="8"/>
  <c r="S15" i="8"/>
  <c r="R15" i="8"/>
  <c r="O14" i="8"/>
  <c r="N14" i="8"/>
  <c r="M14" i="84" s="1"/>
  <c r="M14" i="8"/>
  <c r="I14" i="8"/>
  <c r="H14" i="84" s="1"/>
  <c r="H14" i="8"/>
  <c r="G14" i="84" s="1"/>
  <c r="G14" i="8"/>
  <c r="T14" i="8"/>
  <c r="S14" i="8"/>
  <c r="R14" i="8"/>
  <c r="O13" i="8"/>
  <c r="N13" i="8"/>
  <c r="M13" i="8"/>
  <c r="I13" i="8"/>
  <c r="H13" i="84" s="1"/>
  <c r="H13" i="8"/>
  <c r="G13" i="84" s="1"/>
  <c r="G13" i="8"/>
  <c r="F13" i="84" s="1"/>
  <c r="T13" i="8"/>
  <c r="S13" i="8"/>
  <c r="R13" i="8"/>
  <c r="O12" i="8"/>
  <c r="N12" i="84" s="1"/>
  <c r="N12" i="8"/>
  <c r="M12" i="84" s="1"/>
  <c r="M12" i="8"/>
  <c r="L12" i="84" s="1"/>
  <c r="I12" i="8"/>
  <c r="H12" i="8"/>
  <c r="G12" i="8"/>
  <c r="T12" i="8"/>
  <c r="S12" i="8"/>
  <c r="R12" i="8"/>
  <c r="O11" i="8"/>
  <c r="N11" i="8"/>
  <c r="M11" i="84" s="1"/>
  <c r="M11" i="8"/>
  <c r="I11" i="8"/>
  <c r="H11" i="84" s="1"/>
  <c r="H11" i="8"/>
  <c r="G11" i="84" s="1"/>
  <c r="G11" i="8"/>
  <c r="T11" i="8"/>
  <c r="S11" i="8"/>
  <c r="R11" i="8"/>
  <c r="O10" i="8"/>
  <c r="N10" i="84" s="1"/>
  <c r="N10" i="8"/>
  <c r="M10" i="8"/>
  <c r="I10" i="8"/>
  <c r="H10" i="84" s="1"/>
  <c r="H10" i="8"/>
  <c r="G10" i="84" s="1"/>
  <c r="G10" i="8"/>
  <c r="T10" i="8"/>
  <c r="S10" i="8"/>
  <c r="R10" i="8"/>
  <c r="O9" i="8"/>
  <c r="N9" i="84" s="1"/>
  <c r="N9" i="8"/>
  <c r="M9" i="84" s="1"/>
  <c r="M9" i="8"/>
  <c r="L9" i="84" s="1"/>
  <c r="I9" i="8"/>
  <c r="H9" i="8"/>
  <c r="G9" i="8"/>
  <c r="F9" i="84" s="1"/>
  <c r="T9" i="8"/>
  <c r="S9" i="8"/>
  <c r="R9" i="8"/>
  <c r="O8" i="8"/>
  <c r="N8" i="8"/>
  <c r="M8" i="84" s="1"/>
  <c r="M8" i="8"/>
  <c r="L8" i="84" s="1"/>
  <c r="I8" i="8"/>
  <c r="H8" i="8"/>
  <c r="G8" i="8"/>
  <c r="T8" i="8"/>
  <c r="S8" i="8"/>
  <c r="R8" i="8"/>
  <c r="O7" i="8"/>
  <c r="N7" i="84" s="1"/>
  <c r="N7" i="8"/>
  <c r="M7" i="8"/>
  <c r="L7" i="84" s="1"/>
  <c r="I7" i="8"/>
  <c r="H7" i="84" s="1"/>
  <c r="H7" i="8"/>
  <c r="G7" i="84" s="1"/>
  <c r="G7" i="8"/>
  <c r="F7" i="84" s="1"/>
  <c r="P52" i="11"/>
  <c r="O52" i="11"/>
  <c r="J52" i="11"/>
  <c r="I52" i="11"/>
  <c r="H52" i="11"/>
  <c r="G52" i="11"/>
  <c r="E52" i="11"/>
  <c r="D52" i="11"/>
  <c r="P51" i="11"/>
  <c r="O51" i="11"/>
  <c r="J51" i="11"/>
  <c r="I51" i="11"/>
  <c r="H51" i="11"/>
  <c r="G51" i="11"/>
  <c r="F51" i="11"/>
  <c r="E51" i="11"/>
  <c r="D51" i="11"/>
  <c r="P50" i="11"/>
  <c r="O50" i="11"/>
  <c r="J50" i="11"/>
  <c r="I50" i="11"/>
  <c r="H50" i="11"/>
  <c r="G50" i="11"/>
  <c r="F50" i="11"/>
  <c r="E50" i="11"/>
  <c r="D50" i="11"/>
  <c r="P49" i="11"/>
  <c r="O49" i="11"/>
  <c r="J49" i="11"/>
  <c r="I49" i="11"/>
  <c r="H49" i="11"/>
  <c r="G49" i="11"/>
  <c r="F49" i="11"/>
  <c r="E49" i="11"/>
  <c r="D49" i="11"/>
  <c r="P48" i="11"/>
  <c r="O48" i="11"/>
  <c r="J48" i="11"/>
  <c r="I48" i="11"/>
  <c r="H48" i="11"/>
  <c r="G48" i="11"/>
  <c r="F48" i="11"/>
  <c r="E48" i="11"/>
  <c r="D48" i="11"/>
  <c r="P47" i="11"/>
  <c r="O47" i="11"/>
  <c r="J47" i="11"/>
  <c r="I47" i="11"/>
  <c r="H47" i="11"/>
  <c r="G47" i="11"/>
  <c r="F47" i="11"/>
  <c r="E47" i="11"/>
  <c r="D47" i="11"/>
  <c r="P46" i="11"/>
  <c r="O46" i="11"/>
  <c r="J46" i="11"/>
  <c r="I46" i="11"/>
  <c r="H46" i="11"/>
  <c r="G46" i="11"/>
  <c r="F46" i="11"/>
  <c r="E46" i="11"/>
  <c r="D46" i="11"/>
  <c r="P45" i="11"/>
  <c r="O45" i="11"/>
  <c r="J45" i="11"/>
  <c r="I45" i="11"/>
  <c r="H45" i="11"/>
  <c r="G45" i="11"/>
  <c r="F45" i="11"/>
  <c r="E45" i="11"/>
  <c r="D45" i="11"/>
  <c r="P44" i="11"/>
  <c r="O44" i="11"/>
  <c r="J44" i="11"/>
  <c r="I44" i="11"/>
  <c r="H44" i="11"/>
  <c r="G44" i="11"/>
  <c r="F44" i="11"/>
  <c r="E44" i="11"/>
  <c r="D44" i="11"/>
  <c r="P43" i="11"/>
  <c r="O43" i="11"/>
  <c r="J43" i="11"/>
  <c r="I43" i="11"/>
  <c r="G43" i="11"/>
  <c r="E43" i="11"/>
  <c r="D43" i="11"/>
  <c r="P40" i="11"/>
  <c r="O40" i="11"/>
  <c r="J40" i="11"/>
  <c r="I40" i="11"/>
  <c r="H40" i="11"/>
  <c r="G40" i="11"/>
  <c r="F40" i="11"/>
  <c r="E40" i="11"/>
  <c r="D40" i="11"/>
  <c r="P39" i="11"/>
  <c r="O39" i="11"/>
  <c r="J39" i="11"/>
  <c r="I39" i="11"/>
  <c r="H39" i="11"/>
  <c r="G39" i="11"/>
  <c r="E39" i="11"/>
  <c r="D39" i="11"/>
  <c r="P38" i="11"/>
  <c r="O38" i="11"/>
  <c r="J38" i="11"/>
  <c r="I38" i="11"/>
  <c r="H38" i="11"/>
  <c r="G38" i="11"/>
  <c r="F38" i="11"/>
  <c r="E38" i="11"/>
  <c r="D38" i="11"/>
  <c r="P37" i="11"/>
  <c r="O37" i="11"/>
  <c r="J37" i="11"/>
  <c r="I37" i="11"/>
  <c r="H37" i="11"/>
  <c r="G37" i="11"/>
  <c r="F37" i="11"/>
  <c r="E37" i="11"/>
  <c r="D37" i="11"/>
  <c r="P36" i="11"/>
  <c r="O36" i="11"/>
  <c r="J36" i="11"/>
  <c r="I36" i="11"/>
  <c r="H36" i="11"/>
  <c r="G36" i="11"/>
  <c r="F36" i="11"/>
  <c r="E36" i="11"/>
  <c r="D36" i="11"/>
  <c r="P35" i="11"/>
  <c r="O35" i="11"/>
  <c r="J35" i="11"/>
  <c r="I35" i="11"/>
  <c r="H35" i="11"/>
  <c r="G35" i="11"/>
  <c r="F35" i="11"/>
  <c r="E35" i="11"/>
  <c r="D35" i="11"/>
  <c r="P34" i="11"/>
  <c r="O34" i="11"/>
  <c r="J34" i="11"/>
  <c r="I34" i="11"/>
  <c r="H34" i="11"/>
  <c r="G34" i="11"/>
  <c r="F34" i="11"/>
  <c r="E34" i="11"/>
  <c r="D34" i="11"/>
  <c r="P33" i="11"/>
  <c r="O33" i="11"/>
  <c r="J33" i="11"/>
  <c r="I33" i="11"/>
  <c r="H33" i="11"/>
  <c r="G33" i="11"/>
  <c r="F33" i="11"/>
  <c r="E33" i="11"/>
  <c r="D33" i="11"/>
  <c r="P32" i="11"/>
  <c r="O32" i="11"/>
  <c r="J32" i="11"/>
  <c r="I32" i="11"/>
  <c r="H32" i="11"/>
  <c r="G32" i="11"/>
  <c r="F32" i="11"/>
  <c r="E32" i="11"/>
  <c r="D32" i="11"/>
  <c r="P31" i="11"/>
  <c r="O31" i="11"/>
  <c r="J31" i="11"/>
  <c r="I31" i="11"/>
  <c r="G31" i="11"/>
  <c r="E31" i="11"/>
  <c r="D31" i="11"/>
  <c r="P30" i="11"/>
  <c r="O30" i="11"/>
  <c r="J30" i="11"/>
  <c r="I30" i="11"/>
  <c r="G30" i="11"/>
  <c r="E30" i="11"/>
  <c r="D30" i="11"/>
  <c r="S28" i="11"/>
  <c r="P28" i="11"/>
  <c r="U15" i="11" s="1"/>
  <c r="O28" i="11"/>
  <c r="J28" i="11"/>
  <c r="I28" i="11"/>
  <c r="H28" i="11"/>
  <c r="G28" i="11"/>
  <c r="F28" i="11"/>
  <c r="E28" i="11"/>
  <c r="R28" i="11" s="1"/>
  <c r="D28" i="11"/>
  <c r="P27" i="11"/>
  <c r="U14" i="11" s="1"/>
  <c r="O27" i="11"/>
  <c r="J27" i="11"/>
  <c r="I27" i="11"/>
  <c r="S27" i="11" s="1"/>
  <c r="H27" i="11"/>
  <c r="G27" i="11"/>
  <c r="E27" i="11"/>
  <c r="R27" i="11" s="1"/>
  <c r="D27" i="11"/>
  <c r="S26" i="11"/>
  <c r="P26" i="11"/>
  <c r="U13" i="11" s="1"/>
  <c r="O26" i="11"/>
  <c r="J26" i="11"/>
  <c r="I26" i="11"/>
  <c r="H26" i="11"/>
  <c r="G26" i="11"/>
  <c r="F26" i="11"/>
  <c r="E26" i="11"/>
  <c r="D26" i="11"/>
  <c r="P25" i="11"/>
  <c r="O25" i="11"/>
  <c r="J25" i="11"/>
  <c r="I25" i="11"/>
  <c r="S25" i="11" s="1"/>
  <c r="H25" i="11"/>
  <c r="G25" i="11"/>
  <c r="F25" i="11"/>
  <c r="E25" i="11"/>
  <c r="D25" i="11"/>
  <c r="P24" i="11"/>
  <c r="O24" i="11"/>
  <c r="J24" i="11"/>
  <c r="I24" i="11"/>
  <c r="S24" i="11" s="1"/>
  <c r="H24" i="11"/>
  <c r="G24" i="11"/>
  <c r="F24" i="11"/>
  <c r="E24" i="11"/>
  <c r="R24" i="11" s="1"/>
  <c r="D24" i="11"/>
  <c r="S23" i="11"/>
  <c r="P23" i="11"/>
  <c r="O23" i="11"/>
  <c r="J23" i="11"/>
  <c r="I23" i="11"/>
  <c r="H23" i="11"/>
  <c r="G23" i="11"/>
  <c r="F23" i="11"/>
  <c r="E23" i="11"/>
  <c r="R23" i="11" s="1"/>
  <c r="D23" i="11"/>
  <c r="P22" i="11"/>
  <c r="O22" i="11"/>
  <c r="J22" i="11"/>
  <c r="I22" i="11"/>
  <c r="S22" i="11" s="1"/>
  <c r="H22" i="11"/>
  <c r="G22" i="11"/>
  <c r="F22" i="11"/>
  <c r="E22" i="11"/>
  <c r="R22" i="11" s="1"/>
  <c r="D22" i="11"/>
  <c r="P21" i="11"/>
  <c r="O21" i="11"/>
  <c r="J21" i="11"/>
  <c r="I21" i="11"/>
  <c r="S21" i="11" s="1"/>
  <c r="H21" i="11"/>
  <c r="G21" i="11"/>
  <c r="F21" i="11"/>
  <c r="E21" i="11"/>
  <c r="R21" i="11" s="1"/>
  <c r="D21" i="11"/>
  <c r="P20" i="11"/>
  <c r="O20" i="11"/>
  <c r="J20" i="11"/>
  <c r="I20" i="11"/>
  <c r="S20" i="11" s="1"/>
  <c r="H20" i="11"/>
  <c r="G20" i="11"/>
  <c r="F20" i="11"/>
  <c r="E20" i="11"/>
  <c r="R20" i="11" s="1"/>
  <c r="D20" i="11"/>
  <c r="P19" i="11"/>
  <c r="O19" i="11"/>
  <c r="J19" i="11"/>
  <c r="I19" i="11"/>
  <c r="S19" i="11" s="1"/>
  <c r="H19" i="11"/>
  <c r="G19" i="11"/>
  <c r="F19" i="11"/>
  <c r="E19" i="11"/>
  <c r="R19" i="11" s="1"/>
  <c r="D19" i="11"/>
  <c r="P18" i="11"/>
  <c r="O18" i="11"/>
  <c r="J18" i="11"/>
  <c r="I18" i="11"/>
  <c r="G18" i="11"/>
  <c r="E18" i="11"/>
  <c r="D18" i="11"/>
  <c r="M16" i="11"/>
  <c r="L30" i="83" s="1"/>
  <c r="L16" i="11"/>
  <c r="K30" i="83" s="1"/>
  <c r="K16" i="11"/>
  <c r="J30" i="83" s="1"/>
  <c r="M15" i="11"/>
  <c r="L15" i="11"/>
  <c r="K15" i="11"/>
  <c r="F15" i="11"/>
  <c r="F52" i="11" s="1"/>
  <c r="T14" i="11"/>
  <c r="R14" i="11"/>
  <c r="Q14" i="11"/>
  <c r="M14" i="11"/>
  <c r="L28" i="83" s="1"/>
  <c r="L14" i="11"/>
  <c r="K14" i="11"/>
  <c r="J28" i="83" s="1"/>
  <c r="R13" i="11"/>
  <c r="Q13" i="11"/>
  <c r="M13" i="11"/>
  <c r="L27" i="83" s="1"/>
  <c r="L13" i="11"/>
  <c r="K27" i="83" s="1"/>
  <c r="K13" i="11"/>
  <c r="U12" i="11"/>
  <c r="R12" i="11"/>
  <c r="Q12" i="11"/>
  <c r="M12" i="11"/>
  <c r="L12" i="11"/>
  <c r="K26" i="83" s="1"/>
  <c r="K12" i="11"/>
  <c r="J26" i="83" s="1"/>
  <c r="U11" i="11"/>
  <c r="T11" i="11"/>
  <c r="R11" i="11"/>
  <c r="Q11" i="11"/>
  <c r="M11" i="11"/>
  <c r="L11" i="11"/>
  <c r="K11" i="11"/>
  <c r="U10" i="11"/>
  <c r="T10" i="11"/>
  <c r="R10" i="11"/>
  <c r="Q10" i="11"/>
  <c r="M10" i="11"/>
  <c r="L24" i="83" s="1"/>
  <c r="L10" i="11"/>
  <c r="K10" i="11"/>
  <c r="U9" i="11"/>
  <c r="T9" i="11"/>
  <c r="R9" i="11"/>
  <c r="Q9" i="11"/>
  <c r="M9" i="11"/>
  <c r="L23" i="83" s="1"/>
  <c r="L9" i="11"/>
  <c r="K23" i="83" s="1"/>
  <c r="K9" i="11"/>
  <c r="J23" i="83" s="1"/>
  <c r="U8" i="11"/>
  <c r="T8" i="11"/>
  <c r="R8" i="11"/>
  <c r="Q8" i="11"/>
  <c r="M8" i="11"/>
  <c r="L8" i="11"/>
  <c r="K8" i="11"/>
  <c r="J22" i="83" s="1"/>
  <c r="U7" i="11"/>
  <c r="T7" i="11"/>
  <c r="R7" i="11"/>
  <c r="Q7" i="11"/>
  <c r="M7" i="11"/>
  <c r="L7" i="11"/>
  <c r="K21" i="83" s="1"/>
  <c r="K7" i="11"/>
  <c r="J21" i="83" s="1"/>
  <c r="U6" i="11"/>
  <c r="T6" i="11"/>
  <c r="R6" i="11"/>
  <c r="Q6" i="11"/>
  <c r="M6" i="11"/>
  <c r="L20" i="83" s="1"/>
  <c r="L6" i="11"/>
  <c r="K20" i="83" s="1"/>
  <c r="K6" i="11"/>
  <c r="F6" i="11"/>
  <c r="U5" i="11"/>
  <c r="T5" i="11"/>
  <c r="G49" i="6"/>
  <c r="F49" i="6"/>
  <c r="E49" i="6"/>
  <c r="D49" i="6"/>
  <c r="G48" i="6"/>
  <c r="F48" i="6"/>
  <c r="E48" i="6"/>
  <c r="D48" i="6"/>
  <c r="G47" i="6"/>
  <c r="F47" i="6"/>
  <c r="E47" i="6"/>
  <c r="D47" i="6"/>
  <c r="D46" i="6"/>
  <c r="G45" i="6"/>
  <c r="D45" i="6"/>
  <c r="F44" i="6"/>
  <c r="D44" i="6"/>
  <c r="G43" i="6"/>
  <c r="F43" i="6"/>
  <c r="G42" i="6"/>
  <c r="F42" i="6"/>
  <c r="G41" i="6"/>
  <c r="F41" i="6"/>
  <c r="G38" i="6"/>
  <c r="F38" i="6"/>
  <c r="E38" i="6"/>
  <c r="D38" i="6"/>
  <c r="G37" i="6"/>
  <c r="F37" i="6"/>
  <c r="E37" i="6"/>
  <c r="D37" i="6"/>
  <c r="G36" i="6"/>
  <c r="F36" i="6"/>
  <c r="E36" i="6"/>
  <c r="D36" i="6"/>
  <c r="D35" i="6"/>
  <c r="D34" i="6"/>
  <c r="F33" i="6"/>
  <c r="D33" i="6"/>
  <c r="G32" i="6"/>
  <c r="F32" i="6"/>
  <c r="G31" i="6"/>
  <c r="F31" i="6"/>
  <c r="G30" i="6"/>
  <c r="F30" i="6"/>
  <c r="H27" i="6"/>
  <c r="G27" i="6"/>
  <c r="F27" i="6"/>
  <c r="E27" i="6"/>
  <c r="D27" i="6"/>
  <c r="H26" i="6"/>
  <c r="G26" i="6"/>
  <c r="F26" i="6"/>
  <c r="E26" i="6"/>
  <c r="D26" i="6"/>
  <c r="H25" i="6"/>
  <c r="G25" i="6"/>
  <c r="F25" i="6"/>
  <c r="E25" i="6"/>
  <c r="D25" i="6"/>
  <c r="H24" i="6"/>
  <c r="G24" i="6"/>
  <c r="F24" i="6"/>
  <c r="E24" i="6"/>
  <c r="D24" i="6"/>
  <c r="H23" i="6"/>
  <c r="D23" i="6"/>
  <c r="H22" i="6"/>
  <c r="F22" i="6"/>
  <c r="D22" i="6"/>
  <c r="G21" i="6"/>
  <c r="F21" i="6"/>
  <c r="D21" i="6"/>
  <c r="W18" i="6"/>
  <c r="V18" i="6"/>
  <c r="U18" i="6"/>
  <c r="G18" i="6"/>
  <c r="F18" i="6"/>
  <c r="D18" i="6"/>
  <c r="W17" i="6"/>
  <c r="V17" i="6"/>
  <c r="U17" i="6"/>
  <c r="W16" i="6"/>
  <c r="V16" i="6"/>
  <c r="U16" i="6"/>
  <c r="S16" i="6"/>
  <c r="R16" i="6"/>
  <c r="Q13" i="83" s="1"/>
  <c r="Q16" i="6"/>
  <c r="P13" i="83" s="1"/>
  <c r="P16" i="6"/>
  <c r="O13" i="83" s="1"/>
  <c r="O16" i="6"/>
  <c r="N13" i="83" s="1"/>
  <c r="N16" i="6"/>
  <c r="M16" i="6"/>
  <c r="L16" i="6"/>
  <c r="K16" i="6"/>
  <c r="J16" i="6"/>
  <c r="I13" i="83" s="1"/>
  <c r="I16" i="6"/>
  <c r="H13" i="83" s="1"/>
  <c r="W15" i="6"/>
  <c r="V15" i="6"/>
  <c r="U15" i="6"/>
  <c r="S15" i="6"/>
  <c r="R15" i="6"/>
  <c r="Q12" i="83" s="1"/>
  <c r="Q15" i="6"/>
  <c r="P12" i="83" s="1"/>
  <c r="P15" i="6"/>
  <c r="O12" i="83" s="1"/>
  <c r="O15" i="6"/>
  <c r="N15" i="6"/>
  <c r="M12" i="83" s="1"/>
  <c r="M15" i="6"/>
  <c r="L12" i="83" s="1"/>
  <c r="L15" i="6"/>
  <c r="K15" i="6"/>
  <c r="J15" i="6"/>
  <c r="I15" i="6"/>
  <c r="W14" i="6"/>
  <c r="S14" i="6"/>
  <c r="R14" i="6"/>
  <c r="Q11" i="83" s="1"/>
  <c r="Q14" i="6"/>
  <c r="P11" i="83" s="1"/>
  <c r="P14" i="6"/>
  <c r="O14" i="6"/>
  <c r="N14" i="6"/>
  <c r="M11" i="83" s="1"/>
  <c r="M14" i="6"/>
  <c r="L14" i="6"/>
  <c r="K14" i="6"/>
  <c r="J11" i="83" s="1"/>
  <c r="J14" i="6"/>
  <c r="I11" i="83" s="1"/>
  <c r="I14" i="6"/>
  <c r="V13" i="6"/>
  <c r="S13" i="6"/>
  <c r="R13" i="6"/>
  <c r="Q13" i="6"/>
  <c r="P10" i="83" s="1"/>
  <c r="N13" i="6"/>
  <c r="M13" i="6"/>
  <c r="L10" i="83" s="1"/>
  <c r="L13" i="6"/>
  <c r="K13" i="6"/>
  <c r="J10" i="83" s="1"/>
  <c r="J13" i="6"/>
  <c r="I10" i="83" s="1"/>
  <c r="I13" i="6"/>
  <c r="W12" i="6"/>
  <c r="V12" i="6"/>
  <c r="R12" i="6"/>
  <c r="N12" i="6"/>
  <c r="M12" i="6"/>
  <c r="L9" i="83" s="1"/>
  <c r="L12" i="6"/>
  <c r="K9" i="83" s="1"/>
  <c r="I12" i="6"/>
  <c r="H9" i="83" s="1"/>
  <c r="G12" i="6"/>
  <c r="F12" i="6"/>
  <c r="E12" i="6"/>
  <c r="W11" i="6"/>
  <c r="V11" i="6"/>
  <c r="P11" i="6"/>
  <c r="N11" i="6"/>
  <c r="M8" i="83" s="1"/>
  <c r="M11" i="6"/>
  <c r="L8" i="83" s="1"/>
  <c r="L11" i="6"/>
  <c r="K8" i="83" s="1"/>
  <c r="K11" i="6"/>
  <c r="I11" i="6"/>
  <c r="G11" i="6"/>
  <c r="E11" i="6"/>
  <c r="E22" i="6" s="1"/>
  <c r="W10" i="6"/>
  <c r="V10" i="6"/>
  <c r="Q10" i="6"/>
  <c r="P10" i="6"/>
  <c r="O7" i="83" s="1"/>
  <c r="L10" i="6"/>
  <c r="K7" i="83" s="1"/>
  <c r="K10" i="6"/>
  <c r="J7" i="83" s="1"/>
  <c r="I10" i="6"/>
  <c r="E10" i="6"/>
  <c r="D7" i="83" s="1"/>
  <c r="W9" i="6"/>
  <c r="V9" i="6"/>
  <c r="S9" i="6"/>
  <c r="Q9" i="6"/>
  <c r="P9" i="6"/>
  <c r="E9" i="6"/>
  <c r="D9" i="6"/>
  <c r="Q8" i="6"/>
  <c r="P5" i="83" s="1"/>
  <c r="P8" i="6"/>
  <c r="O5" i="83" s="1"/>
  <c r="E8" i="6"/>
  <c r="L7" i="6"/>
  <c r="K7" i="6"/>
  <c r="I7" i="6"/>
  <c r="E7" i="6"/>
  <c r="D4" i="83" s="1"/>
  <c r="H51" i="4"/>
  <c r="G51" i="4"/>
  <c r="F51" i="4"/>
  <c r="E51" i="4"/>
  <c r="D51" i="4"/>
  <c r="H50" i="4"/>
  <c r="G50" i="4"/>
  <c r="F50" i="4"/>
  <c r="E50" i="4"/>
  <c r="D50" i="4"/>
  <c r="H49" i="4"/>
  <c r="G49" i="4"/>
  <c r="F49" i="4"/>
  <c r="E49" i="4"/>
  <c r="D49" i="4"/>
  <c r="H48" i="4"/>
  <c r="G48" i="4"/>
  <c r="F48" i="4"/>
  <c r="E48" i="4"/>
  <c r="D48" i="4"/>
  <c r="H47" i="4"/>
  <c r="G47" i="4"/>
  <c r="F47" i="4"/>
  <c r="E47" i="4"/>
  <c r="D47" i="4"/>
  <c r="H46" i="4"/>
  <c r="G46" i="4"/>
  <c r="F46" i="4"/>
  <c r="E46" i="4"/>
  <c r="D46" i="4"/>
  <c r="H45" i="4"/>
  <c r="G45" i="4"/>
  <c r="F45" i="4"/>
  <c r="E45" i="4"/>
  <c r="D45" i="4"/>
  <c r="H44" i="4"/>
  <c r="G44" i="4"/>
  <c r="F44" i="4"/>
  <c r="E44" i="4"/>
  <c r="D44" i="4"/>
  <c r="H43" i="4"/>
  <c r="G43" i="4"/>
  <c r="F43" i="4"/>
  <c r="E43" i="4"/>
  <c r="D43" i="4"/>
  <c r="H42" i="4"/>
  <c r="G42" i="4"/>
  <c r="F42" i="4"/>
  <c r="E42" i="4"/>
  <c r="D42" i="4"/>
  <c r="H39" i="4"/>
  <c r="G39" i="4"/>
  <c r="F39" i="4"/>
  <c r="E39" i="4"/>
  <c r="D39" i="4"/>
  <c r="H38" i="4"/>
  <c r="G38" i="4"/>
  <c r="F38" i="4"/>
  <c r="E38" i="4"/>
  <c r="D38" i="4"/>
  <c r="H37" i="4"/>
  <c r="G37" i="4"/>
  <c r="F37" i="4"/>
  <c r="E37" i="4"/>
  <c r="D37" i="4"/>
  <c r="H36" i="4"/>
  <c r="G36" i="4"/>
  <c r="F36" i="4"/>
  <c r="E36" i="4"/>
  <c r="D36" i="4"/>
  <c r="H35" i="4"/>
  <c r="G35" i="4"/>
  <c r="F35" i="4"/>
  <c r="E35" i="4"/>
  <c r="D35" i="4"/>
  <c r="H34" i="4"/>
  <c r="G34" i="4"/>
  <c r="F34" i="4"/>
  <c r="E34" i="4"/>
  <c r="D34" i="4"/>
  <c r="H33" i="4"/>
  <c r="G33" i="4"/>
  <c r="F33" i="4"/>
  <c r="E33" i="4"/>
  <c r="D33" i="4"/>
  <c r="H32" i="4"/>
  <c r="G32" i="4"/>
  <c r="F32" i="4"/>
  <c r="E32" i="4"/>
  <c r="D32" i="4"/>
  <c r="H31" i="4"/>
  <c r="G31" i="4"/>
  <c r="F31" i="4"/>
  <c r="E31" i="4"/>
  <c r="D31" i="4"/>
  <c r="H30" i="4"/>
  <c r="G30" i="4"/>
  <c r="F30" i="4"/>
  <c r="E30" i="4"/>
  <c r="D30" i="4"/>
  <c r="H27" i="4"/>
  <c r="G27" i="4"/>
  <c r="F27" i="4"/>
  <c r="E27" i="4"/>
  <c r="D27" i="4"/>
  <c r="H26" i="4"/>
  <c r="G26" i="4"/>
  <c r="F26" i="4"/>
  <c r="E26" i="4"/>
  <c r="D26" i="4"/>
  <c r="H25" i="4"/>
  <c r="G25" i="4"/>
  <c r="F25" i="4"/>
  <c r="E25" i="4"/>
  <c r="D25" i="4"/>
  <c r="H24" i="4"/>
  <c r="G24" i="4"/>
  <c r="F24" i="4"/>
  <c r="E24" i="4"/>
  <c r="D24" i="4"/>
  <c r="H23" i="4"/>
  <c r="G23" i="4"/>
  <c r="F23" i="4"/>
  <c r="E23" i="4"/>
  <c r="D23" i="4"/>
  <c r="H22" i="4"/>
  <c r="G22" i="4"/>
  <c r="F22" i="4"/>
  <c r="E22" i="4"/>
  <c r="D22" i="4"/>
  <c r="H21" i="4"/>
  <c r="G21" i="4"/>
  <c r="F21" i="4"/>
  <c r="E21" i="4"/>
  <c r="D21" i="4"/>
  <c r="H20" i="4"/>
  <c r="G20" i="4"/>
  <c r="F20" i="4"/>
  <c r="E20" i="4"/>
  <c r="D20" i="4"/>
  <c r="H19" i="4"/>
  <c r="G19" i="4"/>
  <c r="F19" i="4"/>
  <c r="E19" i="4"/>
  <c r="D19" i="4"/>
  <c r="H18" i="4"/>
  <c r="G18" i="4"/>
  <c r="F18" i="4"/>
  <c r="E18" i="4"/>
  <c r="D18" i="4"/>
  <c r="H17" i="4"/>
  <c r="G17" i="4"/>
  <c r="F17" i="4"/>
  <c r="E17" i="4"/>
  <c r="D17" i="4"/>
  <c r="S16" i="4"/>
  <c r="R16" i="4"/>
  <c r="Q16" i="4"/>
  <c r="P16" i="4"/>
  <c r="S15" i="4"/>
  <c r="R15" i="4"/>
  <c r="Q15" i="4"/>
  <c r="P15" i="4"/>
  <c r="M15" i="4"/>
  <c r="L15" i="4"/>
  <c r="K15" i="4"/>
  <c r="J84" i="81" s="1"/>
  <c r="J15" i="4"/>
  <c r="I15" i="4"/>
  <c r="H84" i="81" s="1"/>
  <c r="M84" i="81" s="1"/>
  <c r="S14" i="4"/>
  <c r="R14" i="4"/>
  <c r="Q14" i="4"/>
  <c r="P14" i="4"/>
  <c r="M14" i="4"/>
  <c r="L14" i="4"/>
  <c r="K14" i="4"/>
  <c r="J14" i="4"/>
  <c r="I14" i="4"/>
  <c r="S13" i="4"/>
  <c r="R13" i="4"/>
  <c r="Q13" i="4"/>
  <c r="P13" i="4"/>
  <c r="M13" i="4"/>
  <c r="L13" i="4"/>
  <c r="J74" i="88" s="1"/>
  <c r="K13" i="4"/>
  <c r="J82" i="81" s="1"/>
  <c r="J13" i="4"/>
  <c r="I13" i="4"/>
  <c r="H82" i="81" s="1"/>
  <c r="S12" i="4"/>
  <c r="R12" i="4"/>
  <c r="Q12" i="4"/>
  <c r="P12" i="4"/>
  <c r="M12" i="4"/>
  <c r="L12" i="4"/>
  <c r="K12" i="4"/>
  <c r="J12" i="4"/>
  <c r="I12" i="4"/>
  <c r="G73" i="88" s="1"/>
  <c r="S11" i="4"/>
  <c r="R11" i="4"/>
  <c r="Q11" i="4"/>
  <c r="P11" i="4"/>
  <c r="M11" i="4"/>
  <c r="L11" i="4"/>
  <c r="K11" i="4"/>
  <c r="J11" i="4"/>
  <c r="I80" i="81" s="1"/>
  <c r="I11" i="4"/>
  <c r="H80" i="81" s="1"/>
  <c r="S10" i="4"/>
  <c r="R10" i="4"/>
  <c r="Q10" i="4"/>
  <c r="P10" i="4"/>
  <c r="M10" i="4"/>
  <c r="L10" i="4"/>
  <c r="K10" i="4"/>
  <c r="J10" i="4"/>
  <c r="H71" i="88" s="1"/>
  <c r="I10" i="4"/>
  <c r="S9" i="4"/>
  <c r="R9" i="4"/>
  <c r="Q9" i="4"/>
  <c r="P9" i="4"/>
  <c r="M9" i="4"/>
  <c r="L9" i="4"/>
  <c r="K9" i="4"/>
  <c r="J78" i="81" s="1"/>
  <c r="J9" i="4"/>
  <c r="I9" i="4"/>
  <c r="S8" i="4"/>
  <c r="R8" i="4"/>
  <c r="Q8" i="4"/>
  <c r="P8" i="4"/>
  <c r="M8" i="4"/>
  <c r="L8" i="4"/>
  <c r="K77" i="81" s="1"/>
  <c r="K8" i="4"/>
  <c r="J8" i="4"/>
  <c r="I8" i="4"/>
  <c r="H77" i="81" s="1"/>
  <c r="S7" i="4"/>
  <c r="R7" i="4"/>
  <c r="Q7" i="4"/>
  <c r="P7" i="4"/>
  <c r="M7" i="4"/>
  <c r="L7" i="4"/>
  <c r="K76" i="81" s="1"/>
  <c r="K7" i="4"/>
  <c r="J7" i="4"/>
  <c r="I7" i="4"/>
  <c r="H76" i="81" s="1"/>
  <c r="M6" i="4"/>
  <c r="L6" i="4"/>
  <c r="K6" i="4"/>
  <c r="J6" i="4"/>
  <c r="H67" i="88" s="1"/>
  <c r="I6" i="4"/>
  <c r="M5" i="4"/>
  <c r="L5" i="4"/>
  <c r="K5" i="4"/>
  <c r="I66" i="88" s="1"/>
  <c r="J5" i="4"/>
  <c r="I74" i="81" s="1"/>
  <c r="I5" i="4"/>
  <c r="G66" i="88" s="1"/>
  <c r="G68" i="9"/>
  <c r="F68" i="9"/>
  <c r="G67" i="9"/>
  <c r="F67" i="9"/>
  <c r="G66" i="9"/>
  <c r="F66" i="9"/>
  <c r="G65" i="9"/>
  <c r="F65" i="9"/>
  <c r="E65" i="9"/>
  <c r="G64" i="9"/>
  <c r="F64" i="9"/>
  <c r="G63" i="9"/>
  <c r="F63" i="9"/>
  <c r="E63" i="9"/>
  <c r="G62" i="9"/>
  <c r="F62" i="9"/>
  <c r="E62" i="9"/>
  <c r="G61" i="9"/>
  <c r="F61" i="9"/>
  <c r="E61" i="9"/>
  <c r="G60" i="9"/>
  <c r="F60" i="9"/>
  <c r="E60" i="9"/>
  <c r="N54" i="9"/>
  <c r="M54" i="9"/>
  <c r="L54" i="9"/>
  <c r="K54" i="9"/>
  <c r="I54" i="9"/>
  <c r="H54" i="9"/>
  <c r="G54" i="9"/>
  <c r="F54" i="9"/>
  <c r="E54" i="9"/>
  <c r="D54" i="9"/>
  <c r="N53" i="9"/>
  <c r="M53" i="9"/>
  <c r="L53" i="9"/>
  <c r="K53" i="9"/>
  <c r="I53" i="9"/>
  <c r="H53" i="9"/>
  <c r="G53" i="9"/>
  <c r="F53" i="9"/>
  <c r="E53" i="9"/>
  <c r="D53" i="9"/>
  <c r="N52" i="9"/>
  <c r="M52" i="9"/>
  <c r="L52" i="9"/>
  <c r="K52" i="9"/>
  <c r="I52" i="9"/>
  <c r="H52" i="9"/>
  <c r="G52" i="9"/>
  <c r="F52" i="9"/>
  <c r="E52" i="9"/>
  <c r="D52" i="9"/>
  <c r="N51" i="9"/>
  <c r="M51" i="9"/>
  <c r="L51" i="9"/>
  <c r="K51" i="9"/>
  <c r="I51" i="9"/>
  <c r="H51" i="9"/>
  <c r="G51" i="9"/>
  <c r="F51" i="9"/>
  <c r="E51" i="9"/>
  <c r="D51" i="9"/>
  <c r="N50" i="9"/>
  <c r="M50" i="9"/>
  <c r="L50" i="9"/>
  <c r="K50" i="9"/>
  <c r="I50" i="9"/>
  <c r="H50" i="9"/>
  <c r="G50" i="9"/>
  <c r="F50" i="9"/>
  <c r="E50" i="9"/>
  <c r="D50" i="9"/>
  <c r="N49" i="9"/>
  <c r="M49" i="9"/>
  <c r="L49" i="9"/>
  <c r="K49" i="9"/>
  <c r="J49" i="9"/>
  <c r="I49" i="9"/>
  <c r="H49" i="9"/>
  <c r="G49" i="9"/>
  <c r="F49" i="9"/>
  <c r="E49" i="9"/>
  <c r="D49" i="9"/>
  <c r="N48" i="9"/>
  <c r="M48" i="9"/>
  <c r="L48" i="9"/>
  <c r="K48" i="9"/>
  <c r="J48" i="9"/>
  <c r="I48" i="9"/>
  <c r="H48" i="9"/>
  <c r="G48" i="9"/>
  <c r="F48" i="9"/>
  <c r="E48" i="9"/>
  <c r="D48" i="9"/>
  <c r="N47" i="9"/>
  <c r="M47" i="9"/>
  <c r="L47" i="9"/>
  <c r="K47" i="9"/>
  <c r="J47" i="9"/>
  <c r="I47" i="9"/>
  <c r="H47" i="9"/>
  <c r="F47" i="9"/>
  <c r="E47" i="9"/>
  <c r="D47" i="9"/>
  <c r="N46" i="9"/>
  <c r="M46" i="9"/>
  <c r="L46" i="9"/>
  <c r="I46" i="9"/>
  <c r="H46" i="9"/>
  <c r="F46" i="9"/>
  <c r="E46" i="9"/>
  <c r="D46" i="9"/>
  <c r="N45" i="9"/>
  <c r="M45" i="9"/>
  <c r="L45" i="9"/>
  <c r="H45" i="9"/>
  <c r="F45" i="9"/>
  <c r="E45" i="9"/>
  <c r="D45" i="9"/>
  <c r="N44" i="9"/>
  <c r="M44" i="9"/>
  <c r="L44" i="9"/>
  <c r="H44" i="9"/>
  <c r="F44" i="9"/>
  <c r="E44" i="9"/>
  <c r="D44" i="9"/>
  <c r="N42" i="9"/>
  <c r="M42" i="9"/>
  <c r="L42" i="9"/>
  <c r="K42" i="9"/>
  <c r="I42" i="9"/>
  <c r="H42" i="9"/>
  <c r="G42" i="9"/>
  <c r="F42" i="9"/>
  <c r="E42" i="9"/>
  <c r="D42" i="9"/>
  <c r="N41" i="9"/>
  <c r="M41" i="9"/>
  <c r="L41" i="9"/>
  <c r="K41" i="9"/>
  <c r="I41" i="9"/>
  <c r="H41" i="9"/>
  <c r="G41" i="9"/>
  <c r="F41" i="9"/>
  <c r="E41" i="9"/>
  <c r="D41" i="9"/>
  <c r="N40" i="9"/>
  <c r="M40" i="9"/>
  <c r="L40" i="9"/>
  <c r="K40" i="9"/>
  <c r="I40" i="9"/>
  <c r="H40" i="9"/>
  <c r="G40" i="9"/>
  <c r="F40" i="9"/>
  <c r="E40" i="9"/>
  <c r="D40" i="9"/>
  <c r="N39" i="9"/>
  <c r="M39" i="9"/>
  <c r="L39" i="9"/>
  <c r="K39" i="9"/>
  <c r="I39" i="9"/>
  <c r="H39" i="9"/>
  <c r="G39" i="9"/>
  <c r="F39" i="9"/>
  <c r="E39" i="9"/>
  <c r="D39" i="9"/>
  <c r="N38" i="9"/>
  <c r="M38" i="9"/>
  <c r="L38" i="9"/>
  <c r="K38" i="9"/>
  <c r="I38" i="9"/>
  <c r="H38" i="9"/>
  <c r="G38" i="9"/>
  <c r="F38" i="9"/>
  <c r="E38" i="9"/>
  <c r="D38" i="9"/>
  <c r="N37" i="9"/>
  <c r="M37" i="9"/>
  <c r="L37" i="9"/>
  <c r="K37" i="9"/>
  <c r="J37" i="9"/>
  <c r="I37" i="9"/>
  <c r="H37" i="9"/>
  <c r="G37" i="9"/>
  <c r="F37" i="9"/>
  <c r="E37" i="9"/>
  <c r="D37" i="9"/>
  <c r="N36" i="9"/>
  <c r="M36" i="9"/>
  <c r="L36" i="9"/>
  <c r="K36" i="9"/>
  <c r="J36" i="9"/>
  <c r="I36" i="9"/>
  <c r="H36" i="9"/>
  <c r="G36" i="9"/>
  <c r="F36" i="9"/>
  <c r="E36" i="9"/>
  <c r="D36" i="9"/>
  <c r="N35" i="9"/>
  <c r="M35" i="9"/>
  <c r="L35" i="9"/>
  <c r="K35" i="9"/>
  <c r="J35" i="9"/>
  <c r="I35" i="9"/>
  <c r="H35" i="9"/>
  <c r="F35" i="9"/>
  <c r="E35" i="9"/>
  <c r="D35" i="9"/>
  <c r="N34" i="9"/>
  <c r="M34" i="9"/>
  <c r="L34" i="9"/>
  <c r="I34" i="9"/>
  <c r="H34" i="9"/>
  <c r="F34" i="9"/>
  <c r="E34" i="9"/>
  <c r="D34" i="9"/>
  <c r="N33" i="9"/>
  <c r="M33" i="9"/>
  <c r="L33" i="9"/>
  <c r="H33" i="9"/>
  <c r="F33" i="9"/>
  <c r="E33" i="9"/>
  <c r="D33" i="9"/>
  <c r="N32" i="9"/>
  <c r="M32" i="9"/>
  <c r="L32" i="9"/>
  <c r="H32" i="9"/>
  <c r="F32" i="9"/>
  <c r="E32" i="9"/>
  <c r="D32" i="9"/>
  <c r="N30" i="9"/>
  <c r="M30" i="9"/>
  <c r="L30" i="9"/>
  <c r="K30" i="9"/>
  <c r="I30" i="9"/>
  <c r="H30" i="9"/>
  <c r="G30" i="9"/>
  <c r="F30" i="9"/>
  <c r="E30" i="9"/>
  <c r="D30" i="9"/>
  <c r="N29" i="9"/>
  <c r="M29" i="9"/>
  <c r="L29" i="9"/>
  <c r="K29" i="9"/>
  <c r="I29" i="9"/>
  <c r="H29" i="9"/>
  <c r="G29" i="9"/>
  <c r="F29" i="9"/>
  <c r="E29" i="9"/>
  <c r="D29" i="9"/>
  <c r="N28" i="9"/>
  <c r="M28" i="9"/>
  <c r="L28" i="9"/>
  <c r="K28" i="9"/>
  <c r="I28" i="9"/>
  <c r="H28" i="9"/>
  <c r="G28" i="9"/>
  <c r="F28" i="9"/>
  <c r="E28" i="9"/>
  <c r="D28" i="9"/>
  <c r="N27" i="9"/>
  <c r="M27" i="9"/>
  <c r="L27" i="9"/>
  <c r="K27" i="9"/>
  <c r="J27" i="9"/>
  <c r="I27" i="9"/>
  <c r="H27" i="9"/>
  <c r="G27" i="9"/>
  <c r="F27" i="9"/>
  <c r="E27" i="9"/>
  <c r="D27" i="9"/>
  <c r="N26" i="9"/>
  <c r="M26" i="9"/>
  <c r="L26" i="9"/>
  <c r="K26" i="9"/>
  <c r="I26" i="9"/>
  <c r="H26" i="9"/>
  <c r="G26" i="9"/>
  <c r="F26" i="9"/>
  <c r="E26" i="9"/>
  <c r="D26" i="9"/>
  <c r="N25" i="9"/>
  <c r="M25" i="9"/>
  <c r="L25" i="9"/>
  <c r="K25" i="9"/>
  <c r="J25" i="9"/>
  <c r="I25" i="9"/>
  <c r="H25" i="9"/>
  <c r="G25" i="9"/>
  <c r="F25" i="9"/>
  <c r="E25" i="9"/>
  <c r="D25" i="9"/>
  <c r="N24" i="9"/>
  <c r="M24" i="9"/>
  <c r="L24" i="9"/>
  <c r="K24" i="9"/>
  <c r="J24" i="9"/>
  <c r="I24" i="9"/>
  <c r="H24" i="9"/>
  <c r="G24" i="9"/>
  <c r="F24" i="9"/>
  <c r="E24" i="9"/>
  <c r="D24" i="9"/>
  <c r="N23" i="9"/>
  <c r="M23" i="9"/>
  <c r="L23" i="9"/>
  <c r="K23" i="9"/>
  <c r="J23" i="9"/>
  <c r="I23" i="9"/>
  <c r="H23" i="9"/>
  <c r="G23" i="9"/>
  <c r="F23" i="9"/>
  <c r="E23" i="9"/>
  <c r="D23" i="9"/>
  <c r="N22" i="9"/>
  <c r="M22" i="9"/>
  <c r="L22" i="9"/>
  <c r="K22" i="9"/>
  <c r="J22" i="9"/>
  <c r="I22" i="9"/>
  <c r="H22" i="9"/>
  <c r="F22" i="9"/>
  <c r="E22" i="9"/>
  <c r="D22" i="9"/>
  <c r="N21" i="9"/>
  <c r="M21" i="9"/>
  <c r="L21" i="9"/>
  <c r="I21" i="9"/>
  <c r="H21" i="9"/>
  <c r="F21" i="9"/>
  <c r="E21" i="9"/>
  <c r="D21" i="9"/>
  <c r="N20" i="9"/>
  <c r="M20" i="9"/>
  <c r="L20" i="9"/>
  <c r="H20" i="9"/>
  <c r="F20" i="9"/>
  <c r="E20" i="9"/>
  <c r="D20" i="9"/>
  <c r="J18" i="9"/>
  <c r="J33" i="81" s="1"/>
  <c r="J17" i="9"/>
  <c r="R16" i="9"/>
  <c r="Q16" i="9"/>
  <c r="J16" i="9"/>
  <c r="R15" i="9"/>
  <c r="Q15" i="9"/>
  <c r="R14" i="9"/>
  <c r="Q14" i="9"/>
  <c r="J14" i="9"/>
  <c r="J29" i="81" s="1"/>
  <c r="J51" i="81" s="1"/>
  <c r="R13" i="9"/>
  <c r="Q13" i="9"/>
  <c r="R12" i="9"/>
  <c r="Q12" i="9"/>
  <c r="R11" i="9"/>
  <c r="Q11" i="9"/>
  <c r="R10" i="9"/>
  <c r="Q10" i="9"/>
  <c r="R9" i="9"/>
  <c r="Q9" i="9"/>
  <c r="R8" i="9"/>
  <c r="Q8" i="9"/>
  <c r="R7" i="9"/>
  <c r="Q7" i="9"/>
  <c r="AE64" i="58"/>
  <c r="AD64" i="58"/>
  <c r="AC64" i="58"/>
  <c r="AB64" i="58"/>
  <c r="T64" i="58"/>
  <c r="S64" i="58"/>
  <c r="R64" i="58"/>
  <c r="Q64" i="58"/>
  <c r="O64" i="58"/>
  <c r="N64" i="58"/>
  <c r="M64" i="58"/>
  <c r="L64" i="58"/>
  <c r="K64" i="58"/>
  <c r="J64" i="58"/>
  <c r="G64" i="58"/>
  <c r="F64" i="58"/>
  <c r="E64" i="58"/>
  <c r="D64" i="58"/>
  <c r="C64" i="58"/>
  <c r="AE63" i="58"/>
  <c r="AD63" i="58"/>
  <c r="AC63" i="58"/>
  <c r="AB63" i="58"/>
  <c r="Y63" i="58"/>
  <c r="T63" i="58"/>
  <c r="S63" i="58"/>
  <c r="R63" i="58"/>
  <c r="Q63" i="58"/>
  <c r="M63" i="58"/>
  <c r="L63" i="58"/>
  <c r="K63" i="58"/>
  <c r="J63" i="58"/>
  <c r="F63" i="58"/>
  <c r="E63" i="58"/>
  <c r="D63" i="58"/>
  <c r="G63" i="58" s="1"/>
  <c r="C63" i="58"/>
  <c r="AE62" i="58"/>
  <c r="AD62" i="58"/>
  <c r="AC62" i="58"/>
  <c r="AB62" i="58"/>
  <c r="Y62" i="58"/>
  <c r="T62" i="58"/>
  <c r="S62" i="58"/>
  <c r="R62" i="58"/>
  <c r="Q62" i="58"/>
  <c r="M62" i="58"/>
  <c r="L62" i="58"/>
  <c r="K62" i="58"/>
  <c r="J62" i="58"/>
  <c r="F62" i="58"/>
  <c r="E62" i="58"/>
  <c r="D62" i="58"/>
  <c r="C62" i="58"/>
  <c r="AD61" i="58"/>
  <c r="AG60" i="58"/>
  <c r="AF60" i="58"/>
  <c r="AE60" i="58"/>
  <c r="AD60" i="58"/>
  <c r="AC60" i="58"/>
  <c r="AB60" i="58"/>
  <c r="Y60" i="58"/>
  <c r="T60" i="58"/>
  <c r="S60" i="58"/>
  <c r="R60" i="58"/>
  <c r="Q60" i="58"/>
  <c r="P60" i="58"/>
  <c r="M60" i="58"/>
  <c r="L60" i="58"/>
  <c r="K60" i="58"/>
  <c r="J60" i="58"/>
  <c r="F60" i="58"/>
  <c r="E60" i="58"/>
  <c r="D60" i="58"/>
  <c r="C60" i="58"/>
  <c r="AI59" i="58"/>
  <c r="AE59" i="58"/>
  <c r="AD59" i="58"/>
  <c r="AC59" i="58"/>
  <c r="AB59" i="58"/>
  <c r="T59" i="58"/>
  <c r="S59" i="58"/>
  <c r="R59" i="58"/>
  <c r="Q59" i="58"/>
  <c r="M59" i="58"/>
  <c r="L59" i="58"/>
  <c r="K59" i="58"/>
  <c r="N59" i="58" s="1"/>
  <c r="J59" i="58"/>
  <c r="H59" i="58"/>
  <c r="F59" i="58"/>
  <c r="E59" i="58"/>
  <c r="G59" i="58" s="1"/>
  <c r="D59" i="58"/>
  <c r="C59" i="58"/>
  <c r="AE58" i="58"/>
  <c r="F58" i="58"/>
  <c r="AC57" i="58"/>
  <c r="AB57" i="58"/>
  <c r="R57" i="58"/>
  <c r="Q57" i="58"/>
  <c r="K57" i="58"/>
  <c r="J57" i="58"/>
  <c r="D57" i="58"/>
  <c r="C57" i="58"/>
  <c r="AI56" i="58"/>
  <c r="AE56" i="58"/>
  <c r="AD56" i="58"/>
  <c r="AC56" i="58"/>
  <c r="AB56" i="58"/>
  <c r="X56" i="58"/>
  <c r="U56" i="58"/>
  <c r="T56" i="58"/>
  <c r="S56" i="58"/>
  <c r="R56" i="58"/>
  <c r="Q56" i="58"/>
  <c r="M56" i="58"/>
  <c r="L56" i="58"/>
  <c r="N56" i="58" s="1"/>
  <c r="K56" i="58"/>
  <c r="J56" i="58"/>
  <c r="F56" i="58"/>
  <c r="E56" i="58"/>
  <c r="D56" i="58"/>
  <c r="C56" i="58"/>
  <c r="AE55" i="58"/>
  <c r="AD55" i="58"/>
  <c r="AC55" i="58"/>
  <c r="AB55" i="58"/>
  <c r="Y55" i="58"/>
  <c r="X55" i="58"/>
  <c r="T55" i="58"/>
  <c r="S55" i="58"/>
  <c r="R55" i="58"/>
  <c r="Q55" i="58"/>
  <c r="M55" i="58"/>
  <c r="L55" i="58"/>
  <c r="K55" i="58"/>
  <c r="J55" i="58"/>
  <c r="F55" i="58"/>
  <c r="E55" i="58"/>
  <c r="D55" i="58"/>
  <c r="C55" i="58"/>
  <c r="AI54" i="58"/>
  <c r="AF54" i="58"/>
  <c r="AE54" i="58"/>
  <c r="AD54" i="58"/>
  <c r="AC54" i="58"/>
  <c r="AB54" i="58"/>
  <c r="T54" i="58"/>
  <c r="S54" i="58"/>
  <c r="R54" i="58"/>
  <c r="Q54" i="58"/>
  <c r="M54" i="58"/>
  <c r="L54" i="58"/>
  <c r="K54" i="58"/>
  <c r="N54" i="58" s="1"/>
  <c r="J54" i="58"/>
  <c r="F54" i="58"/>
  <c r="E54" i="58"/>
  <c r="D54" i="58"/>
  <c r="C54" i="58"/>
  <c r="AE53" i="58"/>
  <c r="AD53" i="58"/>
  <c r="AC53" i="58"/>
  <c r="AB53" i="58"/>
  <c r="T53" i="58"/>
  <c r="S53" i="58"/>
  <c r="R53" i="58"/>
  <c r="Q53" i="58"/>
  <c r="M53" i="58"/>
  <c r="L53" i="58"/>
  <c r="K53" i="58"/>
  <c r="J53" i="58"/>
  <c r="I53" i="58"/>
  <c r="F53" i="58"/>
  <c r="E53" i="58"/>
  <c r="D53" i="58"/>
  <c r="C53" i="58"/>
  <c r="D52" i="58"/>
  <c r="C52" i="58"/>
  <c r="AE51" i="58"/>
  <c r="AD51" i="58"/>
  <c r="AC51" i="58"/>
  <c r="AB51" i="58"/>
  <c r="T51" i="58"/>
  <c r="S51" i="58"/>
  <c r="R51" i="58"/>
  <c r="Q51" i="58"/>
  <c r="M51" i="58"/>
  <c r="L51" i="58"/>
  <c r="N51" i="58" s="1"/>
  <c r="K51" i="58"/>
  <c r="J51" i="58"/>
  <c r="I51" i="58"/>
  <c r="F51" i="58"/>
  <c r="E51" i="58"/>
  <c r="G51" i="58" s="1"/>
  <c r="D51" i="58"/>
  <c r="C51" i="58"/>
  <c r="AD50" i="58"/>
  <c r="AC50" i="58"/>
  <c r="AB50" i="58"/>
  <c r="S50" i="58"/>
  <c r="R50" i="58"/>
  <c r="Q50" i="58"/>
  <c r="L50" i="58"/>
  <c r="K50" i="58"/>
  <c r="J50" i="58"/>
  <c r="E50" i="58"/>
  <c r="G50" i="58" s="1"/>
  <c r="D50" i="58"/>
  <c r="C50" i="58"/>
  <c r="AE49" i="58"/>
  <c r="AD49" i="58"/>
  <c r="AC49" i="58"/>
  <c r="AB49" i="58"/>
  <c r="T49" i="58"/>
  <c r="S49" i="58"/>
  <c r="R49" i="58"/>
  <c r="Q49" i="58"/>
  <c r="M49" i="58"/>
  <c r="L49" i="58"/>
  <c r="K49" i="58"/>
  <c r="J49" i="58"/>
  <c r="F49" i="58"/>
  <c r="E49" i="58"/>
  <c r="G49" i="58" s="1"/>
  <c r="D49" i="58"/>
  <c r="C49" i="58"/>
  <c r="AE48" i="58"/>
  <c r="AD48" i="58"/>
  <c r="AC48" i="58"/>
  <c r="AB48" i="58"/>
  <c r="V48" i="58"/>
  <c r="U48" i="58"/>
  <c r="T48" i="58"/>
  <c r="S48" i="58"/>
  <c r="R48" i="58"/>
  <c r="Q48" i="58"/>
  <c r="M48" i="58"/>
  <c r="L48" i="58"/>
  <c r="K48" i="58"/>
  <c r="N48" i="58" s="1"/>
  <c r="J48" i="58"/>
  <c r="G48" i="58"/>
  <c r="F48" i="58"/>
  <c r="E48" i="58"/>
  <c r="D48" i="58"/>
  <c r="C48" i="58"/>
  <c r="AE47" i="58"/>
  <c r="AD47" i="58"/>
  <c r="AC47" i="58"/>
  <c r="AB47" i="58"/>
  <c r="V47" i="58"/>
  <c r="T47" i="58"/>
  <c r="S47" i="58"/>
  <c r="R47" i="58"/>
  <c r="Q47" i="58"/>
  <c r="M47" i="58"/>
  <c r="L47" i="58"/>
  <c r="K47" i="58"/>
  <c r="J47" i="58"/>
  <c r="I47" i="58"/>
  <c r="F47" i="58"/>
  <c r="E47" i="58"/>
  <c r="D47" i="58"/>
  <c r="C47" i="58"/>
  <c r="AE46" i="58"/>
  <c r="AD46" i="58"/>
  <c r="AC46" i="58"/>
  <c r="AB46" i="58"/>
  <c r="Y46" i="58"/>
  <c r="T46" i="58"/>
  <c r="S46" i="58"/>
  <c r="R46" i="58"/>
  <c r="Q46" i="58"/>
  <c r="N46" i="58"/>
  <c r="M46" i="58"/>
  <c r="L46" i="58"/>
  <c r="K46" i="58"/>
  <c r="J46" i="58"/>
  <c r="G46" i="58"/>
  <c r="F46" i="58"/>
  <c r="E46" i="58"/>
  <c r="D46" i="58"/>
  <c r="C46" i="58"/>
  <c r="AE45" i="58"/>
  <c r="AD45" i="58"/>
  <c r="AC45" i="58"/>
  <c r="AB45" i="58"/>
  <c r="T45" i="58"/>
  <c r="S45" i="58"/>
  <c r="R45" i="58"/>
  <c r="Q45" i="58"/>
  <c r="O45" i="58"/>
  <c r="M45" i="58"/>
  <c r="L45" i="58"/>
  <c r="K45" i="58"/>
  <c r="J45" i="58"/>
  <c r="F45" i="58"/>
  <c r="E45" i="58"/>
  <c r="D45" i="58"/>
  <c r="C45" i="58"/>
  <c r="AD44" i="58"/>
  <c r="R44" i="58"/>
  <c r="K44" i="58"/>
  <c r="AE42" i="58"/>
  <c r="AD42" i="58"/>
  <c r="AC42" i="58"/>
  <c r="AB42" i="58"/>
  <c r="T42" i="58"/>
  <c r="S42" i="58"/>
  <c r="R42" i="58"/>
  <c r="Q42" i="58"/>
  <c r="M42" i="58"/>
  <c r="L42" i="58"/>
  <c r="K42" i="58"/>
  <c r="J42" i="58"/>
  <c r="F42" i="58"/>
  <c r="E42" i="58"/>
  <c r="D42" i="58"/>
  <c r="C42" i="58"/>
  <c r="AE40" i="58"/>
  <c r="AD40" i="58"/>
  <c r="AC40" i="58"/>
  <c r="AB40" i="58"/>
  <c r="X40" i="58"/>
  <c r="T40" i="58"/>
  <c r="S40" i="58"/>
  <c r="R40" i="58"/>
  <c r="Q40" i="58"/>
  <c r="O40" i="58"/>
  <c r="M40" i="58"/>
  <c r="L40" i="58"/>
  <c r="K40" i="58"/>
  <c r="N40" i="58" s="1"/>
  <c r="J40" i="58"/>
  <c r="G40" i="58"/>
  <c r="F40" i="58"/>
  <c r="E40" i="58"/>
  <c r="D40" i="58"/>
  <c r="C40" i="58"/>
  <c r="AE38" i="58"/>
  <c r="AD38" i="58"/>
  <c r="AC38" i="58"/>
  <c r="AB38" i="58"/>
  <c r="T38" i="58"/>
  <c r="S38" i="58"/>
  <c r="R38" i="58"/>
  <c r="Q38" i="58"/>
  <c r="O38" i="58"/>
  <c r="M38" i="58"/>
  <c r="L38" i="58"/>
  <c r="K38" i="58"/>
  <c r="N38" i="58" s="1"/>
  <c r="J38" i="58"/>
  <c r="F38" i="58"/>
  <c r="E38" i="58"/>
  <c r="D38" i="58"/>
  <c r="C38" i="58"/>
  <c r="AE37" i="58"/>
  <c r="AD37" i="58"/>
  <c r="AC37" i="58"/>
  <c r="AB37" i="58"/>
  <c r="U37" i="58"/>
  <c r="T37" i="58"/>
  <c r="S37" i="58"/>
  <c r="R37" i="58"/>
  <c r="Q37" i="58"/>
  <c r="N37" i="58"/>
  <c r="M37" i="58"/>
  <c r="L37" i="58"/>
  <c r="K37" i="58"/>
  <c r="J37" i="58"/>
  <c r="F37" i="58"/>
  <c r="E37" i="58"/>
  <c r="D37" i="58"/>
  <c r="C37" i="58"/>
  <c r="AE36" i="58"/>
  <c r="AD36" i="58"/>
  <c r="AC36" i="58"/>
  <c r="AB36" i="58"/>
  <c r="T36" i="58"/>
  <c r="S36" i="58"/>
  <c r="R36" i="58"/>
  <c r="Q36" i="58"/>
  <c r="M36" i="58"/>
  <c r="L36" i="58"/>
  <c r="K36" i="58"/>
  <c r="J36" i="58"/>
  <c r="F36" i="58"/>
  <c r="E36" i="58"/>
  <c r="D36" i="58"/>
  <c r="C36" i="58"/>
  <c r="AE35" i="58"/>
  <c r="AD35" i="58"/>
  <c r="AC35" i="58"/>
  <c r="AB35" i="58"/>
  <c r="X35" i="58"/>
  <c r="T35" i="58"/>
  <c r="S35" i="58"/>
  <c r="R35" i="58"/>
  <c r="Q35" i="58"/>
  <c r="M35" i="58"/>
  <c r="L35" i="58"/>
  <c r="K35" i="58"/>
  <c r="J35" i="58"/>
  <c r="I35" i="58"/>
  <c r="F35" i="58"/>
  <c r="E35" i="58"/>
  <c r="D35" i="58"/>
  <c r="C35" i="58"/>
  <c r="AE34" i="58"/>
  <c r="AD34" i="58"/>
  <c r="AC34" i="58"/>
  <c r="AB34" i="58"/>
  <c r="Y34" i="58"/>
  <c r="T34" i="58"/>
  <c r="S34" i="58"/>
  <c r="R34" i="58"/>
  <c r="Q34" i="58"/>
  <c r="M34" i="58"/>
  <c r="L34" i="58"/>
  <c r="N34" i="58" s="1"/>
  <c r="K34" i="58"/>
  <c r="J34" i="58"/>
  <c r="H34" i="58"/>
  <c r="F34" i="58"/>
  <c r="E34" i="58"/>
  <c r="D34" i="58"/>
  <c r="C34" i="58"/>
  <c r="AE33" i="58"/>
  <c r="AD33" i="58"/>
  <c r="AC33" i="58"/>
  <c r="AB33" i="58"/>
  <c r="T33" i="58"/>
  <c r="S33" i="58"/>
  <c r="R33" i="58"/>
  <c r="Q33" i="58"/>
  <c r="N33" i="58"/>
  <c r="M33" i="58"/>
  <c r="L33" i="58"/>
  <c r="K33" i="58"/>
  <c r="J33" i="58"/>
  <c r="I33" i="58"/>
  <c r="G33" i="58"/>
  <c r="F33" i="58"/>
  <c r="E33" i="58"/>
  <c r="D33" i="58"/>
  <c r="C33" i="58"/>
  <c r="AE32" i="58"/>
  <c r="R32" i="58"/>
  <c r="Q32" i="58"/>
  <c r="AI31" i="58"/>
  <c r="AE31" i="58"/>
  <c r="AD31" i="58"/>
  <c r="AC31" i="58"/>
  <c r="AB31" i="58"/>
  <c r="T31" i="58"/>
  <c r="S31" i="58"/>
  <c r="R31" i="58"/>
  <c r="Q31" i="58"/>
  <c r="M31" i="58"/>
  <c r="L31" i="58"/>
  <c r="K31" i="58"/>
  <c r="J31" i="58"/>
  <c r="F31" i="58"/>
  <c r="E31" i="58"/>
  <c r="D31" i="58"/>
  <c r="C31" i="58"/>
  <c r="AI30" i="58"/>
  <c r="AE30" i="58"/>
  <c r="AD30" i="58"/>
  <c r="AC30" i="58"/>
  <c r="AB30" i="58"/>
  <c r="T30" i="58"/>
  <c r="S30" i="58"/>
  <c r="R30" i="58"/>
  <c r="Q30" i="58"/>
  <c r="M30" i="58"/>
  <c r="L30" i="58"/>
  <c r="K30" i="58"/>
  <c r="J30" i="58"/>
  <c r="I30" i="58"/>
  <c r="H30" i="58"/>
  <c r="F30" i="58"/>
  <c r="E30" i="58"/>
  <c r="D30" i="58"/>
  <c r="C30" i="58"/>
  <c r="AE29" i="58"/>
  <c r="AD29" i="58"/>
  <c r="AC29" i="58"/>
  <c r="AB29" i="58"/>
  <c r="Y29" i="58"/>
  <c r="T29" i="58"/>
  <c r="S29" i="58"/>
  <c r="R29" i="58"/>
  <c r="Q29" i="58"/>
  <c r="M29" i="58"/>
  <c r="L29" i="58"/>
  <c r="K29" i="58"/>
  <c r="J29" i="58"/>
  <c r="F29" i="58"/>
  <c r="E29" i="58"/>
  <c r="D29" i="58"/>
  <c r="C29" i="58"/>
  <c r="AE28" i="58"/>
  <c r="AD28" i="58"/>
  <c r="AC28" i="58"/>
  <c r="AB28" i="58"/>
  <c r="T28" i="58"/>
  <c r="S28" i="58"/>
  <c r="R28" i="58"/>
  <c r="Q28" i="58"/>
  <c r="M28" i="58"/>
  <c r="L28" i="58"/>
  <c r="K28" i="58"/>
  <c r="J28" i="58"/>
  <c r="F28" i="58"/>
  <c r="E28" i="58"/>
  <c r="G28" i="58" s="1"/>
  <c r="D28" i="58"/>
  <c r="C28" i="58"/>
  <c r="AG27" i="58"/>
  <c r="AF27" i="58"/>
  <c r="AE27" i="58"/>
  <c r="AD27" i="58"/>
  <c r="AC27" i="58"/>
  <c r="AB27" i="58"/>
  <c r="V27" i="58"/>
  <c r="T27" i="58"/>
  <c r="S27" i="58"/>
  <c r="R27" i="58"/>
  <c r="Q27" i="58"/>
  <c r="M27" i="58"/>
  <c r="L27" i="58"/>
  <c r="K27" i="58"/>
  <c r="J27" i="58"/>
  <c r="F27" i="58"/>
  <c r="E27" i="58"/>
  <c r="G27" i="58" s="1"/>
  <c r="D27" i="58"/>
  <c r="C27" i="58"/>
  <c r="J26" i="58"/>
  <c r="C26" i="58"/>
  <c r="AE25" i="58"/>
  <c r="AD25" i="58"/>
  <c r="AC25" i="58"/>
  <c r="AB25" i="58"/>
  <c r="X25" i="58"/>
  <c r="T25" i="58"/>
  <c r="S25" i="58"/>
  <c r="R25" i="58"/>
  <c r="Q25" i="58"/>
  <c r="N25" i="58"/>
  <c r="M25" i="58"/>
  <c r="L25" i="58"/>
  <c r="K25" i="58"/>
  <c r="J25" i="58"/>
  <c r="F25" i="58"/>
  <c r="E25" i="58"/>
  <c r="G25" i="58" s="1"/>
  <c r="D25" i="58"/>
  <c r="C25" i="58"/>
  <c r="AK24" i="58"/>
  <c r="AF24" i="58"/>
  <c r="AE24" i="58"/>
  <c r="AD24" i="58"/>
  <c r="AC24" i="58"/>
  <c r="AB24" i="58"/>
  <c r="T24" i="58"/>
  <c r="S24" i="58"/>
  <c r="R24" i="58"/>
  <c r="Q24" i="58"/>
  <c r="M24" i="58"/>
  <c r="L24" i="58"/>
  <c r="K24" i="58"/>
  <c r="J24" i="58"/>
  <c r="I24" i="58"/>
  <c r="F24" i="58"/>
  <c r="E24" i="58"/>
  <c r="D24" i="58"/>
  <c r="C24" i="58"/>
  <c r="AE23" i="58"/>
  <c r="AD23" i="58"/>
  <c r="AC23" i="58"/>
  <c r="AB23" i="58"/>
  <c r="T23" i="58"/>
  <c r="S23" i="58"/>
  <c r="R23" i="58"/>
  <c r="Q23" i="58"/>
  <c r="M23" i="58"/>
  <c r="L23" i="58"/>
  <c r="K23" i="58"/>
  <c r="J23" i="58"/>
  <c r="F23" i="58"/>
  <c r="E23" i="58"/>
  <c r="D23" i="58"/>
  <c r="C23" i="58"/>
  <c r="AJ22" i="58"/>
  <c r="AE22" i="58"/>
  <c r="AD22" i="58"/>
  <c r="AC22" i="58"/>
  <c r="AB22" i="58"/>
  <c r="T22" i="58"/>
  <c r="S22" i="58"/>
  <c r="R22" i="58"/>
  <c r="Q22" i="58"/>
  <c r="M22" i="58"/>
  <c r="L22" i="58"/>
  <c r="K22" i="58"/>
  <c r="J22" i="58"/>
  <c r="I22" i="58"/>
  <c r="H22" i="58"/>
  <c r="F22" i="58"/>
  <c r="E22" i="58"/>
  <c r="D22" i="58"/>
  <c r="C22" i="58"/>
  <c r="AE21" i="58"/>
  <c r="AD21" i="58"/>
  <c r="AC21" i="58"/>
  <c r="AB21" i="58"/>
  <c r="U21" i="58"/>
  <c r="T21" i="58"/>
  <c r="S21" i="58"/>
  <c r="R21" i="58"/>
  <c r="Q21" i="58"/>
  <c r="M21" i="58"/>
  <c r="L21" i="58"/>
  <c r="K21" i="58"/>
  <c r="J21" i="58"/>
  <c r="F21" i="58"/>
  <c r="E21" i="58"/>
  <c r="D21" i="58"/>
  <c r="C21" i="58"/>
  <c r="S20" i="58"/>
  <c r="AI19" i="58"/>
  <c r="AH19" i="58"/>
  <c r="AE19" i="58"/>
  <c r="AD19" i="58"/>
  <c r="AC19" i="58"/>
  <c r="AB19" i="58"/>
  <c r="V19" i="58"/>
  <c r="T19" i="58"/>
  <c r="S19" i="58"/>
  <c r="R19" i="58"/>
  <c r="Q19" i="58"/>
  <c r="O19" i="58"/>
  <c r="N19" i="58"/>
  <c r="M19" i="58"/>
  <c r="L19" i="58"/>
  <c r="K19" i="58"/>
  <c r="J19" i="58"/>
  <c r="F19" i="58"/>
  <c r="E19" i="58"/>
  <c r="D19" i="58"/>
  <c r="C19" i="58"/>
  <c r="AE18" i="58"/>
  <c r="AD18" i="58"/>
  <c r="AC18" i="58"/>
  <c r="AB18" i="58"/>
  <c r="Z18" i="58"/>
  <c r="W18" i="58"/>
  <c r="T18" i="58"/>
  <c r="S18" i="58"/>
  <c r="R18" i="58"/>
  <c r="Q18" i="58"/>
  <c r="M18" i="58"/>
  <c r="L18" i="58"/>
  <c r="K18" i="58"/>
  <c r="J18" i="58"/>
  <c r="F18" i="58"/>
  <c r="E18" i="58"/>
  <c r="D18" i="58"/>
  <c r="C18" i="58"/>
  <c r="AE17" i="58"/>
  <c r="AD17" i="58"/>
  <c r="AC17" i="58"/>
  <c r="AB17" i="58"/>
  <c r="X17" i="58"/>
  <c r="V17" i="58"/>
  <c r="T17" i="58"/>
  <c r="S17" i="58"/>
  <c r="R17" i="58"/>
  <c r="Q17" i="58"/>
  <c r="M17" i="58"/>
  <c r="L17" i="58"/>
  <c r="K17" i="58"/>
  <c r="J17" i="58"/>
  <c r="F17" i="58"/>
  <c r="E17" i="58"/>
  <c r="D17" i="58"/>
  <c r="C17" i="58"/>
  <c r="R16" i="58"/>
  <c r="Q16" i="58"/>
  <c r="M16" i="58"/>
  <c r="J16" i="58"/>
  <c r="AE15" i="58"/>
  <c r="AD15" i="58"/>
  <c r="AC15" i="58"/>
  <c r="AB15" i="58"/>
  <c r="T15" i="58"/>
  <c r="S15" i="58"/>
  <c r="R15" i="58"/>
  <c r="Q15" i="58"/>
  <c r="N15" i="58"/>
  <c r="M15" i="58"/>
  <c r="L15" i="58"/>
  <c r="K15" i="58"/>
  <c r="J15" i="58"/>
  <c r="F15" i="58"/>
  <c r="E15" i="58"/>
  <c r="D15" i="58"/>
  <c r="C15" i="58"/>
  <c r="AJ14" i="58"/>
  <c r="AH14" i="58"/>
  <c r="AE14" i="58"/>
  <c r="AD14" i="58"/>
  <c r="AC14" i="58"/>
  <c r="AB14" i="58"/>
  <c r="W14" i="58"/>
  <c r="T14" i="58"/>
  <c r="S14" i="58"/>
  <c r="R14" i="58"/>
  <c r="Q14" i="58"/>
  <c r="M14" i="58"/>
  <c r="L14" i="58"/>
  <c r="N14" i="58" s="1"/>
  <c r="K14" i="58"/>
  <c r="J14" i="58"/>
  <c r="F14" i="58"/>
  <c r="E14" i="58"/>
  <c r="D14" i="58"/>
  <c r="C14" i="58"/>
  <c r="AE13" i="58"/>
  <c r="AD13" i="58"/>
  <c r="AC13" i="58"/>
  <c r="AB13" i="58"/>
  <c r="T13" i="58"/>
  <c r="S13" i="58"/>
  <c r="R13" i="58"/>
  <c r="Q13" i="58"/>
  <c r="M13" i="58"/>
  <c r="L13" i="58"/>
  <c r="K13" i="58"/>
  <c r="J13" i="58"/>
  <c r="I13" i="58"/>
  <c r="F13" i="58"/>
  <c r="E13" i="58"/>
  <c r="G13" i="58" s="1"/>
  <c r="D13" i="58"/>
  <c r="C13" i="58"/>
  <c r="AE12" i="58"/>
  <c r="AD12" i="58"/>
  <c r="AC12" i="58"/>
  <c r="AB12" i="58"/>
  <c r="W12" i="58"/>
  <c r="T12" i="58"/>
  <c r="S12" i="58"/>
  <c r="R12" i="58"/>
  <c r="Q12" i="58"/>
  <c r="O12" i="58"/>
  <c r="M12" i="58"/>
  <c r="L12" i="58"/>
  <c r="K12" i="58"/>
  <c r="J12" i="58"/>
  <c r="F12" i="58"/>
  <c r="E12" i="58"/>
  <c r="D12" i="58"/>
  <c r="C12" i="58"/>
  <c r="AE11" i="58"/>
  <c r="AD11" i="58"/>
  <c r="AC11" i="58"/>
  <c r="AB11" i="58"/>
  <c r="U11" i="58"/>
  <c r="T11" i="58"/>
  <c r="S11" i="58"/>
  <c r="R11" i="58"/>
  <c r="Q11" i="58"/>
  <c r="M11" i="58"/>
  <c r="L11" i="58"/>
  <c r="K11" i="58"/>
  <c r="N11" i="58" s="1"/>
  <c r="J11" i="58"/>
  <c r="H11" i="58"/>
  <c r="F11" i="58"/>
  <c r="E11" i="58"/>
  <c r="D11" i="58"/>
  <c r="C11" i="58"/>
  <c r="AI10" i="58"/>
  <c r="AE10" i="58"/>
  <c r="AD10" i="58"/>
  <c r="AC10" i="58"/>
  <c r="AB10" i="58"/>
  <c r="T10" i="58"/>
  <c r="S10" i="58"/>
  <c r="R10" i="58"/>
  <c r="Q10" i="58"/>
  <c r="M10" i="58"/>
  <c r="L10" i="58"/>
  <c r="K10" i="58"/>
  <c r="N10" i="58" s="1"/>
  <c r="J10" i="58"/>
  <c r="F10" i="58"/>
  <c r="E10" i="58"/>
  <c r="G10" i="58" s="1"/>
  <c r="D10" i="58"/>
  <c r="C10" i="58"/>
  <c r="AJ9" i="58"/>
  <c r="AE9" i="58"/>
  <c r="AD9" i="58"/>
  <c r="AC9" i="58"/>
  <c r="AB9" i="58"/>
  <c r="Z9" i="58"/>
  <c r="Y9" i="58"/>
  <c r="T9" i="58"/>
  <c r="S9" i="58"/>
  <c r="R9" i="58"/>
  <c r="Q9" i="58"/>
  <c r="P9" i="58"/>
  <c r="M9" i="58"/>
  <c r="L9" i="58"/>
  <c r="K9" i="58"/>
  <c r="J9" i="58"/>
  <c r="F9" i="58"/>
  <c r="E9" i="58"/>
  <c r="G9" i="58" s="1"/>
  <c r="D9" i="58"/>
  <c r="C9" i="58"/>
  <c r="AJ8" i="58"/>
  <c r="AE8" i="58"/>
  <c r="AD8" i="58"/>
  <c r="AC8" i="58"/>
  <c r="AB8" i="58"/>
  <c r="X8" i="58"/>
  <c r="W8" i="58"/>
  <c r="U8" i="58"/>
  <c r="T8" i="58"/>
  <c r="S8" i="58"/>
  <c r="R8" i="58"/>
  <c r="Q8" i="58"/>
  <c r="M8" i="58"/>
  <c r="L8" i="58"/>
  <c r="K8" i="58"/>
  <c r="J8" i="58"/>
  <c r="F8" i="58"/>
  <c r="E8" i="58"/>
  <c r="D8" i="58"/>
  <c r="G8" i="58" s="1"/>
  <c r="C8" i="58"/>
  <c r="AK7" i="58"/>
  <c r="AH7" i="58"/>
  <c r="AE7" i="58"/>
  <c r="AD7" i="58"/>
  <c r="AC7" i="58"/>
  <c r="AB7" i="58"/>
  <c r="U7" i="58"/>
  <c r="T7" i="58"/>
  <c r="S7" i="58"/>
  <c r="R7" i="58"/>
  <c r="Q7" i="58"/>
  <c r="M7" i="58"/>
  <c r="L7" i="58"/>
  <c r="K7" i="58"/>
  <c r="J7" i="58"/>
  <c r="F7" i="58"/>
  <c r="E7" i="58"/>
  <c r="D7" i="58"/>
  <c r="C7" i="58"/>
  <c r="AJ6" i="58"/>
  <c r="AE6" i="58"/>
  <c r="AD6" i="58"/>
  <c r="AC6" i="58"/>
  <c r="AB6" i="58"/>
  <c r="X6" i="58"/>
  <c r="T6" i="58"/>
  <c r="S6" i="58"/>
  <c r="R6" i="58"/>
  <c r="Q6" i="58"/>
  <c r="N6" i="58"/>
  <c r="M6" i="58"/>
  <c r="L6" i="58"/>
  <c r="K6" i="58"/>
  <c r="J6" i="58"/>
  <c r="F6" i="58"/>
  <c r="E6" i="58"/>
  <c r="G6" i="58" s="1"/>
  <c r="D6" i="58"/>
  <c r="C6" i="58"/>
  <c r="AE5" i="58"/>
  <c r="AD5" i="58"/>
  <c r="AC5" i="58"/>
  <c r="AB5" i="58"/>
  <c r="X5" i="58"/>
  <c r="T5" i="58"/>
  <c r="S5" i="58"/>
  <c r="R5" i="58"/>
  <c r="Q5" i="58"/>
  <c r="M5" i="58"/>
  <c r="L5" i="58"/>
  <c r="K5" i="58"/>
  <c r="J5" i="58"/>
  <c r="H5" i="58"/>
  <c r="F5" i="58"/>
  <c r="E5" i="58"/>
  <c r="D5" i="58"/>
  <c r="AG85" i="51"/>
  <c r="AJ61" i="58" s="1"/>
  <c r="AB85" i="51"/>
  <c r="AB15" i="82" s="1"/>
  <c r="AA85" i="51"/>
  <c r="AA15" i="82" s="1"/>
  <c r="Z85" i="51"/>
  <c r="Y85" i="51"/>
  <c r="AB61" i="58" s="1"/>
  <c r="Q85" i="51"/>
  <c r="P85" i="51"/>
  <c r="O85" i="51"/>
  <c r="R61" i="58" s="1"/>
  <c r="N85" i="51"/>
  <c r="K85" i="51"/>
  <c r="M85" i="51" s="1"/>
  <c r="J85" i="51"/>
  <c r="L61" i="58" s="1"/>
  <c r="I85" i="51"/>
  <c r="K61" i="58" s="1"/>
  <c r="H85" i="51"/>
  <c r="J61" i="58" s="1"/>
  <c r="E85" i="51"/>
  <c r="D85" i="51"/>
  <c r="C85" i="51"/>
  <c r="B85" i="51"/>
  <c r="C61" i="58" s="1"/>
  <c r="AL84" i="51"/>
  <c r="AB84" i="51"/>
  <c r="AH84" i="51" s="1"/>
  <c r="AH14" i="82" s="1"/>
  <c r="AA84" i="51"/>
  <c r="Z84" i="51"/>
  <c r="AC58" i="58" s="1"/>
  <c r="Y84" i="51"/>
  <c r="AB58" i="58" s="1"/>
  <c r="Q84" i="51"/>
  <c r="P84" i="51"/>
  <c r="H31" i="88" s="1"/>
  <c r="O84" i="51"/>
  <c r="N84" i="51"/>
  <c r="K84" i="51"/>
  <c r="J84" i="51"/>
  <c r="I84" i="51"/>
  <c r="H84" i="51"/>
  <c r="E84" i="51"/>
  <c r="D84" i="51"/>
  <c r="C84" i="51"/>
  <c r="B84" i="51"/>
  <c r="Z83" i="51"/>
  <c r="AC52" i="58" s="1"/>
  <c r="Y83" i="51"/>
  <c r="AB52" i="58" s="1"/>
  <c r="O83" i="51"/>
  <c r="N83" i="51"/>
  <c r="I83" i="51"/>
  <c r="H83" i="51"/>
  <c r="J52" i="58" s="1"/>
  <c r="C83" i="51"/>
  <c r="C13" i="82" s="1"/>
  <c r="B83" i="51"/>
  <c r="AA82" i="51"/>
  <c r="Z82" i="51"/>
  <c r="AC44" i="58" s="1"/>
  <c r="Y82" i="51"/>
  <c r="Y12" i="82" s="1"/>
  <c r="P82" i="51"/>
  <c r="O82" i="51"/>
  <c r="N82" i="51"/>
  <c r="Q44" i="58" s="1"/>
  <c r="J82" i="51"/>
  <c r="E29" i="88" s="1"/>
  <c r="I82" i="51"/>
  <c r="H82" i="51"/>
  <c r="D82" i="51"/>
  <c r="C82" i="51"/>
  <c r="D44" i="58" s="1"/>
  <c r="B82" i="51"/>
  <c r="AB80" i="51"/>
  <c r="AH80" i="51" s="1"/>
  <c r="AA80" i="51"/>
  <c r="Z80" i="51"/>
  <c r="Y80" i="51"/>
  <c r="Y10" i="82" s="1"/>
  <c r="T80" i="51"/>
  <c r="W32" i="58" s="1"/>
  <c r="Q80" i="51"/>
  <c r="P80" i="51"/>
  <c r="O80" i="51"/>
  <c r="N80" i="51"/>
  <c r="K80" i="51"/>
  <c r="J80" i="51"/>
  <c r="I80" i="51"/>
  <c r="K32" i="58" s="1"/>
  <c r="H80" i="51"/>
  <c r="J32" i="58" s="1"/>
  <c r="E80" i="51"/>
  <c r="D80" i="51"/>
  <c r="E32" i="58" s="1"/>
  <c r="C80" i="51"/>
  <c r="B80" i="51"/>
  <c r="C32" i="58" s="1"/>
  <c r="AB79" i="51"/>
  <c r="AA79" i="51"/>
  <c r="Z79" i="51"/>
  <c r="Y79" i="51"/>
  <c r="U79" i="51"/>
  <c r="X26" i="58" s="1"/>
  <c r="Q79" i="51"/>
  <c r="P79" i="51"/>
  <c r="H26" i="88" s="1"/>
  <c r="O79" i="51"/>
  <c r="R26" i="58" s="1"/>
  <c r="N79" i="51"/>
  <c r="K79" i="51"/>
  <c r="J79" i="51"/>
  <c r="I79" i="51"/>
  <c r="K26" i="58" s="1"/>
  <c r="H79" i="51"/>
  <c r="E79" i="51"/>
  <c r="G79" i="51" s="1"/>
  <c r="D79" i="51"/>
  <c r="E26" i="58" s="1"/>
  <c r="C79" i="51"/>
  <c r="B79" i="51"/>
  <c r="AB78" i="51"/>
  <c r="AA78" i="51"/>
  <c r="Z78" i="51"/>
  <c r="Y78" i="51"/>
  <c r="Q78" i="51"/>
  <c r="P78" i="51"/>
  <c r="H25" i="88" s="1"/>
  <c r="O78" i="51"/>
  <c r="R20" i="58" s="1"/>
  <c r="N78" i="51"/>
  <c r="K78" i="51"/>
  <c r="J78" i="51"/>
  <c r="I78" i="51"/>
  <c r="H78" i="51"/>
  <c r="J20" i="58" s="1"/>
  <c r="E78" i="51"/>
  <c r="G78" i="51" s="1"/>
  <c r="D78" i="51"/>
  <c r="C78" i="51"/>
  <c r="B78" i="51"/>
  <c r="C20" i="58" s="1"/>
  <c r="AB77" i="51"/>
  <c r="AA77" i="51"/>
  <c r="AG77" i="51" s="1"/>
  <c r="AJ16" i="58" s="1"/>
  <c r="Z77" i="51"/>
  <c r="AC16" i="58" s="1"/>
  <c r="Y77" i="51"/>
  <c r="Y7" i="82" s="1"/>
  <c r="Q77" i="51"/>
  <c r="P77" i="51"/>
  <c r="O77" i="51"/>
  <c r="N77" i="51"/>
  <c r="K77" i="51"/>
  <c r="K7" i="82" s="1"/>
  <c r="J77" i="51"/>
  <c r="I77" i="51"/>
  <c r="I7" i="82" s="1"/>
  <c r="H77" i="51"/>
  <c r="E77" i="51"/>
  <c r="D77" i="51"/>
  <c r="D7" i="82" s="1"/>
  <c r="B24" i="88" s="1"/>
  <c r="C77" i="51"/>
  <c r="C7" i="82" s="1"/>
  <c r="B77" i="51"/>
  <c r="AB76" i="51"/>
  <c r="AA76" i="51"/>
  <c r="AG76" i="51" s="1"/>
  <c r="Z76" i="51"/>
  <c r="Y76" i="51"/>
  <c r="Q76" i="51"/>
  <c r="S76" i="51" s="1"/>
  <c r="P76" i="51"/>
  <c r="H23" i="88" s="1"/>
  <c r="O76" i="51"/>
  <c r="N76" i="51"/>
  <c r="K76" i="51"/>
  <c r="J76" i="51"/>
  <c r="E23" i="88" s="1"/>
  <c r="I76" i="51"/>
  <c r="H76" i="51"/>
  <c r="H6" i="82" s="1"/>
  <c r="E76" i="51"/>
  <c r="D76" i="51"/>
  <c r="V76" i="51" s="1"/>
  <c r="C76" i="51"/>
  <c r="B76" i="51"/>
  <c r="B6" i="82" s="1"/>
  <c r="AB75" i="51"/>
  <c r="AA75" i="51"/>
  <c r="AC75" i="51" s="1"/>
  <c r="AD75" i="51" s="1"/>
  <c r="AD5" i="82" s="1"/>
  <c r="Z75" i="51"/>
  <c r="Z5" i="82" s="1"/>
  <c r="Y75" i="51"/>
  <c r="Y5" i="82" s="1"/>
  <c r="Q75" i="51"/>
  <c r="P75" i="51"/>
  <c r="H22" i="88" s="1"/>
  <c r="O75" i="51"/>
  <c r="O5" i="82" s="1"/>
  <c r="N75" i="51"/>
  <c r="K75" i="51"/>
  <c r="J75" i="51"/>
  <c r="E22" i="88" s="1"/>
  <c r="I75" i="51"/>
  <c r="I5" i="82" s="1"/>
  <c r="H75" i="51"/>
  <c r="H5" i="82" s="1"/>
  <c r="E75" i="51"/>
  <c r="D75" i="51"/>
  <c r="C75" i="51"/>
  <c r="C5" i="82" s="1"/>
  <c r="E68" i="51"/>
  <c r="K68" i="51" s="1"/>
  <c r="D68" i="51"/>
  <c r="AA68" i="51" s="1"/>
  <c r="C68" i="51"/>
  <c r="I68" i="51" s="1"/>
  <c r="B68" i="51"/>
  <c r="H68" i="51" s="1"/>
  <c r="N67" i="51"/>
  <c r="E67" i="51"/>
  <c r="AB67" i="51" s="1"/>
  <c r="D67" i="51"/>
  <c r="AA67" i="51" s="1"/>
  <c r="C67" i="51"/>
  <c r="Z67" i="51" s="1"/>
  <c r="B67" i="51"/>
  <c r="H67" i="51" s="1"/>
  <c r="E66" i="51"/>
  <c r="D66" i="51"/>
  <c r="C66" i="51"/>
  <c r="B66" i="51"/>
  <c r="H66" i="51" s="1"/>
  <c r="E65" i="51"/>
  <c r="D65" i="51"/>
  <c r="P65" i="51" s="1"/>
  <c r="C65" i="51"/>
  <c r="B65" i="51"/>
  <c r="AF55" i="51"/>
  <c r="AI57" i="58" s="1"/>
  <c r="AE55" i="51"/>
  <c r="AH57" i="58" s="1"/>
  <c r="U55" i="51"/>
  <c r="X57" i="58" s="1"/>
  <c r="T55" i="51"/>
  <c r="W57" i="58" s="1"/>
  <c r="AL54" i="51"/>
  <c r="AH54" i="51"/>
  <c r="AG54" i="51"/>
  <c r="AJ56" i="58" s="1"/>
  <c r="AF54" i="51"/>
  <c r="AE54" i="51"/>
  <c r="AH56" i="58" s="1"/>
  <c r="AC54" i="51"/>
  <c r="W54" i="51"/>
  <c r="Z56" i="58" s="1"/>
  <c r="V54" i="51"/>
  <c r="Y56" i="58" s="1"/>
  <c r="U54" i="51"/>
  <c r="T54" i="51"/>
  <c r="W56" i="58" s="1"/>
  <c r="S54" i="51"/>
  <c r="V56" i="58" s="1"/>
  <c r="R54" i="51"/>
  <c r="M54" i="51"/>
  <c r="P56" i="58" s="1"/>
  <c r="L54" i="51"/>
  <c r="O56" i="58" s="1"/>
  <c r="G54" i="51"/>
  <c r="I56" i="58" s="1"/>
  <c r="F54" i="51"/>
  <c r="H56" i="58" s="1"/>
  <c r="AL53" i="51"/>
  <c r="AH53" i="51"/>
  <c r="AK51" i="58" s="1"/>
  <c r="AG53" i="51"/>
  <c r="AJ51" i="58" s="1"/>
  <c r="AF53" i="51"/>
  <c r="AI51" i="58" s="1"/>
  <c r="AE53" i="51"/>
  <c r="AH51" i="58" s="1"/>
  <c r="AC53" i="51"/>
  <c r="AF51" i="58" s="1"/>
  <c r="W53" i="51"/>
  <c r="V53" i="51"/>
  <c r="Y51" i="58" s="1"/>
  <c r="U53" i="51"/>
  <c r="X51" i="58" s="1"/>
  <c r="T53" i="51"/>
  <c r="W51" i="58" s="1"/>
  <c r="S53" i="51"/>
  <c r="V51" i="58" s="1"/>
  <c r="R53" i="51"/>
  <c r="U51" i="58" s="1"/>
  <c r="M53" i="51"/>
  <c r="P51" i="58" s="1"/>
  <c r="L53" i="51"/>
  <c r="O51" i="58" s="1"/>
  <c r="G53" i="51"/>
  <c r="F53" i="51"/>
  <c r="H51" i="58" s="1"/>
  <c r="AG52" i="51"/>
  <c r="AJ50" i="58" s="1"/>
  <c r="AF52" i="51"/>
  <c r="AI50" i="58" s="1"/>
  <c r="AE52" i="51"/>
  <c r="AH50" i="58" s="1"/>
  <c r="V52" i="51"/>
  <c r="Y50" i="58" s="1"/>
  <c r="U52" i="51"/>
  <c r="X50" i="58" s="1"/>
  <c r="T52" i="51"/>
  <c r="W50" i="58" s="1"/>
  <c r="AL51" i="51"/>
  <c r="AH51" i="51"/>
  <c r="AG51" i="51"/>
  <c r="AJ49" i="58" s="1"/>
  <c r="AF51" i="51"/>
  <c r="AI49" i="58" s="1"/>
  <c r="AE51" i="51"/>
  <c r="AH49" i="58" s="1"/>
  <c r="AC51" i="51"/>
  <c r="AF49" i="58" s="1"/>
  <c r="W51" i="51"/>
  <c r="Z49" i="58" s="1"/>
  <c r="V51" i="51"/>
  <c r="Y49" i="58" s="1"/>
  <c r="U51" i="51"/>
  <c r="X49" i="58" s="1"/>
  <c r="T51" i="51"/>
  <c r="W49" i="58" s="1"/>
  <c r="S51" i="51"/>
  <c r="V49" i="58" s="1"/>
  <c r="R51" i="51"/>
  <c r="U49" i="58" s="1"/>
  <c r="M51" i="51"/>
  <c r="P49" i="58" s="1"/>
  <c r="L51" i="51"/>
  <c r="O49" i="58" s="1"/>
  <c r="G51" i="51"/>
  <c r="I49" i="58" s="1"/>
  <c r="F51" i="51"/>
  <c r="H49" i="58" s="1"/>
  <c r="AL49" i="51"/>
  <c r="AH49" i="51"/>
  <c r="AK42" i="58" s="1"/>
  <c r="AG49" i="51"/>
  <c r="AJ42" i="58" s="1"/>
  <c r="AF49" i="51"/>
  <c r="AI42" i="58" s="1"/>
  <c r="AE49" i="51"/>
  <c r="AH42" i="58" s="1"/>
  <c r="AC49" i="51"/>
  <c r="W49" i="51"/>
  <c r="Z42" i="58" s="1"/>
  <c r="V49" i="51"/>
  <c r="Y42" i="58" s="1"/>
  <c r="U49" i="51"/>
  <c r="X42" i="58" s="1"/>
  <c r="T49" i="51"/>
  <c r="W42" i="58" s="1"/>
  <c r="S49" i="51"/>
  <c r="V42" i="58" s="1"/>
  <c r="R49" i="51"/>
  <c r="U42" i="58" s="1"/>
  <c r="M49" i="51"/>
  <c r="P42" i="58" s="1"/>
  <c r="L49" i="51"/>
  <c r="O42" i="58" s="1"/>
  <c r="G49" i="51"/>
  <c r="I42" i="58" s="1"/>
  <c r="F49" i="51"/>
  <c r="H42" i="58" s="1"/>
  <c r="AL47" i="51"/>
  <c r="AH47" i="51"/>
  <c r="AG47" i="51"/>
  <c r="AJ31" i="58" s="1"/>
  <c r="AF47" i="51"/>
  <c r="AE47" i="51"/>
  <c r="AH31" i="58" s="1"/>
  <c r="AC47" i="51"/>
  <c r="AF31" i="58" s="1"/>
  <c r="W47" i="51"/>
  <c r="V47" i="51"/>
  <c r="Y31" i="58" s="1"/>
  <c r="U47" i="51"/>
  <c r="X31" i="58" s="1"/>
  <c r="T47" i="51"/>
  <c r="W31" i="58" s="1"/>
  <c r="S47" i="51"/>
  <c r="V31" i="58" s="1"/>
  <c r="R47" i="51"/>
  <c r="U31" i="58" s="1"/>
  <c r="M47" i="51"/>
  <c r="P31" i="58" s="1"/>
  <c r="L47" i="51"/>
  <c r="O31" i="58" s="1"/>
  <c r="G47" i="51"/>
  <c r="I31" i="58" s="1"/>
  <c r="F47" i="51"/>
  <c r="H31" i="58" s="1"/>
  <c r="AL46" i="51"/>
  <c r="AH46" i="51"/>
  <c r="AK30" i="58" s="1"/>
  <c r="AG46" i="51"/>
  <c r="AF46" i="51"/>
  <c r="AE46" i="51"/>
  <c r="AH30" i="58" s="1"/>
  <c r="AC46" i="51"/>
  <c r="X46" i="51"/>
  <c r="AA30" i="58" s="1"/>
  <c r="W46" i="51"/>
  <c r="Z30" i="58" s="1"/>
  <c r="V46" i="51"/>
  <c r="Y30" i="58" s="1"/>
  <c r="U46" i="51"/>
  <c r="X30" i="58" s="1"/>
  <c r="T46" i="51"/>
  <c r="W30" i="58" s="1"/>
  <c r="S46" i="51"/>
  <c r="V30" i="58" s="1"/>
  <c r="R46" i="51"/>
  <c r="U30" i="58" s="1"/>
  <c r="M46" i="51"/>
  <c r="P30" i="58" s="1"/>
  <c r="L46" i="51"/>
  <c r="O30" i="58" s="1"/>
  <c r="G46" i="51"/>
  <c r="F46" i="51"/>
  <c r="AL45" i="51"/>
  <c r="AH45" i="51"/>
  <c r="AK38" i="58" s="1"/>
  <c r="AG45" i="51"/>
  <c r="AF45" i="51"/>
  <c r="AI38" i="58" s="1"/>
  <c r="AE45" i="51"/>
  <c r="AH38" i="58" s="1"/>
  <c r="AD45" i="51"/>
  <c r="AG38" i="58" s="1"/>
  <c r="AC45" i="51"/>
  <c r="AF38" i="58" s="1"/>
  <c r="W45" i="51"/>
  <c r="Z38" i="58" s="1"/>
  <c r="V45" i="51"/>
  <c r="Y38" i="58" s="1"/>
  <c r="U45" i="51"/>
  <c r="X38" i="58" s="1"/>
  <c r="T45" i="51"/>
  <c r="W38" i="58" s="1"/>
  <c r="S45" i="51"/>
  <c r="V38" i="58" s="1"/>
  <c r="R45" i="51"/>
  <c r="U38" i="58" s="1"/>
  <c r="M45" i="51"/>
  <c r="P38" i="58" s="1"/>
  <c r="L45" i="51"/>
  <c r="G45" i="51"/>
  <c r="I38" i="58" s="1"/>
  <c r="F45" i="51"/>
  <c r="H38" i="58" s="1"/>
  <c r="AL44" i="51"/>
  <c r="AH44" i="51"/>
  <c r="AG44" i="51"/>
  <c r="AJ25" i="58" s="1"/>
  <c r="AF44" i="51"/>
  <c r="AI25" i="58" s="1"/>
  <c r="AE44" i="51"/>
  <c r="AH25" i="58" s="1"/>
  <c r="AD44" i="51"/>
  <c r="AG25" i="58" s="1"/>
  <c r="AC44" i="51"/>
  <c r="AF25" i="58" s="1"/>
  <c r="W44" i="51"/>
  <c r="V44" i="51"/>
  <c r="Y25" i="58" s="1"/>
  <c r="U44" i="51"/>
  <c r="T44" i="51"/>
  <c r="W25" i="58" s="1"/>
  <c r="S44" i="51"/>
  <c r="V25" i="58" s="1"/>
  <c r="R44" i="51"/>
  <c r="U25" i="58" s="1"/>
  <c r="M44" i="51"/>
  <c r="P25" i="58" s="1"/>
  <c r="L44" i="51"/>
  <c r="O25" i="58" s="1"/>
  <c r="G44" i="51"/>
  <c r="I25" i="58" s="1"/>
  <c r="F44" i="51"/>
  <c r="H25" i="58" s="1"/>
  <c r="AL43" i="51"/>
  <c r="AH43" i="51"/>
  <c r="AG43" i="51"/>
  <c r="AJ48" i="58" s="1"/>
  <c r="AF43" i="51"/>
  <c r="AI48" i="58" s="1"/>
  <c r="AE43" i="51"/>
  <c r="AH48" i="58" s="1"/>
  <c r="AC43" i="51"/>
  <c r="W43" i="51"/>
  <c r="Z48" i="58" s="1"/>
  <c r="V43" i="51"/>
  <c r="Y48" i="58" s="1"/>
  <c r="U43" i="51"/>
  <c r="X48" i="58" s="1"/>
  <c r="T43" i="51"/>
  <c r="W48" i="58" s="1"/>
  <c r="S43" i="51"/>
  <c r="R43" i="51"/>
  <c r="M43" i="51"/>
  <c r="P48" i="58" s="1"/>
  <c r="L43" i="51"/>
  <c r="O48" i="58" s="1"/>
  <c r="G43" i="51"/>
  <c r="I48" i="58" s="1"/>
  <c r="F43" i="51"/>
  <c r="H48" i="58" s="1"/>
  <c r="AL42" i="51"/>
  <c r="AH42" i="51"/>
  <c r="AG42" i="51"/>
  <c r="AJ37" i="58" s="1"/>
  <c r="AF42" i="51"/>
  <c r="AI37" i="58" s="1"/>
  <c r="AE42" i="51"/>
  <c r="AH37" i="58" s="1"/>
  <c r="AC42" i="51"/>
  <c r="AD42" i="51" s="1"/>
  <c r="AG37" i="58" s="1"/>
  <c r="W42" i="51"/>
  <c r="Z37" i="58" s="1"/>
  <c r="V42" i="51"/>
  <c r="U42" i="51"/>
  <c r="X37" i="58" s="1"/>
  <c r="T42" i="51"/>
  <c r="W37" i="58" s="1"/>
  <c r="S42" i="51"/>
  <c r="V37" i="58" s="1"/>
  <c r="R42" i="51"/>
  <c r="M42" i="51"/>
  <c r="P37" i="58" s="1"/>
  <c r="L42" i="51"/>
  <c r="O37" i="58" s="1"/>
  <c r="G42" i="51"/>
  <c r="I37" i="58" s="1"/>
  <c r="F42" i="51"/>
  <c r="H37" i="58" s="1"/>
  <c r="AL41" i="51"/>
  <c r="AH41" i="51"/>
  <c r="AG41" i="51"/>
  <c r="AJ47" i="58" s="1"/>
  <c r="AF41" i="51"/>
  <c r="AI47" i="58" s="1"/>
  <c r="AE41" i="51"/>
  <c r="AH47" i="58" s="1"/>
  <c r="AC41" i="51"/>
  <c r="W41" i="51"/>
  <c r="Z47" i="58" s="1"/>
  <c r="V41" i="51"/>
  <c r="Y47" i="58" s="1"/>
  <c r="U41" i="51"/>
  <c r="X47" i="58" s="1"/>
  <c r="T41" i="51"/>
  <c r="W47" i="58" s="1"/>
  <c r="S41" i="51"/>
  <c r="R41" i="51"/>
  <c r="U47" i="58" s="1"/>
  <c r="M41" i="51"/>
  <c r="P47" i="58" s="1"/>
  <c r="L41" i="51"/>
  <c r="O47" i="58" s="1"/>
  <c r="G41" i="51"/>
  <c r="F41" i="51"/>
  <c r="H47" i="58" s="1"/>
  <c r="AL40" i="51"/>
  <c r="AH40" i="51"/>
  <c r="AI40" i="51" s="1"/>
  <c r="AL64" i="58" s="1"/>
  <c r="AG40" i="51"/>
  <c r="AJ64" i="58" s="1"/>
  <c r="AF40" i="51"/>
  <c r="AI64" i="58" s="1"/>
  <c r="AE40" i="51"/>
  <c r="AH64" i="58" s="1"/>
  <c r="AC40" i="51"/>
  <c r="AF64" i="58" s="1"/>
  <c r="W40" i="51"/>
  <c r="V40" i="51"/>
  <c r="Y64" i="58" s="1"/>
  <c r="U40" i="51"/>
  <c r="X64" i="58" s="1"/>
  <c r="T40" i="51"/>
  <c r="W64" i="58" s="1"/>
  <c r="S40" i="51"/>
  <c r="V64" i="58" s="1"/>
  <c r="R40" i="51"/>
  <c r="U64" i="58" s="1"/>
  <c r="M40" i="51"/>
  <c r="P64" i="58" s="1"/>
  <c r="L40" i="51"/>
  <c r="G40" i="51"/>
  <c r="I64" i="58" s="1"/>
  <c r="F40" i="51"/>
  <c r="H64" i="58" s="1"/>
  <c r="AL39" i="51"/>
  <c r="AH39" i="51"/>
  <c r="AK55" i="58" s="1"/>
  <c r="AG39" i="51"/>
  <c r="AJ55" i="58" s="1"/>
  <c r="AF39" i="51"/>
  <c r="AI55" i="58" s="1"/>
  <c r="AE39" i="51"/>
  <c r="AH55" i="58" s="1"/>
  <c r="AC39" i="51"/>
  <c r="AF55" i="58" s="1"/>
  <c r="W39" i="51"/>
  <c r="V39" i="51"/>
  <c r="U39" i="51"/>
  <c r="T39" i="51"/>
  <c r="W55" i="58" s="1"/>
  <c r="S39" i="51"/>
  <c r="V55" i="58" s="1"/>
  <c r="R39" i="51"/>
  <c r="U55" i="58" s="1"/>
  <c r="M39" i="51"/>
  <c r="P55" i="58" s="1"/>
  <c r="L39" i="51"/>
  <c r="O55" i="58" s="1"/>
  <c r="G39" i="51"/>
  <c r="I55" i="58" s="1"/>
  <c r="F39" i="51"/>
  <c r="H55" i="58" s="1"/>
  <c r="AL38" i="51"/>
  <c r="AH38" i="51"/>
  <c r="AK63" i="58" s="1"/>
  <c r="AG38" i="51"/>
  <c r="AJ63" i="58" s="1"/>
  <c r="AF38" i="51"/>
  <c r="AI63" i="58" s="1"/>
  <c r="AE38" i="51"/>
  <c r="AH63" i="58" s="1"/>
  <c r="AD38" i="51"/>
  <c r="AG63" i="58" s="1"/>
  <c r="AC38" i="51"/>
  <c r="AF63" i="58" s="1"/>
  <c r="X38" i="51"/>
  <c r="AA63" i="58" s="1"/>
  <c r="W38" i="51"/>
  <c r="Z63" i="58" s="1"/>
  <c r="V38" i="51"/>
  <c r="U38" i="51"/>
  <c r="X63" i="58" s="1"/>
  <c r="T38" i="51"/>
  <c r="W63" i="58" s="1"/>
  <c r="S38" i="51"/>
  <c r="V63" i="58" s="1"/>
  <c r="R38" i="51"/>
  <c r="U63" i="58" s="1"/>
  <c r="M38" i="51"/>
  <c r="P63" i="58" s="1"/>
  <c r="L38" i="51"/>
  <c r="O63" i="58" s="1"/>
  <c r="G38" i="51"/>
  <c r="I63" i="58" s="1"/>
  <c r="F38" i="51"/>
  <c r="H63" i="58" s="1"/>
  <c r="AL37" i="51"/>
  <c r="AH37" i="51"/>
  <c r="AK60" i="58" s="1"/>
  <c r="AG37" i="51"/>
  <c r="AJ60" i="58" s="1"/>
  <c r="AF37" i="51"/>
  <c r="AI60" i="58" s="1"/>
  <c r="AE37" i="51"/>
  <c r="AH60" i="58" s="1"/>
  <c r="AD37" i="51"/>
  <c r="AC37" i="51"/>
  <c r="W37" i="51"/>
  <c r="V37" i="51"/>
  <c r="U37" i="51"/>
  <c r="X60" i="58" s="1"/>
  <c r="T37" i="51"/>
  <c r="W60" i="58" s="1"/>
  <c r="S37" i="51"/>
  <c r="V60" i="58" s="1"/>
  <c r="R37" i="51"/>
  <c r="U60" i="58" s="1"/>
  <c r="M37" i="51"/>
  <c r="L37" i="51"/>
  <c r="O60" i="58" s="1"/>
  <c r="G37" i="51"/>
  <c r="I60" i="58" s="1"/>
  <c r="F37" i="51"/>
  <c r="H60" i="58" s="1"/>
  <c r="AL36" i="51"/>
  <c r="AH36" i="51"/>
  <c r="AK54" i="58" s="1"/>
  <c r="AG36" i="51"/>
  <c r="AJ54" i="58" s="1"/>
  <c r="AF36" i="51"/>
  <c r="AE36" i="51"/>
  <c r="AH54" i="58" s="1"/>
  <c r="AC36" i="51"/>
  <c r="AD36" i="51" s="1"/>
  <c r="AG54" i="58" s="1"/>
  <c r="W36" i="51"/>
  <c r="Z54" i="58" s="1"/>
  <c r="V36" i="51"/>
  <c r="Y54" i="58" s="1"/>
  <c r="U36" i="51"/>
  <c r="X54" i="58" s="1"/>
  <c r="T36" i="51"/>
  <c r="W54" i="58" s="1"/>
  <c r="S36" i="51"/>
  <c r="V54" i="58" s="1"/>
  <c r="R36" i="51"/>
  <c r="U54" i="58" s="1"/>
  <c r="M36" i="51"/>
  <c r="P54" i="58" s="1"/>
  <c r="L36" i="51"/>
  <c r="O54" i="58" s="1"/>
  <c r="G36" i="51"/>
  <c r="I54" i="58" s="1"/>
  <c r="F36" i="51"/>
  <c r="H54" i="58" s="1"/>
  <c r="AL35" i="51"/>
  <c r="AH35" i="51"/>
  <c r="AG35" i="51"/>
  <c r="AJ59" i="58" s="1"/>
  <c r="AF35" i="51"/>
  <c r="AE35" i="51"/>
  <c r="AH59" i="58" s="1"/>
  <c r="AC35" i="51"/>
  <c r="W35" i="51"/>
  <c r="Z59" i="58" s="1"/>
  <c r="V35" i="51"/>
  <c r="Y59" i="58" s="1"/>
  <c r="U35" i="51"/>
  <c r="X59" i="58" s="1"/>
  <c r="T35" i="51"/>
  <c r="W59" i="58" s="1"/>
  <c r="S35" i="51"/>
  <c r="V59" i="58" s="1"/>
  <c r="R35" i="51"/>
  <c r="U59" i="58" s="1"/>
  <c r="M35" i="51"/>
  <c r="P59" i="58" s="1"/>
  <c r="L35" i="51"/>
  <c r="O59" i="58" s="1"/>
  <c r="G35" i="51"/>
  <c r="I59" i="58" s="1"/>
  <c r="F35" i="51"/>
  <c r="AL34" i="51"/>
  <c r="AH34" i="51"/>
  <c r="AG34" i="51"/>
  <c r="AJ36" i="58" s="1"/>
  <c r="AF34" i="51"/>
  <c r="AI36" i="58" s="1"/>
  <c r="AE34" i="51"/>
  <c r="AH36" i="58" s="1"/>
  <c r="AC34" i="51"/>
  <c r="W34" i="51"/>
  <c r="Z36" i="58" s="1"/>
  <c r="V34" i="51"/>
  <c r="Y36" i="58" s="1"/>
  <c r="U34" i="51"/>
  <c r="X36" i="58" s="1"/>
  <c r="T34" i="51"/>
  <c r="W36" i="58" s="1"/>
  <c r="S34" i="51"/>
  <c r="V36" i="58" s="1"/>
  <c r="R34" i="51"/>
  <c r="U36" i="58" s="1"/>
  <c r="M34" i="51"/>
  <c r="P36" i="58" s="1"/>
  <c r="L34" i="51"/>
  <c r="O36" i="58" s="1"/>
  <c r="G34" i="51"/>
  <c r="I36" i="58" s="1"/>
  <c r="F34" i="51"/>
  <c r="H36" i="58" s="1"/>
  <c r="AL33" i="51"/>
  <c r="AI33" i="51"/>
  <c r="AL24" i="58" s="1"/>
  <c r="AH33" i="51"/>
  <c r="AG33" i="51"/>
  <c r="AJ24" i="58" s="1"/>
  <c r="AF33" i="51"/>
  <c r="AI24" i="58" s="1"/>
  <c r="AE33" i="51"/>
  <c r="AH24" i="58" s="1"/>
  <c r="AC33" i="51"/>
  <c r="AD33" i="51" s="1"/>
  <c r="AG24" i="58" s="1"/>
  <c r="W33" i="51"/>
  <c r="V33" i="51"/>
  <c r="Y24" i="58" s="1"/>
  <c r="U33" i="51"/>
  <c r="X24" i="58" s="1"/>
  <c r="T33" i="51"/>
  <c r="W24" i="58" s="1"/>
  <c r="S33" i="51"/>
  <c r="V24" i="58" s="1"/>
  <c r="R33" i="51"/>
  <c r="U24" i="58" s="1"/>
  <c r="M33" i="51"/>
  <c r="P24" i="58" s="1"/>
  <c r="L33" i="51"/>
  <c r="O24" i="58" s="1"/>
  <c r="G33" i="51"/>
  <c r="F33" i="51"/>
  <c r="H24" i="58" s="1"/>
  <c r="AL32" i="51"/>
  <c r="AH32" i="51"/>
  <c r="AK35" i="58" s="1"/>
  <c r="AG32" i="51"/>
  <c r="AJ35" i="58" s="1"/>
  <c r="AF32" i="51"/>
  <c r="AI35" i="58" s="1"/>
  <c r="AE32" i="51"/>
  <c r="AH35" i="58" s="1"/>
  <c r="AC32" i="51"/>
  <c r="AF35" i="58" s="1"/>
  <c r="W32" i="51"/>
  <c r="X32" i="51" s="1"/>
  <c r="AA35" i="58" s="1"/>
  <c r="V32" i="51"/>
  <c r="Y35" i="58" s="1"/>
  <c r="U32" i="51"/>
  <c r="T32" i="51"/>
  <c r="W35" i="58" s="1"/>
  <c r="S32" i="51"/>
  <c r="V35" i="58" s="1"/>
  <c r="R32" i="51"/>
  <c r="U35" i="58" s="1"/>
  <c r="M32" i="51"/>
  <c r="P35" i="58" s="1"/>
  <c r="L32" i="51"/>
  <c r="O35" i="58" s="1"/>
  <c r="G32" i="51"/>
  <c r="F32" i="51"/>
  <c r="H35" i="58" s="1"/>
  <c r="AL31" i="51"/>
  <c r="AH31" i="51"/>
  <c r="AK23" i="58" s="1"/>
  <c r="AG31" i="51"/>
  <c r="AJ23" i="58" s="1"/>
  <c r="AF31" i="51"/>
  <c r="AI23" i="58" s="1"/>
  <c r="AE31" i="51"/>
  <c r="AH23" i="58" s="1"/>
  <c r="AC31" i="51"/>
  <c r="W31" i="51"/>
  <c r="Z23" i="58" s="1"/>
  <c r="V31" i="51"/>
  <c r="Y23" i="58" s="1"/>
  <c r="U31" i="51"/>
  <c r="X23" i="58" s="1"/>
  <c r="T31" i="51"/>
  <c r="W23" i="58" s="1"/>
  <c r="S31" i="51"/>
  <c r="V23" i="58" s="1"/>
  <c r="R31" i="51"/>
  <c r="U23" i="58" s="1"/>
  <c r="M31" i="51"/>
  <c r="P23" i="58" s="1"/>
  <c r="L31" i="51"/>
  <c r="O23" i="58" s="1"/>
  <c r="G31" i="51"/>
  <c r="I23" i="58" s="1"/>
  <c r="F31" i="51"/>
  <c r="H23" i="58" s="1"/>
  <c r="AL30" i="51"/>
  <c r="AH30" i="51"/>
  <c r="AK29" i="58" s="1"/>
  <c r="AG30" i="51"/>
  <c r="AJ29" i="58" s="1"/>
  <c r="AF30" i="51"/>
  <c r="AI29" i="58" s="1"/>
  <c r="AE30" i="51"/>
  <c r="AH29" i="58" s="1"/>
  <c r="AC30" i="51"/>
  <c r="AF29" i="58" s="1"/>
  <c r="W30" i="51"/>
  <c r="V30" i="51"/>
  <c r="U30" i="51"/>
  <c r="X29" i="58" s="1"/>
  <c r="T30" i="51"/>
  <c r="W29" i="58" s="1"/>
  <c r="S30" i="51"/>
  <c r="V29" i="58" s="1"/>
  <c r="R30" i="51"/>
  <c r="U29" i="58" s="1"/>
  <c r="M30" i="51"/>
  <c r="P29" i="58" s="1"/>
  <c r="L30" i="51"/>
  <c r="O29" i="58" s="1"/>
  <c r="G30" i="51"/>
  <c r="I29" i="58" s="1"/>
  <c r="F30" i="51"/>
  <c r="H29" i="58" s="1"/>
  <c r="AL29" i="51"/>
  <c r="AH29" i="51"/>
  <c r="AG29" i="51"/>
  <c r="AJ34" i="58" s="1"/>
  <c r="AF29" i="51"/>
  <c r="AI34" i="58" s="1"/>
  <c r="AE29" i="51"/>
  <c r="AH34" i="58" s="1"/>
  <c r="AC29" i="51"/>
  <c r="AF34" i="58" s="1"/>
  <c r="W29" i="51"/>
  <c r="Z34" i="58" s="1"/>
  <c r="V29" i="51"/>
  <c r="U29" i="51"/>
  <c r="X34" i="58" s="1"/>
  <c r="T29" i="51"/>
  <c r="W34" i="58" s="1"/>
  <c r="S29" i="51"/>
  <c r="V34" i="58" s="1"/>
  <c r="R29" i="51"/>
  <c r="U34" i="58" s="1"/>
  <c r="M29" i="51"/>
  <c r="P34" i="58" s="1"/>
  <c r="L29" i="51"/>
  <c r="O34" i="58" s="1"/>
  <c r="G29" i="51"/>
  <c r="I34" i="58" s="1"/>
  <c r="F29" i="51"/>
  <c r="AL28" i="51"/>
  <c r="AH28" i="51"/>
  <c r="AK22" i="58" s="1"/>
  <c r="AG28" i="51"/>
  <c r="AF28" i="51"/>
  <c r="AI22" i="58" s="1"/>
  <c r="AE28" i="51"/>
  <c r="AH22" i="58" s="1"/>
  <c r="AC28" i="51"/>
  <c r="AD28" i="51" s="1"/>
  <c r="AG22" i="58" s="1"/>
  <c r="W28" i="51"/>
  <c r="V28" i="51"/>
  <c r="Y22" i="58" s="1"/>
  <c r="U28" i="51"/>
  <c r="X22" i="58" s="1"/>
  <c r="T28" i="51"/>
  <c r="W22" i="58" s="1"/>
  <c r="S28" i="51"/>
  <c r="V22" i="58" s="1"/>
  <c r="R28" i="51"/>
  <c r="U22" i="58" s="1"/>
  <c r="M28" i="51"/>
  <c r="P22" i="58" s="1"/>
  <c r="L28" i="51"/>
  <c r="O22" i="58" s="1"/>
  <c r="G28" i="51"/>
  <c r="F28" i="51"/>
  <c r="AL27" i="51"/>
  <c r="AH27" i="51"/>
  <c r="AG27" i="51"/>
  <c r="AJ33" i="58" s="1"/>
  <c r="AF27" i="51"/>
  <c r="AI33" i="58" s="1"/>
  <c r="AE27" i="51"/>
  <c r="AH33" i="58" s="1"/>
  <c r="AC27" i="51"/>
  <c r="AF33" i="58" s="1"/>
  <c r="W27" i="51"/>
  <c r="Z33" i="58" s="1"/>
  <c r="V27" i="51"/>
  <c r="Y33" i="58" s="1"/>
  <c r="U27" i="51"/>
  <c r="X33" i="58" s="1"/>
  <c r="T27" i="51"/>
  <c r="W33" i="58" s="1"/>
  <c r="S27" i="51"/>
  <c r="V33" i="58" s="1"/>
  <c r="R27" i="51"/>
  <c r="U33" i="58" s="1"/>
  <c r="M27" i="51"/>
  <c r="P33" i="58" s="1"/>
  <c r="L27" i="51"/>
  <c r="O33" i="58" s="1"/>
  <c r="G27" i="51"/>
  <c r="F27" i="51"/>
  <c r="H33" i="58" s="1"/>
  <c r="AL26" i="51"/>
  <c r="AH26" i="51"/>
  <c r="AK46" i="58" s="1"/>
  <c r="AG26" i="51"/>
  <c r="AJ46" i="58" s="1"/>
  <c r="AF26" i="51"/>
  <c r="AI46" i="58" s="1"/>
  <c r="AE26" i="51"/>
  <c r="AH46" i="58" s="1"/>
  <c r="AC26" i="51"/>
  <c r="AD26" i="51" s="1"/>
  <c r="AG46" i="58" s="1"/>
  <c r="X26" i="51"/>
  <c r="AA46" i="58" s="1"/>
  <c r="W26" i="51"/>
  <c r="Z46" i="58" s="1"/>
  <c r="V26" i="51"/>
  <c r="U26" i="51"/>
  <c r="X46" i="58" s="1"/>
  <c r="T26" i="51"/>
  <c r="W46" i="58" s="1"/>
  <c r="S26" i="51"/>
  <c r="V46" i="58" s="1"/>
  <c r="R26" i="51"/>
  <c r="U46" i="58" s="1"/>
  <c r="M26" i="51"/>
  <c r="P46" i="58" s="1"/>
  <c r="L26" i="51"/>
  <c r="O46" i="58" s="1"/>
  <c r="G26" i="51"/>
  <c r="I46" i="58" s="1"/>
  <c r="F26" i="51"/>
  <c r="H46" i="58" s="1"/>
  <c r="AL25" i="51"/>
  <c r="AH25" i="51"/>
  <c r="AK28" i="58" s="1"/>
  <c r="AG25" i="51"/>
  <c r="AJ28" i="58" s="1"/>
  <c r="AF25" i="51"/>
  <c r="AI28" i="58" s="1"/>
  <c r="AE25" i="51"/>
  <c r="AH28" i="58" s="1"/>
  <c r="AC25" i="51"/>
  <c r="W25" i="51"/>
  <c r="V25" i="51"/>
  <c r="Y28" i="58" s="1"/>
  <c r="U25" i="51"/>
  <c r="X28" i="58" s="1"/>
  <c r="T25" i="51"/>
  <c r="W28" i="58" s="1"/>
  <c r="S25" i="51"/>
  <c r="V28" i="58" s="1"/>
  <c r="R25" i="51"/>
  <c r="U28" i="58" s="1"/>
  <c r="M25" i="51"/>
  <c r="P28" i="58" s="1"/>
  <c r="L25" i="51"/>
  <c r="O28" i="58" s="1"/>
  <c r="G25" i="51"/>
  <c r="I28" i="58" s="1"/>
  <c r="F25" i="51"/>
  <c r="H28" i="58" s="1"/>
  <c r="AL24" i="51"/>
  <c r="AH24" i="51"/>
  <c r="AK53" i="58" s="1"/>
  <c r="AG24" i="51"/>
  <c r="AJ53" i="58" s="1"/>
  <c r="AF24" i="51"/>
  <c r="AI53" i="58" s="1"/>
  <c r="AE24" i="51"/>
  <c r="AH53" i="58" s="1"/>
  <c r="AD24" i="51"/>
  <c r="AG53" i="58" s="1"/>
  <c r="AC24" i="51"/>
  <c r="AF53" i="58" s="1"/>
  <c r="W24" i="51"/>
  <c r="V24" i="51"/>
  <c r="Y53" i="58" s="1"/>
  <c r="U24" i="51"/>
  <c r="X53" i="58" s="1"/>
  <c r="T24" i="51"/>
  <c r="W53" i="58" s="1"/>
  <c r="S24" i="51"/>
  <c r="V53" i="58" s="1"/>
  <c r="R24" i="51"/>
  <c r="U53" i="58" s="1"/>
  <c r="M24" i="51"/>
  <c r="P53" i="58" s="1"/>
  <c r="L24" i="51"/>
  <c r="O53" i="58" s="1"/>
  <c r="G24" i="51"/>
  <c r="F24" i="51"/>
  <c r="H53" i="58" s="1"/>
  <c r="AL23" i="51"/>
  <c r="AH23" i="51"/>
  <c r="AK45" i="58" s="1"/>
  <c r="AG23" i="51"/>
  <c r="AJ45" i="58" s="1"/>
  <c r="AF23" i="51"/>
  <c r="AI45" i="58" s="1"/>
  <c r="AE23" i="51"/>
  <c r="AH45" i="58" s="1"/>
  <c r="AC23" i="51"/>
  <c r="AF45" i="58" s="1"/>
  <c r="W23" i="51"/>
  <c r="V23" i="51"/>
  <c r="Y45" i="58" s="1"/>
  <c r="U23" i="51"/>
  <c r="X45" i="58" s="1"/>
  <c r="T23" i="51"/>
  <c r="W45" i="58" s="1"/>
  <c r="S23" i="51"/>
  <c r="V45" i="58" s="1"/>
  <c r="R23" i="51"/>
  <c r="U45" i="58" s="1"/>
  <c r="M23" i="51"/>
  <c r="P45" i="58" s="1"/>
  <c r="L23" i="51"/>
  <c r="G23" i="51"/>
  <c r="I45" i="58" s="1"/>
  <c r="F23" i="51"/>
  <c r="H45" i="58" s="1"/>
  <c r="AL22" i="51"/>
  <c r="AH22" i="51"/>
  <c r="AK21" i="58" s="1"/>
  <c r="AG22" i="51"/>
  <c r="AJ21" i="58" s="1"/>
  <c r="AF22" i="51"/>
  <c r="AI21" i="58" s="1"/>
  <c r="AE22" i="51"/>
  <c r="AH21" i="58" s="1"/>
  <c r="AC22" i="51"/>
  <c r="W22" i="51"/>
  <c r="Z21" i="58" s="1"/>
  <c r="V22" i="51"/>
  <c r="Y21" i="58" s="1"/>
  <c r="U22" i="51"/>
  <c r="X21" i="58" s="1"/>
  <c r="T22" i="51"/>
  <c r="W21" i="58" s="1"/>
  <c r="S22" i="51"/>
  <c r="V21" i="58" s="1"/>
  <c r="R22" i="51"/>
  <c r="M22" i="51"/>
  <c r="P21" i="58" s="1"/>
  <c r="L22" i="51"/>
  <c r="O21" i="58" s="1"/>
  <c r="G22" i="51"/>
  <c r="I21" i="58" s="1"/>
  <c r="F22" i="51"/>
  <c r="H21" i="58" s="1"/>
  <c r="AL21" i="51"/>
  <c r="AH21" i="51"/>
  <c r="AK19" i="58" s="1"/>
  <c r="AG21" i="51"/>
  <c r="AF21" i="51"/>
  <c r="AE21" i="51"/>
  <c r="AC21" i="51"/>
  <c r="W21" i="51"/>
  <c r="Z19" i="58" s="1"/>
  <c r="V21" i="51"/>
  <c r="Y19" i="58" s="1"/>
  <c r="U21" i="51"/>
  <c r="X19" i="58" s="1"/>
  <c r="T21" i="51"/>
  <c r="W19" i="58" s="1"/>
  <c r="S21" i="51"/>
  <c r="R21" i="51"/>
  <c r="U19" i="58" s="1"/>
  <c r="M21" i="51"/>
  <c r="P19" i="58" s="1"/>
  <c r="L21" i="51"/>
  <c r="G21" i="51"/>
  <c r="I19" i="58" s="1"/>
  <c r="F21" i="51"/>
  <c r="H19" i="58" s="1"/>
  <c r="AL20" i="51"/>
  <c r="AH20" i="51"/>
  <c r="AK62" i="58" s="1"/>
  <c r="AG20" i="51"/>
  <c r="AJ62" i="58" s="1"/>
  <c r="AF20" i="51"/>
  <c r="AI62" i="58" s="1"/>
  <c r="AE20" i="51"/>
  <c r="AH62" i="58" s="1"/>
  <c r="AC20" i="51"/>
  <c r="AD20" i="51" s="1"/>
  <c r="AG62" i="58" s="1"/>
  <c r="X20" i="51"/>
  <c r="AA62" i="58" s="1"/>
  <c r="W20" i="51"/>
  <c r="Z62" i="58" s="1"/>
  <c r="V20" i="51"/>
  <c r="U20" i="51"/>
  <c r="X62" i="58" s="1"/>
  <c r="T20" i="51"/>
  <c r="W62" i="58" s="1"/>
  <c r="S20" i="51"/>
  <c r="V62" i="58" s="1"/>
  <c r="R20" i="51"/>
  <c r="U62" i="58" s="1"/>
  <c r="M20" i="51"/>
  <c r="P62" i="58" s="1"/>
  <c r="L20" i="51"/>
  <c r="O62" i="58" s="1"/>
  <c r="G20" i="51"/>
  <c r="I62" i="58" s="1"/>
  <c r="F20" i="51"/>
  <c r="H62" i="58" s="1"/>
  <c r="AL19" i="51"/>
  <c r="AH19" i="51"/>
  <c r="AG19" i="51"/>
  <c r="AJ18" i="58" s="1"/>
  <c r="AF19" i="51"/>
  <c r="AI18" i="58" s="1"/>
  <c r="AE19" i="51"/>
  <c r="AH18" i="58" s="1"/>
  <c r="AD19" i="51"/>
  <c r="AG18" i="58" s="1"/>
  <c r="AC19" i="51"/>
  <c r="AF18" i="58" s="1"/>
  <c r="W19" i="51"/>
  <c r="V19" i="51"/>
  <c r="Y18" i="58" s="1"/>
  <c r="U19" i="51"/>
  <c r="X18" i="58" s="1"/>
  <c r="T19" i="51"/>
  <c r="S19" i="51"/>
  <c r="V18" i="58" s="1"/>
  <c r="R19" i="51"/>
  <c r="U18" i="58" s="1"/>
  <c r="M19" i="51"/>
  <c r="P18" i="58" s="1"/>
  <c r="L19" i="51"/>
  <c r="O18" i="58" s="1"/>
  <c r="G19" i="51"/>
  <c r="I18" i="58" s="1"/>
  <c r="F19" i="51"/>
  <c r="H18" i="58" s="1"/>
  <c r="AL18" i="51"/>
  <c r="AH18" i="51"/>
  <c r="AG18" i="51"/>
  <c r="AJ27" i="58" s="1"/>
  <c r="AF18" i="51"/>
  <c r="AI27" i="58" s="1"/>
  <c r="AE18" i="51"/>
  <c r="AH27" i="58" s="1"/>
  <c r="AC18" i="51"/>
  <c r="AD18" i="51" s="1"/>
  <c r="W18" i="51"/>
  <c r="V18" i="51"/>
  <c r="Y27" i="58" s="1"/>
  <c r="U18" i="51"/>
  <c r="X27" i="58" s="1"/>
  <c r="T18" i="51"/>
  <c r="W27" i="58" s="1"/>
  <c r="S18" i="51"/>
  <c r="R18" i="51"/>
  <c r="U27" i="58" s="1"/>
  <c r="M18" i="51"/>
  <c r="P27" i="58" s="1"/>
  <c r="L18" i="51"/>
  <c r="O27" i="58" s="1"/>
  <c r="G18" i="51"/>
  <c r="I27" i="58" s="1"/>
  <c r="F18" i="51"/>
  <c r="H27" i="58" s="1"/>
  <c r="AL17" i="51"/>
  <c r="AH17" i="51"/>
  <c r="AK17" i="58" s="1"/>
  <c r="AG17" i="51"/>
  <c r="AF17" i="51"/>
  <c r="AE17" i="51"/>
  <c r="AC17" i="51"/>
  <c r="AD17" i="51" s="1"/>
  <c r="W17" i="51"/>
  <c r="V17" i="51"/>
  <c r="U17" i="51"/>
  <c r="T17" i="51"/>
  <c r="S17" i="51"/>
  <c r="R17" i="51"/>
  <c r="U17" i="58" s="1"/>
  <c r="M17" i="51"/>
  <c r="P17" i="58" s="1"/>
  <c r="L17" i="51"/>
  <c r="G17" i="51"/>
  <c r="F17" i="51"/>
  <c r="AL16" i="51"/>
  <c r="AH16" i="51"/>
  <c r="AK40" i="58" s="1"/>
  <c r="AG16" i="51"/>
  <c r="AJ40" i="58" s="1"/>
  <c r="AF16" i="51"/>
  <c r="AI40" i="58" s="1"/>
  <c r="AE16" i="51"/>
  <c r="AH40" i="58" s="1"/>
  <c r="AC16" i="51"/>
  <c r="X16" i="51"/>
  <c r="AA40" i="58" s="1"/>
  <c r="W16" i="51"/>
  <c r="Z40" i="58" s="1"/>
  <c r="V16" i="51"/>
  <c r="Y40" i="58" s="1"/>
  <c r="U16" i="51"/>
  <c r="T16" i="51"/>
  <c r="W40" i="58" s="1"/>
  <c r="S16" i="51"/>
  <c r="V40" i="58" s="1"/>
  <c r="R16" i="51"/>
  <c r="U40" i="58" s="1"/>
  <c r="M16" i="51"/>
  <c r="P40" i="58" s="1"/>
  <c r="L16" i="51"/>
  <c r="G16" i="51"/>
  <c r="I40" i="58" s="1"/>
  <c r="F16" i="51"/>
  <c r="H40" i="58" s="1"/>
  <c r="AL15" i="51"/>
  <c r="AH15" i="51"/>
  <c r="AK15" i="58" s="1"/>
  <c r="AG15" i="51"/>
  <c r="AJ15" i="58" s="1"/>
  <c r="AF15" i="51"/>
  <c r="AI15" i="58" s="1"/>
  <c r="AE15" i="51"/>
  <c r="AH15" i="58" s="1"/>
  <c r="AD15" i="51"/>
  <c r="AG15" i="58" s="1"/>
  <c r="AC15" i="51"/>
  <c r="AF15" i="58" s="1"/>
  <c r="W15" i="51"/>
  <c r="V15" i="51"/>
  <c r="Y15" i="58" s="1"/>
  <c r="U15" i="51"/>
  <c r="X15" i="58" s="1"/>
  <c r="T15" i="51"/>
  <c r="W15" i="58" s="1"/>
  <c r="S15" i="51"/>
  <c r="V15" i="58" s="1"/>
  <c r="R15" i="51"/>
  <c r="U15" i="58" s="1"/>
  <c r="M15" i="51"/>
  <c r="P15" i="58" s="1"/>
  <c r="L15" i="51"/>
  <c r="O15" i="58" s="1"/>
  <c r="G15" i="51"/>
  <c r="I15" i="58" s="1"/>
  <c r="F15" i="51"/>
  <c r="H15" i="58" s="1"/>
  <c r="AL14" i="51"/>
  <c r="AH14" i="51"/>
  <c r="AG14" i="51"/>
  <c r="AF14" i="51"/>
  <c r="AI9" i="58" s="1"/>
  <c r="AE14" i="51"/>
  <c r="AH9" i="58" s="1"/>
  <c r="AC14" i="51"/>
  <c r="W14" i="51"/>
  <c r="X14" i="51" s="1"/>
  <c r="AA9" i="58" s="1"/>
  <c r="V14" i="51"/>
  <c r="U14" i="51"/>
  <c r="X9" i="58" s="1"/>
  <c r="T14" i="51"/>
  <c r="W9" i="58" s="1"/>
  <c r="S14" i="51"/>
  <c r="V9" i="58" s="1"/>
  <c r="R14" i="51"/>
  <c r="U9" i="58" s="1"/>
  <c r="M14" i="51"/>
  <c r="L14" i="51"/>
  <c r="O9" i="58" s="1"/>
  <c r="G14" i="51"/>
  <c r="I9" i="58" s="1"/>
  <c r="F14" i="51"/>
  <c r="H9" i="58" s="1"/>
  <c r="AL13" i="51"/>
  <c r="AH13" i="51"/>
  <c r="AK11" i="58" s="1"/>
  <c r="AG13" i="51"/>
  <c r="AF13" i="51"/>
  <c r="AI11" i="58" s="1"/>
  <c r="AE13" i="51"/>
  <c r="AH11" i="58" s="1"/>
  <c r="AD13" i="51"/>
  <c r="AG11" i="58" s="1"/>
  <c r="AC13" i="51"/>
  <c r="AF11" i="58" s="1"/>
  <c r="W13" i="51"/>
  <c r="V13" i="51"/>
  <c r="Y11" i="58" s="1"/>
  <c r="U13" i="51"/>
  <c r="X11" i="58" s="1"/>
  <c r="T13" i="51"/>
  <c r="W11" i="58" s="1"/>
  <c r="S13" i="51"/>
  <c r="V11" i="58" s="1"/>
  <c r="R13" i="51"/>
  <c r="M13" i="51"/>
  <c r="P11" i="58" s="1"/>
  <c r="L13" i="51"/>
  <c r="O11" i="58" s="1"/>
  <c r="G13" i="51"/>
  <c r="I11" i="58" s="1"/>
  <c r="F13" i="51"/>
  <c r="AL12" i="51"/>
  <c r="AH12" i="51"/>
  <c r="AG12" i="51"/>
  <c r="AF12" i="51"/>
  <c r="AI14" i="58" s="1"/>
  <c r="AE12" i="51"/>
  <c r="AC12" i="51"/>
  <c r="W12" i="51"/>
  <c r="Z14" i="58" s="1"/>
  <c r="V12" i="51"/>
  <c r="Y14" i="58" s="1"/>
  <c r="U12" i="51"/>
  <c r="X14" i="58" s="1"/>
  <c r="T12" i="51"/>
  <c r="S12" i="51"/>
  <c r="V14" i="58" s="1"/>
  <c r="R12" i="51"/>
  <c r="U14" i="58" s="1"/>
  <c r="M12" i="51"/>
  <c r="P14" i="58" s="1"/>
  <c r="L12" i="51"/>
  <c r="O14" i="58" s="1"/>
  <c r="G12" i="51"/>
  <c r="I14" i="58" s="1"/>
  <c r="F12" i="51"/>
  <c r="H14" i="58" s="1"/>
  <c r="AL11" i="51"/>
  <c r="AH11" i="51"/>
  <c r="AG11" i="51"/>
  <c r="AJ13" i="58" s="1"/>
  <c r="AF11" i="51"/>
  <c r="AI13" i="58" s="1"/>
  <c r="AE11" i="51"/>
  <c r="AH13" i="58" s="1"/>
  <c r="AC11" i="51"/>
  <c r="AF13" i="58" s="1"/>
  <c r="W11" i="51"/>
  <c r="V11" i="51"/>
  <c r="Y13" i="58" s="1"/>
  <c r="U11" i="51"/>
  <c r="X13" i="58" s="1"/>
  <c r="T11" i="51"/>
  <c r="W13" i="58" s="1"/>
  <c r="S11" i="51"/>
  <c r="V13" i="58" s="1"/>
  <c r="R11" i="51"/>
  <c r="U13" i="58" s="1"/>
  <c r="M11" i="51"/>
  <c r="P13" i="58" s="1"/>
  <c r="L11" i="51"/>
  <c r="O13" i="58" s="1"/>
  <c r="G11" i="51"/>
  <c r="F11" i="51"/>
  <c r="H13" i="58" s="1"/>
  <c r="AL10" i="51"/>
  <c r="AH10" i="51"/>
  <c r="AG10" i="51"/>
  <c r="AJ12" i="58" s="1"/>
  <c r="AF10" i="51"/>
  <c r="AI12" i="58" s="1"/>
  <c r="AE10" i="51"/>
  <c r="AH12" i="58" s="1"/>
  <c r="AC10" i="51"/>
  <c r="AD10" i="51" s="1"/>
  <c r="AG12" i="58" s="1"/>
  <c r="W10" i="51"/>
  <c r="Z12" i="58" s="1"/>
  <c r="V10" i="51"/>
  <c r="U10" i="51"/>
  <c r="X12" i="58" s="1"/>
  <c r="T10" i="51"/>
  <c r="S10" i="51"/>
  <c r="V12" i="58" s="1"/>
  <c r="R10" i="51"/>
  <c r="U12" i="58" s="1"/>
  <c r="M10" i="51"/>
  <c r="P12" i="58" s="1"/>
  <c r="L10" i="51"/>
  <c r="G10" i="51"/>
  <c r="I12" i="58" s="1"/>
  <c r="F10" i="51"/>
  <c r="H12" i="58" s="1"/>
  <c r="AL9" i="51"/>
  <c r="AH9" i="51"/>
  <c r="AG9" i="51"/>
  <c r="AJ10" i="58" s="1"/>
  <c r="AF9" i="51"/>
  <c r="AE9" i="51"/>
  <c r="AH10" i="58" s="1"/>
  <c r="AC9" i="51"/>
  <c r="W9" i="51"/>
  <c r="Z10" i="58" s="1"/>
  <c r="V9" i="51"/>
  <c r="Y10" i="58" s="1"/>
  <c r="U9" i="51"/>
  <c r="X10" i="58" s="1"/>
  <c r="T9" i="51"/>
  <c r="W10" i="58" s="1"/>
  <c r="S9" i="51"/>
  <c r="V10" i="58" s="1"/>
  <c r="R9" i="51"/>
  <c r="U10" i="58" s="1"/>
  <c r="M9" i="51"/>
  <c r="P10" i="58" s="1"/>
  <c r="L9" i="51"/>
  <c r="O10" i="58" s="1"/>
  <c r="G9" i="51"/>
  <c r="I10" i="58" s="1"/>
  <c r="F9" i="51"/>
  <c r="H10" i="58" s="1"/>
  <c r="AL8" i="51"/>
  <c r="AH8" i="51"/>
  <c r="AG8" i="51"/>
  <c r="AF8" i="51"/>
  <c r="AI8" i="58" s="1"/>
  <c r="AE8" i="51"/>
  <c r="AH8" i="58" s="1"/>
  <c r="AC8" i="51"/>
  <c r="AD8" i="51" s="1"/>
  <c r="AG8" i="58" s="1"/>
  <c r="W8" i="51"/>
  <c r="V8" i="51"/>
  <c r="Y8" i="58" s="1"/>
  <c r="U8" i="51"/>
  <c r="T8" i="51"/>
  <c r="S8" i="51"/>
  <c r="V8" i="58" s="1"/>
  <c r="R8" i="51"/>
  <c r="M8" i="51"/>
  <c r="P8" i="58" s="1"/>
  <c r="L8" i="51"/>
  <c r="O8" i="58" s="1"/>
  <c r="G8" i="51"/>
  <c r="I8" i="58" s="1"/>
  <c r="F8" i="51"/>
  <c r="H8" i="58" s="1"/>
  <c r="AL7" i="51"/>
  <c r="AH7" i="51"/>
  <c r="AG7" i="51"/>
  <c r="AJ7" i="58" s="1"/>
  <c r="AF7" i="51"/>
  <c r="AI7" i="58" s="1"/>
  <c r="AE7" i="51"/>
  <c r="AC7" i="51"/>
  <c r="AF7" i="58" s="1"/>
  <c r="W7" i="51"/>
  <c r="Z7" i="58" s="1"/>
  <c r="V7" i="51"/>
  <c r="U7" i="51"/>
  <c r="X7" i="58" s="1"/>
  <c r="T7" i="51"/>
  <c r="W7" i="58" s="1"/>
  <c r="S7" i="51"/>
  <c r="V7" i="58" s="1"/>
  <c r="R7" i="51"/>
  <c r="M7" i="51"/>
  <c r="P7" i="58" s="1"/>
  <c r="L7" i="51"/>
  <c r="O7" i="58" s="1"/>
  <c r="G7" i="51"/>
  <c r="I7" i="58" s="1"/>
  <c r="F7" i="51"/>
  <c r="H7" i="58" s="1"/>
  <c r="AL6" i="51"/>
  <c r="AH6" i="51"/>
  <c r="AK6" i="58" s="1"/>
  <c r="AG6" i="51"/>
  <c r="AI6" i="51" s="1"/>
  <c r="AL6" i="58" s="1"/>
  <c r="AF6" i="51"/>
  <c r="AI6" i="58" s="1"/>
  <c r="AE6" i="51"/>
  <c r="AH6" i="58" s="1"/>
  <c r="AC6" i="51"/>
  <c r="W6" i="51"/>
  <c r="V6" i="51"/>
  <c r="Y6" i="58" s="1"/>
  <c r="U6" i="51"/>
  <c r="T6" i="51"/>
  <c r="W6" i="58" s="1"/>
  <c r="S6" i="51"/>
  <c r="V6" i="58" s="1"/>
  <c r="R6" i="51"/>
  <c r="U6" i="58" s="1"/>
  <c r="M6" i="51"/>
  <c r="P6" i="58" s="1"/>
  <c r="L6" i="51"/>
  <c r="O6" i="58" s="1"/>
  <c r="G6" i="51"/>
  <c r="I6" i="58" s="1"/>
  <c r="F6" i="51"/>
  <c r="H6" i="58" s="1"/>
  <c r="AL5" i="51"/>
  <c r="AH5" i="51"/>
  <c r="AG5" i="51"/>
  <c r="AF5" i="51"/>
  <c r="AC5" i="51"/>
  <c r="W5" i="51"/>
  <c r="Z5" i="58" s="1"/>
  <c r="V5" i="51"/>
  <c r="Y5" i="58" s="1"/>
  <c r="U5" i="51"/>
  <c r="U75" i="51" s="1"/>
  <c r="S5" i="51"/>
  <c r="V5" i="58" s="1"/>
  <c r="R5" i="51"/>
  <c r="U5" i="58" s="1"/>
  <c r="M5" i="51"/>
  <c r="P5" i="58" s="1"/>
  <c r="L5" i="51"/>
  <c r="O5" i="58" s="1"/>
  <c r="G5" i="51"/>
  <c r="I5" i="58" s="1"/>
  <c r="F5" i="51"/>
  <c r="B5" i="51"/>
  <c r="F30" i="7"/>
  <c r="E30" i="7"/>
  <c r="D30" i="7"/>
  <c r="E29" i="7"/>
  <c r="D29" i="7"/>
  <c r="E28" i="7"/>
  <c r="D28" i="7"/>
  <c r="E27" i="7"/>
  <c r="D27" i="7"/>
  <c r="E26" i="7"/>
  <c r="D26" i="7"/>
  <c r="E25" i="7"/>
  <c r="D25" i="7"/>
  <c r="E24" i="7"/>
  <c r="D24" i="7"/>
  <c r="E23" i="7"/>
  <c r="D23" i="7"/>
  <c r="E22" i="7"/>
  <c r="D22" i="7"/>
  <c r="E21" i="7"/>
  <c r="D21" i="7"/>
  <c r="E20" i="7"/>
  <c r="D20" i="7"/>
  <c r="R17" i="7"/>
  <c r="Q17" i="7"/>
  <c r="O17" i="7"/>
  <c r="K15" i="88" s="1"/>
  <c r="N17" i="7"/>
  <c r="K17" i="7"/>
  <c r="L17" i="7" s="1"/>
  <c r="I17" i="7"/>
  <c r="E17" i="7"/>
  <c r="F17" i="7" s="1"/>
  <c r="R16" i="7"/>
  <c r="Q16" i="7"/>
  <c r="O16" i="7"/>
  <c r="N16" i="7"/>
  <c r="K16" i="7"/>
  <c r="L16" i="7" s="1"/>
  <c r="I16" i="7"/>
  <c r="S16" i="7" s="1"/>
  <c r="E16" i="7"/>
  <c r="R15" i="7"/>
  <c r="Q15" i="7"/>
  <c r="O15" i="7"/>
  <c r="N13" i="81" s="1"/>
  <c r="N15" i="7"/>
  <c r="M13" i="81" s="1"/>
  <c r="L15" i="7"/>
  <c r="K13" i="81" s="1"/>
  <c r="K15" i="7"/>
  <c r="I15" i="7"/>
  <c r="E15" i="7"/>
  <c r="D13" i="81" s="1"/>
  <c r="AA14" i="7"/>
  <c r="X14" i="7"/>
  <c r="R14" i="7"/>
  <c r="Q14" i="7"/>
  <c r="O14" i="7"/>
  <c r="N14" i="7"/>
  <c r="K14" i="7"/>
  <c r="I14" i="7"/>
  <c r="F12" i="88" s="1"/>
  <c r="E14" i="7"/>
  <c r="R13" i="7"/>
  <c r="Q13" i="7"/>
  <c r="O13" i="7"/>
  <c r="N13" i="7"/>
  <c r="F27" i="7" s="1"/>
  <c r="K13" i="7"/>
  <c r="J11" i="81" s="1"/>
  <c r="I13" i="7"/>
  <c r="E13" i="7"/>
  <c r="F13" i="7" s="1"/>
  <c r="C11" i="88" s="1"/>
  <c r="R12" i="7"/>
  <c r="Q12" i="7"/>
  <c r="O12" i="7"/>
  <c r="N12" i="7"/>
  <c r="J10" i="88" s="1"/>
  <c r="L12" i="7"/>
  <c r="K10" i="81" s="1"/>
  <c r="K12" i="7"/>
  <c r="I12" i="7"/>
  <c r="E12" i="7"/>
  <c r="R11" i="7"/>
  <c r="Q11" i="7"/>
  <c r="O11" i="7"/>
  <c r="N11" i="7"/>
  <c r="J9" i="88" s="1"/>
  <c r="K11" i="7"/>
  <c r="J9" i="81" s="1"/>
  <c r="I11" i="7"/>
  <c r="S11" i="7" s="1"/>
  <c r="E11" i="7"/>
  <c r="F11" i="7" s="1"/>
  <c r="S10" i="7"/>
  <c r="R10" i="7"/>
  <c r="Q10" i="7"/>
  <c r="O10" i="7"/>
  <c r="N10" i="7"/>
  <c r="F24" i="7" s="1"/>
  <c r="K10" i="7"/>
  <c r="L10" i="7" s="1"/>
  <c r="I10" i="7"/>
  <c r="H8" i="81" s="1"/>
  <c r="E10" i="7"/>
  <c r="F10" i="7" s="1"/>
  <c r="E8" i="81" s="1"/>
  <c r="S9" i="7"/>
  <c r="R9" i="7"/>
  <c r="Q9" i="7"/>
  <c r="O9" i="7"/>
  <c r="N9" i="7"/>
  <c r="K9" i="7"/>
  <c r="J7" i="81" s="1"/>
  <c r="I9" i="7"/>
  <c r="E9" i="7"/>
  <c r="R8" i="7"/>
  <c r="Q8" i="7"/>
  <c r="O8" i="7"/>
  <c r="N6" i="81" s="1"/>
  <c r="N8" i="7"/>
  <c r="M6" i="81" s="1"/>
  <c r="K8" i="7"/>
  <c r="L8" i="7" s="1"/>
  <c r="H6" i="88" s="1"/>
  <c r="I8" i="7"/>
  <c r="F8" i="7"/>
  <c r="E8" i="7"/>
  <c r="O7" i="7"/>
  <c r="K5" i="88" s="1"/>
  <c r="N7" i="7"/>
  <c r="K7" i="7"/>
  <c r="J5" i="81" s="1"/>
  <c r="I7" i="7"/>
  <c r="H5" i="81" s="1"/>
  <c r="E7" i="7"/>
  <c r="D5" i="81" s="1"/>
  <c r="O6" i="7"/>
  <c r="N6" i="7"/>
  <c r="F20" i="7" s="1"/>
  <c r="I6" i="7"/>
  <c r="F4" i="88" s="1"/>
  <c r="E39" i="87"/>
  <c r="D39" i="87"/>
  <c r="C39" i="87"/>
  <c r="E34" i="87"/>
  <c r="D34" i="87"/>
  <c r="C34" i="87"/>
  <c r="E29" i="87"/>
  <c r="D29" i="87"/>
  <c r="C29" i="87"/>
  <c r="E24" i="87"/>
  <c r="D24" i="87"/>
  <c r="C24" i="87"/>
  <c r="E19" i="87"/>
  <c r="D19" i="87"/>
  <c r="C19" i="87"/>
  <c r="E14" i="87"/>
  <c r="D14" i="87"/>
  <c r="C14" i="87"/>
  <c r="E9" i="87"/>
  <c r="D9" i="87"/>
  <c r="C9" i="87"/>
  <c r="X21" i="85"/>
  <c r="V21" i="85"/>
  <c r="T21" i="85"/>
  <c r="R21" i="85"/>
  <c r="Q21" i="85"/>
  <c r="P21" i="85"/>
  <c r="N21" i="85"/>
  <c r="L21" i="85"/>
  <c r="J21" i="85"/>
  <c r="H21" i="85"/>
  <c r="F21" i="85"/>
  <c r="D21" i="85"/>
  <c r="B21" i="85"/>
  <c r="X20" i="85"/>
  <c r="V20" i="85"/>
  <c r="T20" i="85"/>
  <c r="R20" i="85"/>
  <c r="P20" i="85"/>
  <c r="N20" i="85"/>
  <c r="L20" i="85"/>
  <c r="J20" i="85"/>
  <c r="H20" i="85"/>
  <c r="G20" i="85"/>
  <c r="F20" i="85"/>
  <c r="D20" i="85"/>
  <c r="B20" i="85"/>
  <c r="X19" i="85"/>
  <c r="V19" i="85"/>
  <c r="T19" i="85"/>
  <c r="S19" i="85"/>
  <c r="R19" i="85"/>
  <c r="P19" i="85"/>
  <c r="N19" i="85"/>
  <c r="M19" i="85"/>
  <c r="L19" i="85"/>
  <c r="J19" i="85"/>
  <c r="H19" i="85"/>
  <c r="F19" i="85"/>
  <c r="D19" i="85"/>
  <c r="B19" i="85"/>
  <c r="Y18" i="85"/>
  <c r="X18" i="85"/>
  <c r="W18" i="85"/>
  <c r="V18" i="85"/>
  <c r="T18" i="85"/>
  <c r="R18" i="85"/>
  <c r="Q18" i="85"/>
  <c r="P18" i="85"/>
  <c r="N18" i="85"/>
  <c r="L18" i="85"/>
  <c r="J18" i="85"/>
  <c r="H18" i="85"/>
  <c r="F18" i="85"/>
  <c r="D18" i="85"/>
  <c r="B18" i="85"/>
  <c r="Y17" i="85"/>
  <c r="X17" i="85"/>
  <c r="W17" i="85"/>
  <c r="V17" i="85"/>
  <c r="U17" i="85"/>
  <c r="T17" i="85"/>
  <c r="S17" i="85"/>
  <c r="R17" i="85"/>
  <c r="Q17" i="85"/>
  <c r="P17" i="85"/>
  <c r="O17" i="85"/>
  <c r="N17" i="85"/>
  <c r="M17" i="85"/>
  <c r="L17" i="85"/>
  <c r="K17" i="85"/>
  <c r="J17" i="85"/>
  <c r="I17" i="85"/>
  <c r="H17" i="85"/>
  <c r="G17" i="85"/>
  <c r="F17" i="85"/>
  <c r="E17" i="85"/>
  <c r="D17" i="85"/>
  <c r="C17" i="85"/>
  <c r="B17" i="85"/>
  <c r="X16" i="85"/>
  <c r="V16" i="85"/>
  <c r="T16" i="85"/>
  <c r="R16" i="85"/>
  <c r="Q16" i="85"/>
  <c r="P16" i="85"/>
  <c r="O16" i="85"/>
  <c r="N16" i="85"/>
  <c r="L16" i="85"/>
  <c r="J16" i="85"/>
  <c r="H16" i="85"/>
  <c r="F16" i="85"/>
  <c r="D16" i="85"/>
  <c r="B16" i="85"/>
  <c r="X15" i="85"/>
  <c r="V15" i="85"/>
  <c r="T15" i="85"/>
  <c r="R15" i="85"/>
  <c r="P15" i="85"/>
  <c r="N15" i="85"/>
  <c r="L15" i="85"/>
  <c r="J15" i="85"/>
  <c r="I15" i="85"/>
  <c r="H15" i="85"/>
  <c r="F15" i="85"/>
  <c r="D15" i="85"/>
  <c r="B15" i="85"/>
  <c r="X14" i="85"/>
  <c r="V14" i="85"/>
  <c r="T14" i="85"/>
  <c r="R14" i="85"/>
  <c r="P14" i="85"/>
  <c r="N14" i="85"/>
  <c r="L14" i="85"/>
  <c r="J14" i="85"/>
  <c r="H14" i="85"/>
  <c r="F14" i="85"/>
  <c r="D14" i="85"/>
  <c r="C14" i="85"/>
  <c r="B14" i="85"/>
  <c r="Y13" i="85"/>
  <c r="AA13" i="85" s="1"/>
  <c r="X13" i="85"/>
  <c r="V13" i="85"/>
  <c r="T13" i="85"/>
  <c r="R13" i="85"/>
  <c r="P13" i="85"/>
  <c r="N13" i="85"/>
  <c r="L13" i="85"/>
  <c r="J13" i="85"/>
  <c r="H13" i="85"/>
  <c r="F13" i="85"/>
  <c r="D13" i="85"/>
  <c r="B13" i="85"/>
  <c r="X12" i="85"/>
  <c r="V12" i="85"/>
  <c r="T12" i="85"/>
  <c r="R12" i="85"/>
  <c r="Q12" i="85"/>
  <c r="P12" i="85"/>
  <c r="N12" i="85"/>
  <c r="L12" i="85"/>
  <c r="J12" i="85"/>
  <c r="H12" i="85"/>
  <c r="F12" i="85"/>
  <c r="D12" i="85"/>
  <c r="B12" i="85"/>
  <c r="X11" i="85"/>
  <c r="V11" i="85"/>
  <c r="T11" i="85"/>
  <c r="R11" i="85"/>
  <c r="P11" i="85"/>
  <c r="O11" i="85"/>
  <c r="N11" i="85"/>
  <c r="L11" i="85"/>
  <c r="J11" i="85"/>
  <c r="H11" i="85"/>
  <c r="F11" i="85"/>
  <c r="E11" i="85"/>
  <c r="D11" i="85"/>
  <c r="C11" i="85"/>
  <c r="B11" i="85"/>
  <c r="X10" i="85"/>
  <c r="W10" i="85"/>
  <c r="V10" i="85"/>
  <c r="T10" i="85"/>
  <c r="R10" i="85"/>
  <c r="P10" i="85"/>
  <c r="N10" i="85"/>
  <c r="L10" i="85"/>
  <c r="J10" i="85"/>
  <c r="H10" i="85"/>
  <c r="F10" i="85"/>
  <c r="D10" i="85"/>
  <c r="B10" i="85"/>
  <c r="X9" i="85"/>
  <c r="V9" i="85"/>
  <c r="U9" i="85"/>
  <c r="T9" i="85"/>
  <c r="R9" i="85"/>
  <c r="P9" i="85"/>
  <c r="N9" i="85"/>
  <c r="L9" i="85"/>
  <c r="J9" i="85"/>
  <c r="H9" i="85"/>
  <c r="F9" i="85"/>
  <c r="D9" i="85"/>
  <c r="B9" i="85"/>
  <c r="X8" i="85"/>
  <c r="V8" i="85"/>
  <c r="T8" i="85"/>
  <c r="R8" i="85"/>
  <c r="Q8" i="85"/>
  <c r="P8" i="85"/>
  <c r="N8" i="85"/>
  <c r="M8" i="85"/>
  <c r="L8" i="85"/>
  <c r="J8" i="85"/>
  <c r="H8" i="85"/>
  <c r="F8" i="85"/>
  <c r="D8" i="85"/>
  <c r="B8" i="85"/>
  <c r="Y7" i="85"/>
  <c r="X7" i="85"/>
  <c r="V7" i="85"/>
  <c r="T7" i="85"/>
  <c r="R7" i="85"/>
  <c r="P7" i="85"/>
  <c r="N7" i="85"/>
  <c r="M7" i="85"/>
  <c r="L7" i="85"/>
  <c r="J7" i="85"/>
  <c r="H7" i="85"/>
  <c r="F7" i="85"/>
  <c r="D7" i="85"/>
  <c r="B7" i="85"/>
  <c r="X6" i="85"/>
  <c r="V6" i="85"/>
  <c r="U6" i="85"/>
  <c r="T6" i="85"/>
  <c r="R6" i="85"/>
  <c r="Q6" i="85"/>
  <c r="P6" i="85"/>
  <c r="O6" i="85"/>
  <c r="N6" i="85"/>
  <c r="L6" i="85"/>
  <c r="K6" i="85"/>
  <c r="J6" i="85"/>
  <c r="H6" i="85"/>
  <c r="F6" i="85"/>
  <c r="D6" i="85"/>
  <c r="C6" i="85"/>
  <c r="B6" i="85"/>
  <c r="X5" i="85"/>
  <c r="V5" i="85"/>
  <c r="T5" i="85"/>
  <c r="R5" i="85"/>
  <c r="P5" i="85"/>
  <c r="O5" i="85"/>
  <c r="N5" i="85"/>
  <c r="M5" i="85"/>
  <c r="L5" i="85"/>
  <c r="J5" i="85"/>
  <c r="H5" i="85"/>
  <c r="F5" i="85"/>
  <c r="D5" i="85"/>
  <c r="B5" i="85"/>
  <c r="D73" i="84"/>
  <c r="F72" i="84"/>
  <c r="D72" i="84"/>
  <c r="I71" i="84"/>
  <c r="F71" i="84"/>
  <c r="E71" i="84"/>
  <c r="D71" i="84"/>
  <c r="H70" i="84"/>
  <c r="D69" i="84"/>
  <c r="J68" i="84"/>
  <c r="G68" i="84"/>
  <c r="F68" i="84"/>
  <c r="D68" i="84"/>
  <c r="J65" i="84"/>
  <c r="G64" i="84"/>
  <c r="D63" i="84"/>
  <c r="D62" i="84"/>
  <c r="D61" i="84"/>
  <c r="C55" i="84"/>
  <c r="J54" i="84"/>
  <c r="E54" i="84"/>
  <c r="K51" i="84"/>
  <c r="P48" i="84"/>
  <c r="O48" i="84"/>
  <c r="N48" i="84"/>
  <c r="M48" i="84"/>
  <c r="L48" i="84"/>
  <c r="K48" i="84"/>
  <c r="J48" i="84"/>
  <c r="I48" i="84"/>
  <c r="I55" i="84" s="1"/>
  <c r="H48" i="84"/>
  <c r="H55" i="84" s="1"/>
  <c r="G48" i="84"/>
  <c r="G55" i="84" s="1"/>
  <c r="F48" i="84"/>
  <c r="F55" i="84" s="1"/>
  <c r="E48" i="84"/>
  <c r="E55" i="84" s="1"/>
  <c r="D48" i="84"/>
  <c r="D55" i="84" s="1"/>
  <c r="C48" i="84"/>
  <c r="P47" i="84"/>
  <c r="O47" i="84"/>
  <c r="N47" i="84"/>
  <c r="M47" i="84"/>
  <c r="L47" i="84"/>
  <c r="K47" i="84"/>
  <c r="J47" i="84"/>
  <c r="O54" i="84" s="1"/>
  <c r="I47" i="84"/>
  <c r="H47" i="84"/>
  <c r="H54" i="84" s="1"/>
  <c r="G47" i="84"/>
  <c r="F47" i="84"/>
  <c r="E47" i="84"/>
  <c r="D47" i="84"/>
  <c r="D54" i="84" s="1"/>
  <c r="C47" i="84"/>
  <c r="P46" i="84"/>
  <c r="O46" i="84"/>
  <c r="N46" i="84"/>
  <c r="M46" i="84"/>
  <c r="L46" i="84"/>
  <c r="K46" i="84"/>
  <c r="J46" i="84"/>
  <c r="I46" i="84"/>
  <c r="H46" i="84"/>
  <c r="G46" i="84"/>
  <c r="F46" i="84"/>
  <c r="E46" i="84"/>
  <c r="D46" i="84"/>
  <c r="C46" i="84"/>
  <c r="P45" i="84"/>
  <c r="O45" i="84"/>
  <c r="O52" i="84" s="1"/>
  <c r="N45" i="84"/>
  <c r="N52" i="84" s="1"/>
  <c r="M45" i="84"/>
  <c r="L45" i="84"/>
  <c r="K45" i="84"/>
  <c r="K52" i="84" s="1"/>
  <c r="J45" i="84"/>
  <c r="J52" i="84" s="1"/>
  <c r="I45" i="84"/>
  <c r="I52" i="84" s="1"/>
  <c r="H45" i="84"/>
  <c r="H52" i="84" s="1"/>
  <c r="G45" i="84"/>
  <c r="F45" i="84"/>
  <c r="E45" i="84"/>
  <c r="D45" i="84"/>
  <c r="D52" i="84" s="1"/>
  <c r="C45" i="84"/>
  <c r="P44" i="84"/>
  <c r="P51" i="84" s="1"/>
  <c r="O44" i="84"/>
  <c r="O51" i="84" s="1"/>
  <c r="N44" i="84"/>
  <c r="N51" i="84" s="1"/>
  <c r="M44" i="84"/>
  <c r="M51" i="84" s="1"/>
  <c r="L44" i="84"/>
  <c r="K44" i="84"/>
  <c r="J44" i="84"/>
  <c r="J51" i="84" s="1"/>
  <c r="I44" i="84"/>
  <c r="H44" i="84"/>
  <c r="G44" i="84"/>
  <c r="F44" i="84"/>
  <c r="E44" i="84"/>
  <c r="D44" i="84"/>
  <c r="C44" i="84"/>
  <c r="C51" i="84" s="1"/>
  <c r="P43" i="84"/>
  <c r="P50" i="84" s="1"/>
  <c r="O43" i="84"/>
  <c r="O50" i="84" s="1"/>
  <c r="N43" i="84"/>
  <c r="M43" i="84"/>
  <c r="L43" i="84"/>
  <c r="L50" i="84" s="1"/>
  <c r="K43" i="84"/>
  <c r="K50" i="84" s="1"/>
  <c r="J43" i="84"/>
  <c r="I43" i="84"/>
  <c r="H43" i="84"/>
  <c r="G43" i="84"/>
  <c r="G50" i="84" s="1"/>
  <c r="F43" i="84"/>
  <c r="F50" i="84" s="1"/>
  <c r="E43" i="84"/>
  <c r="D43" i="84"/>
  <c r="C43" i="84"/>
  <c r="C50" i="84" s="1"/>
  <c r="I42" i="84"/>
  <c r="H42" i="84"/>
  <c r="G42" i="84"/>
  <c r="F42" i="84"/>
  <c r="E42" i="84"/>
  <c r="D42" i="84"/>
  <c r="C42" i="84"/>
  <c r="H49" i="84" s="1"/>
  <c r="E19" i="84"/>
  <c r="L16" i="84"/>
  <c r="K16" i="84"/>
  <c r="K26" i="84" s="1"/>
  <c r="J16" i="84"/>
  <c r="J26" i="84" s="1"/>
  <c r="I16" i="84"/>
  <c r="E16" i="84"/>
  <c r="D16" i="84"/>
  <c r="D36" i="84" s="1"/>
  <c r="C16" i="84"/>
  <c r="C26" i="84" s="1"/>
  <c r="N15" i="84"/>
  <c r="L15" i="84"/>
  <c r="K15" i="84"/>
  <c r="J15" i="84"/>
  <c r="I15" i="84"/>
  <c r="I36" i="84" s="1"/>
  <c r="H15" i="84"/>
  <c r="F15" i="84"/>
  <c r="E15" i="84"/>
  <c r="D15" i="84"/>
  <c r="C15" i="84"/>
  <c r="N14" i="84"/>
  <c r="L14" i="84"/>
  <c r="K14" i="84"/>
  <c r="J14" i="84"/>
  <c r="I14" i="84"/>
  <c r="I24" i="84" s="1"/>
  <c r="F14" i="84"/>
  <c r="E14" i="84"/>
  <c r="D14" i="84"/>
  <c r="C14" i="84"/>
  <c r="C24" i="84" s="1"/>
  <c r="N13" i="84"/>
  <c r="M13" i="84"/>
  <c r="L13" i="84"/>
  <c r="K13" i="84"/>
  <c r="J13" i="84"/>
  <c r="I13" i="84"/>
  <c r="E13" i="84"/>
  <c r="D13" i="84"/>
  <c r="C13" i="84"/>
  <c r="K12" i="84"/>
  <c r="J12" i="84"/>
  <c r="J32" i="84" s="1"/>
  <c r="I12" i="84"/>
  <c r="H12" i="84"/>
  <c r="G12" i="84"/>
  <c r="F12" i="84"/>
  <c r="E12" i="84"/>
  <c r="D12" i="84"/>
  <c r="C12" i="84"/>
  <c r="N11" i="84"/>
  <c r="L11" i="84"/>
  <c r="K11" i="84"/>
  <c r="J11" i="84"/>
  <c r="I11" i="84"/>
  <c r="F11" i="84"/>
  <c r="E11" i="84"/>
  <c r="D11" i="84"/>
  <c r="C11" i="84"/>
  <c r="M10" i="84"/>
  <c r="L10" i="84"/>
  <c r="K10" i="84"/>
  <c r="K30" i="84" s="1"/>
  <c r="J10" i="84"/>
  <c r="I10" i="84"/>
  <c r="F10" i="84"/>
  <c r="E10" i="84"/>
  <c r="E20" i="84" s="1"/>
  <c r="D10" i="84"/>
  <c r="C10" i="84"/>
  <c r="K9" i="84"/>
  <c r="K29" i="84" s="1"/>
  <c r="J9" i="84"/>
  <c r="I9" i="84"/>
  <c r="H9" i="84"/>
  <c r="G9" i="84"/>
  <c r="E9" i="84"/>
  <c r="D9" i="84"/>
  <c r="C9" i="84"/>
  <c r="N8" i="84"/>
  <c r="K8" i="84"/>
  <c r="J8" i="84"/>
  <c r="I8" i="84"/>
  <c r="H8" i="84"/>
  <c r="G8" i="84"/>
  <c r="F8" i="84"/>
  <c r="E8" i="84"/>
  <c r="D8" i="84"/>
  <c r="D18" i="84" s="1"/>
  <c r="C8" i="84"/>
  <c r="M7" i="84"/>
  <c r="K7" i="84"/>
  <c r="K18" i="84" s="1"/>
  <c r="J7" i="84"/>
  <c r="J17" i="84" s="1"/>
  <c r="I7" i="84"/>
  <c r="E7" i="84"/>
  <c r="D7" i="84"/>
  <c r="C7" i="84"/>
  <c r="C27" i="84" s="1"/>
  <c r="H62" i="83"/>
  <c r="O61" i="83"/>
  <c r="I60" i="83"/>
  <c r="H59" i="83"/>
  <c r="C59" i="83"/>
  <c r="F58" i="83"/>
  <c r="O57" i="83"/>
  <c r="C57" i="83"/>
  <c r="F55" i="83"/>
  <c r="E49" i="83"/>
  <c r="E48" i="83"/>
  <c r="O46" i="83"/>
  <c r="I46" i="83"/>
  <c r="N45" i="83"/>
  <c r="D42" i="83"/>
  <c r="O41" i="83"/>
  <c r="F41" i="83"/>
  <c r="D41" i="83"/>
  <c r="C41" i="83"/>
  <c r="C40" i="83"/>
  <c r="N39" i="83"/>
  <c r="O36" i="83"/>
  <c r="C36" i="83"/>
  <c r="N32" i="83"/>
  <c r="C32" i="83"/>
  <c r="N31" i="83"/>
  <c r="O30" i="83"/>
  <c r="N30" i="83"/>
  <c r="N41" i="83" s="1"/>
  <c r="M30" i="83"/>
  <c r="I30" i="83"/>
  <c r="H30" i="83"/>
  <c r="G30" i="83"/>
  <c r="F30" i="83"/>
  <c r="E30" i="83"/>
  <c r="D30" i="83"/>
  <c r="C30" i="83"/>
  <c r="O29" i="83"/>
  <c r="N29" i="83"/>
  <c r="M29" i="83"/>
  <c r="L29" i="83"/>
  <c r="K29" i="83"/>
  <c r="J29" i="83"/>
  <c r="I29" i="83"/>
  <c r="H29" i="83"/>
  <c r="G29" i="83"/>
  <c r="F29" i="83"/>
  <c r="D29" i="83"/>
  <c r="C29" i="83"/>
  <c r="O28" i="83"/>
  <c r="N28" i="83"/>
  <c r="M28" i="83"/>
  <c r="K28" i="83"/>
  <c r="I28" i="83"/>
  <c r="I50" i="83" s="1"/>
  <c r="H28" i="83"/>
  <c r="G28" i="83"/>
  <c r="G61" i="83" s="1"/>
  <c r="F28" i="83"/>
  <c r="E28" i="83"/>
  <c r="E60" i="83" s="1"/>
  <c r="D28" i="83"/>
  <c r="C28" i="83"/>
  <c r="O27" i="83"/>
  <c r="N27" i="83"/>
  <c r="M27" i="83"/>
  <c r="J27" i="83"/>
  <c r="I27" i="83"/>
  <c r="H27" i="83"/>
  <c r="H49" i="83" s="1"/>
  <c r="G27" i="83"/>
  <c r="F27" i="83"/>
  <c r="E27" i="83"/>
  <c r="E59" i="83" s="1"/>
  <c r="D27" i="83"/>
  <c r="C27" i="83"/>
  <c r="H38" i="83" s="1"/>
  <c r="O26" i="83"/>
  <c r="N26" i="83"/>
  <c r="N37" i="83" s="1"/>
  <c r="M26" i="83"/>
  <c r="L26" i="83"/>
  <c r="I26" i="83"/>
  <c r="H26" i="83"/>
  <c r="G26" i="83"/>
  <c r="G58" i="83" s="1"/>
  <c r="F26" i="83"/>
  <c r="E26" i="83"/>
  <c r="D26" i="83"/>
  <c r="C26" i="83"/>
  <c r="O25" i="83"/>
  <c r="O47" i="83" s="1"/>
  <c r="N25" i="83"/>
  <c r="M25" i="83"/>
  <c r="L25" i="83"/>
  <c r="K25" i="83"/>
  <c r="J25" i="83"/>
  <c r="I25" i="83"/>
  <c r="H25" i="83"/>
  <c r="G25" i="83"/>
  <c r="F25" i="83"/>
  <c r="E25" i="83"/>
  <c r="E47" i="83" s="1"/>
  <c r="D25" i="83"/>
  <c r="D47" i="83" s="1"/>
  <c r="C25" i="83"/>
  <c r="O24" i="83"/>
  <c r="N24" i="83"/>
  <c r="M24" i="83"/>
  <c r="K24" i="83"/>
  <c r="J24" i="83"/>
  <c r="I24" i="83"/>
  <c r="H24" i="83"/>
  <c r="H35" i="83" s="1"/>
  <c r="G24" i="83"/>
  <c r="G47" i="83" s="1"/>
  <c r="F24" i="83"/>
  <c r="E24" i="83"/>
  <c r="D24" i="83"/>
  <c r="C24" i="83"/>
  <c r="O23" i="83"/>
  <c r="N23" i="83"/>
  <c r="N55" i="83" s="1"/>
  <c r="M23" i="83"/>
  <c r="I23" i="83"/>
  <c r="H23" i="83"/>
  <c r="G23" i="83"/>
  <c r="F23" i="83"/>
  <c r="F45" i="83" s="1"/>
  <c r="E23" i="83"/>
  <c r="E56" i="83" s="1"/>
  <c r="D23" i="83"/>
  <c r="D56" i="83" s="1"/>
  <c r="C23" i="83"/>
  <c r="C34" i="83" s="1"/>
  <c r="O22" i="83"/>
  <c r="N22" i="83"/>
  <c r="N33" i="83" s="1"/>
  <c r="M22" i="83"/>
  <c r="L22" i="83"/>
  <c r="K22" i="83"/>
  <c r="I22" i="83"/>
  <c r="H22" i="83"/>
  <c r="G22" i="83"/>
  <c r="F22" i="83"/>
  <c r="E22" i="83"/>
  <c r="D22" i="83"/>
  <c r="C22" i="83"/>
  <c r="C33" i="83" s="1"/>
  <c r="O21" i="83"/>
  <c r="N21" i="83"/>
  <c r="M21" i="83"/>
  <c r="L21" i="83"/>
  <c r="I21" i="83"/>
  <c r="H21" i="83"/>
  <c r="H32" i="83" s="1"/>
  <c r="G21" i="83"/>
  <c r="G54" i="83" s="1"/>
  <c r="F21" i="83"/>
  <c r="F54" i="83" s="1"/>
  <c r="E21" i="83"/>
  <c r="D21" i="83"/>
  <c r="C21" i="83"/>
  <c r="O20" i="83"/>
  <c r="N20" i="83"/>
  <c r="M20" i="83"/>
  <c r="J20" i="83"/>
  <c r="I20" i="83"/>
  <c r="H20" i="83"/>
  <c r="H43" i="83" s="1"/>
  <c r="G20" i="83"/>
  <c r="F20" i="83"/>
  <c r="E20" i="83"/>
  <c r="D20" i="83"/>
  <c r="C20" i="83"/>
  <c r="O19" i="83"/>
  <c r="O42" i="83" s="1"/>
  <c r="N19" i="83"/>
  <c r="M19" i="83"/>
  <c r="L19" i="83"/>
  <c r="K19" i="83"/>
  <c r="J19" i="83"/>
  <c r="I19" i="83"/>
  <c r="H19" i="83"/>
  <c r="G19" i="83"/>
  <c r="F19" i="83"/>
  <c r="E19" i="83"/>
  <c r="D19" i="83"/>
  <c r="C19" i="83"/>
  <c r="M13" i="83"/>
  <c r="L13" i="83"/>
  <c r="K13" i="83"/>
  <c r="J13" i="83"/>
  <c r="G13" i="83"/>
  <c r="F13" i="83"/>
  <c r="E13" i="83"/>
  <c r="D13" i="83"/>
  <c r="C13" i="83"/>
  <c r="N12" i="83"/>
  <c r="K12" i="83"/>
  <c r="J12" i="83"/>
  <c r="I12" i="83"/>
  <c r="H12" i="83"/>
  <c r="G12" i="83"/>
  <c r="F12" i="83"/>
  <c r="E12" i="83"/>
  <c r="D12" i="83"/>
  <c r="C12" i="83"/>
  <c r="O11" i="83"/>
  <c r="N11" i="83"/>
  <c r="L11" i="83"/>
  <c r="K11" i="83"/>
  <c r="H11" i="83"/>
  <c r="G11" i="83"/>
  <c r="F11" i="83"/>
  <c r="E11" i="83"/>
  <c r="D11" i="83"/>
  <c r="C11" i="83"/>
  <c r="Q10" i="83"/>
  <c r="M10" i="83"/>
  <c r="K10" i="83"/>
  <c r="H10" i="83"/>
  <c r="G10" i="83"/>
  <c r="F10" i="83"/>
  <c r="E10" i="83"/>
  <c r="D10" i="83"/>
  <c r="C10" i="83"/>
  <c r="Q9" i="83"/>
  <c r="M9" i="83"/>
  <c r="G9" i="83"/>
  <c r="D9" i="83"/>
  <c r="C9" i="83"/>
  <c r="Q8" i="83"/>
  <c r="O8" i="83"/>
  <c r="J8" i="83"/>
  <c r="H8" i="83"/>
  <c r="G8" i="83"/>
  <c r="E8" i="83"/>
  <c r="C8" i="83"/>
  <c r="Q7" i="83"/>
  <c r="P7" i="83"/>
  <c r="L7" i="83"/>
  <c r="H7" i="83"/>
  <c r="G7" i="83"/>
  <c r="F7" i="83"/>
  <c r="E7" i="83"/>
  <c r="C7" i="83"/>
  <c r="Q6" i="83"/>
  <c r="P6" i="83"/>
  <c r="O6" i="83"/>
  <c r="L6" i="83"/>
  <c r="G6" i="83"/>
  <c r="F6" i="83"/>
  <c r="E6" i="83"/>
  <c r="D6" i="83"/>
  <c r="Q5" i="83"/>
  <c r="L5" i="83"/>
  <c r="G5" i="83"/>
  <c r="F5" i="83"/>
  <c r="E5" i="83"/>
  <c r="Q4" i="83"/>
  <c r="P4" i="83"/>
  <c r="O4" i="83"/>
  <c r="N4" i="83"/>
  <c r="M4" i="83"/>
  <c r="L4" i="83"/>
  <c r="K4" i="83"/>
  <c r="J4" i="83"/>
  <c r="H4" i="83"/>
  <c r="G4" i="83"/>
  <c r="F4" i="83"/>
  <c r="E4" i="83"/>
  <c r="C4" i="83"/>
  <c r="Y15" i="82"/>
  <c r="J15" i="82"/>
  <c r="I15" i="82"/>
  <c r="H15" i="82"/>
  <c r="B15" i="82"/>
  <c r="AB14" i="82"/>
  <c r="Z14" i="82"/>
  <c r="Y14" i="82"/>
  <c r="Q14" i="82"/>
  <c r="W14" i="82" s="1"/>
  <c r="O14" i="82"/>
  <c r="N14" i="82"/>
  <c r="E14" i="82"/>
  <c r="C31" i="88" s="1"/>
  <c r="D14" i="82"/>
  <c r="B31" i="88" s="1"/>
  <c r="Y13" i="82"/>
  <c r="H13" i="82"/>
  <c r="AA12" i="82"/>
  <c r="Z12" i="82"/>
  <c r="O12" i="82"/>
  <c r="N12" i="82"/>
  <c r="I12" i="82"/>
  <c r="D12" i="82"/>
  <c r="B29" i="88" s="1"/>
  <c r="AB10" i="82"/>
  <c r="AA10" i="82"/>
  <c r="T10" i="82"/>
  <c r="O10" i="82"/>
  <c r="N10" i="82"/>
  <c r="J10" i="82"/>
  <c r="H10" i="82"/>
  <c r="D10" i="82"/>
  <c r="B27" i="88" s="1"/>
  <c r="B10" i="82"/>
  <c r="AA9" i="82"/>
  <c r="O9" i="82"/>
  <c r="N9" i="82"/>
  <c r="I9" i="82"/>
  <c r="H9" i="82"/>
  <c r="E9" i="82"/>
  <c r="C26" i="88" s="1"/>
  <c r="D26" i="88" s="1"/>
  <c r="D9" i="82"/>
  <c r="B26" i="88" s="1"/>
  <c r="C9" i="82"/>
  <c r="B9" i="82"/>
  <c r="AA8" i="82"/>
  <c r="P8" i="82"/>
  <c r="O8" i="82"/>
  <c r="H8" i="82"/>
  <c r="B8" i="82"/>
  <c r="O7" i="82"/>
  <c r="N7" i="82"/>
  <c r="J7" i="82"/>
  <c r="H7" i="82"/>
  <c r="E7" i="82"/>
  <c r="C24" i="88" s="1"/>
  <c r="AG6" i="82"/>
  <c r="AB6" i="82"/>
  <c r="AA6" i="82"/>
  <c r="Y6" i="82"/>
  <c r="Q6" i="82"/>
  <c r="P6" i="82"/>
  <c r="V6" i="82" s="1"/>
  <c r="N6" i="82"/>
  <c r="J6" i="82"/>
  <c r="I6" i="82"/>
  <c r="D6" i="82"/>
  <c r="B23" i="88" s="1"/>
  <c r="C6" i="82"/>
  <c r="AB5" i="82"/>
  <c r="AA5" i="82"/>
  <c r="U5" i="82"/>
  <c r="Q5" i="82"/>
  <c r="P5" i="82"/>
  <c r="N5" i="82"/>
  <c r="K84" i="81"/>
  <c r="G84" i="81"/>
  <c r="F84" i="81"/>
  <c r="N84" i="81" s="1"/>
  <c r="E84" i="81"/>
  <c r="D84" i="81"/>
  <c r="C84" i="81"/>
  <c r="K83" i="81"/>
  <c r="J83" i="81"/>
  <c r="I83" i="81"/>
  <c r="H83" i="81"/>
  <c r="M83" i="81" s="1"/>
  <c r="G83" i="81"/>
  <c r="F83" i="81"/>
  <c r="E83" i="81"/>
  <c r="D83" i="81"/>
  <c r="C83" i="81"/>
  <c r="M82" i="81"/>
  <c r="K82" i="81"/>
  <c r="G82" i="81"/>
  <c r="F82" i="81"/>
  <c r="E82" i="81"/>
  <c r="D82" i="81"/>
  <c r="C82" i="81"/>
  <c r="K81" i="81"/>
  <c r="J81" i="81"/>
  <c r="I81" i="81"/>
  <c r="H81" i="81"/>
  <c r="M81" i="81" s="1"/>
  <c r="G81" i="81"/>
  <c r="F81" i="81"/>
  <c r="E81" i="81"/>
  <c r="D81" i="81"/>
  <c r="N81" i="81" s="1"/>
  <c r="C81" i="81"/>
  <c r="G80" i="81"/>
  <c r="F80" i="81"/>
  <c r="E80" i="81"/>
  <c r="D80" i="81"/>
  <c r="C80" i="81"/>
  <c r="N79" i="81"/>
  <c r="K79" i="81"/>
  <c r="J79" i="81"/>
  <c r="H79" i="81"/>
  <c r="G79" i="81"/>
  <c r="F79" i="81"/>
  <c r="E79" i="81"/>
  <c r="D79" i="81"/>
  <c r="C79" i="81"/>
  <c r="I78" i="81"/>
  <c r="H78" i="81"/>
  <c r="M78" i="81" s="1"/>
  <c r="G78" i="81"/>
  <c r="F78" i="81"/>
  <c r="E78" i="81"/>
  <c r="D78" i="81"/>
  <c r="N78" i="81" s="1"/>
  <c r="C78" i="81"/>
  <c r="J77" i="81"/>
  <c r="I77" i="81"/>
  <c r="G77" i="81"/>
  <c r="F77" i="81"/>
  <c r="E77" i="81"/>
  <c r="D77" i="81"/>
  <c r="C77" i="81"/>
  <c r="J76" i="81"/>
  <c r="M76" i="81" s="1"/>
  <c r="I76" i="81"/>
  <c r="G76" i="81"/>
  <c r="F76" i="81"/>
  <c r="N76" i="81" s="1"/>
  <c r="E76" i="81"/>
  <c r="D76" i="81"/>
  <c r="C76" i="81"/>
  <c r="K75" i="81"/>
  <c r="J75" i="81"/>
  <c r="I75" i="81"/>
  <c r="H75" i="81"/>
  <c r="G75" i="81"/>
  <c r="F75" i="81"/>
  <c r="E75" i="81"/>
  <c r="D75" i="81"/>
  <c r="N75" i="81" s="1"/>
  <c r="C75" i="81"/>
  <c r="K74" i="81"/>
  <c r="J74" i="81"/>
  <c r="G74" i="81"/>
  <c r="F74" i="81"/>
  <c r="N74" i="81" s="1"/>
  <c r="E74" i="81"/>
  <c r="D74" i="81"/>
  <c r="C74" i="81"/>
  <c r="K62" i="81"/>
  <c r="M59" i="81"/>
  <c r="I54" i="81"/>
  <c r="G54" i="81"/>
  <c r="F54" i="81"/>
  <c r="M52" i="81"/>
  <c r="G50" i="81"/>
  <c r="E50" i="81"/>
  <c r="M47" i="81"/>
  <c r="F44" i="81"/>
  <c r="E44" i="81"/>
  <c r="E42" i="81"/>
  <c r="P42" i="81" s="1"/>
  <c r="N41" i="81"/>
  <c r="M41" i="81"/>
  <c r="M40" i="81"/>
  <c r="F40" i="81"/>
  <c r="E40" i="81"/>
  <c r="D40" i="81"/>
  <c r="M36" i="81"/>
  <c r="N33" i="81"/>
  <c r="M33" i="81"/>
  <c r="L33" i="81"/>
  <c r="L66" i="81" s="1"/>
  <c r="K33" i="81"/>
  <c r="I33" i="81"/>
  <c r="H33" i="81"/>
  <c r="G33" i="81"/>
  <c r="F33" i="81"/>
  <c r="E33" i="81"/>
  <c r="D33" i="81"/>
  <c r="N32" i="81"/>
  <c r="N65" i="81" s="1"/>
  <c r="M32" i="81"/>
  <c r="L32" i="81"/>
  <c r="K32" i="81"/>
  <c r="I32" i="81"/>
  <c r="H32" i="81"/>
  <c r="G32" i="81"/>
  <c r="G65" i="81" s="1"/>
  <c r="F32" i="81"/>
  <c r="F43" i="81" s="1"/>
  <c r="E32" i="81"/>
  <c r="D32" i="81"/>
  <c r="D54" i="81" s="1"/>
  <c r="N31" i="81"/>
  <c r="M31" i="81"/>
  <c r="M54" i="81" s="1"/>
  <c r="L31" i="81"/>
  <c r="K31" i="81"/>
  <c r="J31" i="81"/>
  <c r="I31" i="81"/>
  <c r="H31" i="81"/>
  <c r="H42" i="81" s="1"/>
  <c r="G31" i="81"/>
  <c r="F31" i="81"/>
  <c r="E31" i="81"/>
  <c r="D31" i="81"/>
  <c r="D42" i="81" s="1"/>
  <c r="N30" i="81"/>
  <c r="N63" i="81" s="1"/>
  <c r="M30" i="81"/>
  <c r="M63" i="81" s="1"/>
  <c r="L30" i="81"/>
  <c r="K30" i="81"/>
  <c r="J30" i="81"/>
  <c r="J41" i="81" s="1"/>
  <c r="I30" i="81"/>
  <c r="H30" i="81"/>
  <c r="G30" i="81"/>
  <c r="F30" i="81"/>
  <c r="E30" i="81"/>
  <c r="E63" i="81" s="1"/>
  <c r="D30" i="81"/>
  <c r="N29" i="81"/>
  <c r="N40" i="81" s="1"/>
  <c r="M29" i="81"/>
  <c r="L29" i="81"/>
  <c r="K29" i="81"/>
  <c r="K51" i="81" s="1"/>
  <c r="I29" i="81"/>
  <c r="I62" i="81" s="1"/>
  <c r="H29" i="81"/>
  <c r="G29" i="81"/>
  <c r="F29" i="81"/>
  <c r="F51" i="81" s="1"/>
  <c r="E29" i="81"/>
  <c r="D29" i="81"/>
  <c r="N28" i="81"/>
  <c r="M28" i="81"/>
  <c r="L28" i="81"/>
  <c r="K28" i="81"/>
  <c r="J28" i="81"/>
  <c r="J39" i="81" s="1"/>
  <c r="I28" i="81"/>
  <c r="H28" i="81"/>
  <c r="G28" i="81"/>
  <c r="G61" i="81" s="1"/>
  <c r="F28" i="81"/>
  <c r="E28" i="81"/>
  <c r="E51" i="81" s="1"/>
  <c r="D28" i="81"/>
  <c r="N27" i="81"/>
  <c r="M27" i="81"/>
  <c r="L27" i="81"/>
  <c r="K27" i="81"/>
  <c r="J27" i="81"/>
  <c r="I27" i="81"/>
  <c r="H27" i="81"/>
  <c r="G27" i="81"/>
  <c r="F27" i="81"/>
  <c r="E27" i="81"/>
  <c r="D27" i="81"/>
  <c r="D38" i="81" s="1"/>
  <c r="N26" i="81"/>
  <c r="M26" i="81"/>
  <c r="L26" i="81"/>
  <c r="K26" i="81"/>
  <c r="K48" i="81" s="1"/>
  <c r="J26" i="81"/>
  <c r="I26" i="81"/>
  <c r="H26" i="81"/>
  <c r="G26" i="81"/>
  <c r="F26" i="81"/>
  <c r="E26" i="81"/>
  <c r="D26" i="81"/>
  <c r="N25" i="81"/>
  <c r="M25" i="81"/>
  <c r="L25" i="81"/>
  <c r="L59" i="81" s="1"/>
  <c r="K25" i="81"/>
  <c r="J25" i="81"/>
  <c r="J36" i="81" s="1"/>
  <c r="I25" i="81"/>
  <c r="H25" i="81"/>
  <c r="G25" i="81"/>
  <c r="F25" i="81"/>
  <c r="E25" i="81"/>
  <c r="D25" i="81"/>
  <c r="D36" i="81" s="1"/>
  <c r="N24" i="81"/>
  <c r="N46" i="81" s="1"/>
  <c r="M24" i="81"/>
  <c r="L24" i="81"/>
  <c r="K24" i="81"/>
  <c r="J24" i="81"/>
  <c r="I24" i="81"/>
  <c r="H24" i="81"/>
  <c r="G24" i="81"/>
  <c r="F24" i="81"/>
  <c r="E24" i="81"/>
  <c r="D24" i="81"/>
  <c r="D35" i="81" s="1"/>
  <c r="N23" i="81"/>
  <c r="M23" i="81"/>
  <c r="L23" i="81"/>
  <c r="L45" i="81" s="1"/>
  <c r="K23" i="81"/>
  <c r="J23" i="81"/>
  <c r="I23" i="81"/>
  <c r="H23" i="81"/>
  <c r="G23" i="81"/>
  <c r="F23" i="81"/>
  <c r="E23" i="81"/>
  <c r="D23" i="81"/>
  <c r="N22" i="81"/>
  <c r="M22" i="81"/>
  <c r="M45" i="81" s="1"/>
  <c r="L22" i="81"/>
  <c r="K22" i="81"/>
  <c r="J22" i="81"/>
  <c r="I22" i="81"/>
  <c r="H22" i="81"/>
  <c r="G22" i="81"/>
  <c r="F22" i="81"/>
  <c r="E22" i="81"/>
  <c r="D22" i="81"/>
  <c r="N15" i="81"/>
  <c r="L15" i="81"/>
  <c r="K15" i="81"/>
  <c r="J15" i="81"/>
  <c r="I15" i="81"/>
  <c r="G15" i="81"/>
  <c r="F15" i="81"/>
  <c r="D15" i="81"/>
  <c r="C15" i="81"/>
  <c r="Q15" i="81" s="1"/>
  <c r="N14" i="81"/>
  <c r="M14" i="81"/>
  <c r="L14" i="81"/>
  <c r="J14" i="81"/>
  <c r="I14" i="81"/>
  <c r="H14" i="81"/>
  <c r="G14" i="81"/>
  <c r="F14" i="81"/>
  <c r="C14" i="81"/>
  <c r="L13" i="81"/>
  <c r="J13" i="81"/>
  <c r="I13" i="81"/>
  <c r="H13" i="81"/>
  <c r="G13" i="81"/>
  <c r="F13" i="81"/>
  <c r="C13" i="81"/>
  <c r="L12" i="81"/>
  <c r="I12" i="81"/>
  <c r="H12" i="81"/>
  <c r="G12" i="81"/>
  <c r="F12" i="81"/>
  <c r="C12" i="81"/>
  <c r="N11" i="81"/>
  <c r="M11" i="81"/>
  <c r="L11" i="81"/>
  <c r="I11" i="81"/>
  <c r="Q11" i="81" s="1"/>
  <c r="G11" i="81"/>
  <c r="F11" i="81"/>
  <c r="E11" i="81"/>
  <c r="C11" i="81"/>
  <c r="N10" i="81"/>
  <c r="M10" i="81"/>
  <c r="L10" i="81"/>
  <c r="J10" i="81"/>
  <c r="I10" i="81"/>
  <c r="Q10" i="81" s="1"/>
  <c r="G10" i="81"/>
  <c r="F10" i="81"/>
  <c r="C10" i="81"/>
  <c r="Q9" i="81"/>
  <c r="N9" i="81"/>
  <c r="M9" i="81"/>
  <c r="L9" i="81"/>
  <c r="I9" i="81"/>
  <c r="H9" i="81"/>
  <c r="G9" i="81"/>
  <c r="F9" i="81"/>
  <c r="D9" i="81"/>
  <c r="C9" i="81"/>
  <c r="M8" i="81"/>
  <c r="L8" i="81"/>
  <c r="K8" i="81"/>
  <c r="J8" i="81"/>
  <c r="I8" i="81"/>
  <c r="Q8" i="81" s="1"/>
  <c r="G8" i="81"/>
  <c r="F8" i="81"/>
  <c r="D8" i="81"/>
  <c r="C8" i="81"/>
  <c r="M7" i="81"/>
  <c r="L7" i="81"/>
  <c r="I7" i="81"/>
  <c r="H7" i="81"/>
  <c r="G7" i="81"/>
  <c r="F7" i="81"/>
  <c r="C7" i="81"/>
  <c r="L6" i="81"/>
  <c r="K6" i="81"/>
  <c r="I6" i="81"/>
  <c r="G6" i="81"/>
  <c r="F6" i="81"/>
  <c r="E6" i="81"/>
  <c r="D6" i="81"/>
  <c r="C6" i="81"/>
  <c r="Q5" i="81"/>
  <c r="M5" i="81"/>
  <c r="L5" i="81"/>
  <c r="I5" i="81"/>
  <c r="G5" i="81"/>
  <c r="F5" i="81"/>
  <c r="C5" i="81"/>
  <c r="N4" i="81"/>
  <c r="M4" i="81"/>
  <c r="L4" i="81"/>
  <c r="I4" i="81"/>
  <c r="H4" i="81"/>
  <c r="G4" i="81"/>
  <c r="F4" i="81"/>
  <c r="E4" i="81"/>
  <c r="D4" i="81"/>
  <c r="C4" i="81"/>
  <c r="T113" i="88"/>
  <c r="T112" i="88"/>
  <c r="T111" i="88"/>
  <c r="T110" i="88"/>
  <c r="T109" i="88"/>
  <c r="T108" i="88"/>
  <c r="T107" i="88"/>
  <c r="T106" i="88"/>
  <c r="J100" i="88"/>
  <c r="I100" i="88"/>
  <c r="H100" i="88"/>
  <c r="G100" i="88"/>
  <c r="F100" i="88"/>
  <c r="E100" i="88"/>
  <c r="D100" i="88"/>
  <c r="C100" i="88"/>
  <c r="B100" i="88"/>
  <c r="J99" i="88"/>
  <c r="I99" i="88"/>
  <c r="H99" i="88"/>
  <c r="G99" i="88"/>
  <c r="F99" i="88"/>
  <c r="E99" i="88"/>
  <c r="D99" i="88"/>
  <c r="C99" i="88"/>
  <c r="B99" i="88"/>
  <c r="J98" i="88"/>
  <c r="I98" i="88"/>
  <c r="H98" i="88"/>
  <c r="G98" i="88"/>
  <c r="F98" i="88"/>
  <c r="E98" i="88"/>
  <c r="D98" i="88"/>
  <c r="C98" i="88"/>
  <c r="B98" i="88"/>
  <c r="J76" i="88"/>
  <c r="I76" i="88"/>
  <c r="G76" i="88"/>
  <c r="F76" i="88"/>
  <c r="E76" i="88"/>
  <c r="E79" i="88" s="1"/>
  <c r="D76" i="88"/>
  <c r="D79" i="88" s="1"/>
  <c r="C76" i="88"/>
  <c r="C79" i="88" s="1"/>
  <c r="B76" i="88"/>
  <c r="J75" i="88"/>
  <c r="I75" i="88"/>
  <c r="I78" i="88" s="1"/>
  <c r="H75" i="88"/>
  <c r="G75" i="88"/>
  <c r="F75" i="88"/>
  <c r="E75" i="88"/>
  <c r="D75" i="88"/>
  <c r="C75" i="88"/>
  <c r="B75" i="88"/>
  <c r="B78" i="88" s="1"/>
  <c r="I74" i="88"/>
  <c r="F74" i="88"/>
  <c r="E74" i="88"/>
  <c r="E78" i="88" s="1"/>
  <c r="D74" i="88"/>
  <c r="C74" i="88"/>
  <c r="C77" i="88" s="1"/>
  <c r="B74" i="88"/>
  <c r="B77" i="88" s="1"/>
  <c r="J73" i="88"/>
  <c r="I73" i="88"/>
  <c r="H73" i="88"/>
  <c r="F73" i="88"/>
  <c r="E73" i="88"/>
  <c r="D73" i="88"/>
  <c r="C73" i="88"/>
  <c r="B73" i="88"/>
  <c r="G72" i="88"/>
  <c r="F72" i="88"/>
  <c r="E72" i="88"/>
  <c r="D72" i="88"/>
  <c r="C72" i="88"/>
  <c r="B72" i="88"/>
  <c r="J71" i="88"/>
  <c r="I71" i="88"/>
  <c r="G71" i="88"/>
  <c r="F71" i="88"/>
  <c r="E71" i="88"/>
  <c r="D71" i="88"/>
  <c r="C71" i="88"/>
  <c r="B71" i="88"/>
  <c r="I70" i="88"/>
  <c r="H70" i="88"/>
  <c r="G70" i="88"/>
  <c r="F70" i="88"/>
  <c r="E70" i="88"/>
  <c r="D70" i="88"/>
  <c r="C70" i="88"/>
  <c r="B70" i="88"/>
  <c r="J69" i="88"/>
  <c r="I69" i="88"/>
  <c r="H69" i="88"/>
  <c r="G69" i="88"/>
  <c r="F69" i="88"/>
  <c r="E69" i="88"/>
  <c r="D69" i="88"/>
  <c r="C69" i="88"/>
  <c r="B69" i="88"/>
  <c r="J68" i="88"/>
  <c r="I68" i="88"/>
  <c r="H68" i="88"/>
  <c r="G68" i="88"/>
  <c r="F68" i="88"/>
  <c r="E68" i="88"/>
  <c r="D68" i="88"/>
  <c r="C68" i="88"/>
  <c r="B68" i="88"/>
  <c r="J67" i="88"/>
  <c r="I67" i="88"/>
  <c r="G67" i="88"/>
  <c r="F67" i="88"/>
  <c r="E67" i="88"/>
  <c r="D67" i="88"/>
  <c r="C67" i="88"/>
  <c r="B67" i="88"/>
  <c r="J66" i="88"/>
  <c r="F66" i="88"/>
  <c r="E66" i="88"/>
  <c r="D66" i="88"/>
  <c r="C66" i="88"/>
  <c r="B66" i="88"/>
  <c r="G56" i="88"/>
  <c r="F56" i="88"/>
  <c r="D55" i="88"/>
  <c r="C55" i="88"/>
  <c r="F54" i="88"/>
  <c r="E54" i="88"/>
  <c r="D54" i="88"/>
  <c r="C54" i="88"/>
  <c r="J53" i="88"/>
  <c r="D53" i="88"/>
  <c r="C53" i="88"/>
  <c r="K52" i="88"/>
  <c r="J52" i="88"/>
  <c r="I52" i="88"/>
  <c r="H52" i="88"/>
  <c r="G52" i="88"/>
  <c r="G55" i="88" s="1"/>
  <c r="F52" i="88"/>
  <c r="E52" i="88"/>
  <c r="K51" i="88"/>
  <c r="J51" i="88"/>
  <c r="H51" i="88"/>
  <c r="G51" i="88"/>
  <c r="F51" i="88"/>
  <c r="E51" i="88"/>
  <c r="K50" i="88"/>
  <c r="K53" i="88" s="1"/>
  <c r="J50" i="88"/>
  <c r="I50" i="88"/>
  <c r="I56" i="88" s="1"/>
  <c r="H50" i="88"/>
  <c r="G50" i="88"/>
  <c r="F50" i="88"/>
  <c r="E50" i="88"/>
  <c r="K49" i="88"/>
  <c r="J49" i="88"/>
  <c r="I49" i="88"/>
  <c r="H49" i="88"/>
  <c r="H53" i="88" s="1"/>
  <c r="G49" i="88"/>
  <c r="F49" i="88"/>
  <c r="E49" i="88"/>
  <c r="K48" i="88"/>
  <c r="J48" i="88"/>
  <c r="H48" i="88"/>
  <c r="G48" i="88"/>
  <c r="F48" i="88"/>
  <c r="E48" i="88"/>
  <c r="K47" i="88"/>
  <c r="J47" i="88"/>
  <c r="I47" i="88"/>
  <c r="H47" i="88"/>
  <c r="G47" i="88"/>
  <c r="F47" i="88"/>
  <c r="E47" i="88"/>
  <c r="K46" i="88"/>
  <c r="J46" i="88"/>
  <c r="I46" i="88"/>
  <c r="H46" i="88"/>
  <c r="G46" i="88"/>
  <c r="F46" i="88"/>
  <c r="E46" i="88"/>
  <c r="K45" i="88"/>
  <c r="J45" i="88"/>
  <c r="I45" i="88"/>
  <c r="H45" i="88"/>
  <c r="G45" i="88"/>
  <c r="F45" i="88"/>
  <c r="E45" i="88"/>
  <c r="K44" i="88"/>
  <c r="J44" i="88"/>
  <c r="I44" i="88"/>
  <c r="H44" i="88"/>
  <c r="G44" i="88"/>
  <c r="F44" i="88"/>
  <c r="E44" i="88"/>
  <c r="D44" i="88"/>
  <c r="K43" i="88"/>
  <c r="J43" i="88"/>
  <c r="I43" i="88"/>
  <c r="H43" i="88"/>
  <c r="G43" i="88"/>
  <c r="F43" i="88"/>
  <c r="E43" i="88"/>
  <c r="D43" i="88"/>
  <c r="K42" i="88"/>
  <c r="J42" i="88"/>
  <c r="I42" i="88"/>
  <c r="H42" i="88"/>
  <c r="G42" i="88"/>
  <c r="F42" i="88"/>
  <c r="E42" i="88"/>
  <c r="D42" i="88"/>
  <c r="K41" i="88"/>
  <c r="J41" i="88"/>
  <c r="I41" i="88"/>
  <c r="H41" i="88"/>
  <c r="G41" i="88"/>
  <c r="F41" i="88"/>
  <c r="E41" i="88"/>
  <c r="D41" i="88"/>
  <c r="I15" i="88"/>
  <c r="H15" i="88"/>
  <c r="G15" i="88"/>
  <c r="E15" i="88"/>
  <c r="D15" i="88"/>
  <c r="B15" i="88"/>
  <c r="K14" i="88"/>
  <c r="J14" i="88"/>
  <c r="I14" i="88"/>
  <c r="G14" i="88"/>
  <c r="E14" i="88"/>
  <c r="D14" i="88"/>
  <c r="B14" i="88"/>
  <c r="K13" i="88"/>
  <c r="I13" i="88"/>
  <c r="H13" i="88"/>
  <c r="G13" i="88"/>
  <c r="E13" i="88"/>
  <c r="D13" i="88"/>
  <c r="B13" i="88"/>
  <c r="I12" i="88"/>
  <c r="G12" i="88"/>
  <c r="E12" i="88"/>
  <c r="D12" i="88"/>
  <c r="B12" i="88"/>
  <c r="K11" i="88"/>
  <c r="J11" i="88"/>
  <c r="I11" i="88"/>
  <c r="G11" i="88"/>
  <c r="E11" i="88"/>
  <c r="D11" i="88"/>
  <c r="B11" i="88"/>
  <c r="K10" i="88"/>
  <c r="I10" i="88"/>
  <c r="H10" i="88"/>
  <c r="G10" i="88"/>
  <c r="F10" i="88"/>
  <c r="E10" i="88"/>
  <c r="D10" i="88"/>
  <c r="B10" i="88"/>
  <c r="K9" i="88"/>
  <c r="I9" i="88"/>
  <c r="G9" i="88"/>
  <c r="E9" i="88"/>
  <c r="D9" i="88"/>
  <c r="B9" i="88"/>
  <c r="J8" i="88"/>
  <c r="I8" i="88"/>
  <c r="H8" i="88"/>
  <c r="G8" i="88"/>
  <c r="E8" i="88"/>
  <c r="D8" i="88"/>
  <c r="C8" i="88"/>
  <c r="B8" i="88"/>
  <c r="I7" i="88"/>
  <c r="G7" i="88"/>
  <c r="F7" i="88"/>
  <c r="E7" i="88"/>
  <c r="D7" i="88"/>
  <c r="B7" i="88"/>
  <c r="K6" i="88"/>
  <c r="J6" i="88"/>
  <c r="I6" i="88"/>
  <c r="G6" i="88"/>
  <c r="E6" i="88"/>
  <c r="D6" i="88"/>
  <c r="C6" i="88"/>
  <c r="B6" i="88"/>
  <c r="I5" i="88"/>
  <c r="G5" i="88"/>
  <c r="E5" i="88"/>
  <c r="D5" i="88"/>
  <c r="B5" i="88"/>
  <c r="K4" i="88"/>
  <c r="J4" i="88"/>
  <c r="I4" i="88"/>
  <c r="G4" i="88"/>
  <c r="E4" i="88"/>
  <c r="D4" i="88"/>
  <c r="C4" i="88"/>
  <c r="B4" i="88"/>
  <c r="C15" i="88" l="1"/>
  <c r="E15" i="81"/>
  <c r="H29" i="88"/>
  <c r="S44" i="58"/>
  <c r="I57" i="83"/>
  <c r="I48" i="83"/>
  <c r="F50" i="83"/>
  <c r="F60" i="83"/>
  <c r="F32" i="83"/>
  <c r="D49" i="84"/>
  <c r="AI38" i="51"/>
  <c r="AL63" i="58" s="1"/>
  <c r="C29" i="1"/>
  <c r="M20" i="85"/>
  <c r="AD7" i="1"/>
  <c r="O58" i="83"/>
  <c r="O49" i="83"/>
  <c r="G32" i="83"/>
  <c r="AI42" i="51"/>
  <c r="AL37" i="58" s="1"/>
  <c r="AK37" i="58"/>
  <c r="AD47" i="51"/>
  <c r="AG31" i="58" s="1"/>
  <c r="I27" i="88"/>
  <c r="S80" i="51"/>
  <c r="Q10" i="82"/>
  <c r="T32" i="58"/>
  <c r="R80" i="51"/>
  <c r="G24" i="58"/>
  <c r="G31" i="58"/>
  <c r="W5" i="82"/>
  <c r="O48" i="83"/>
  <c r="F15" i="7"/>
  <c r="O33" i="83"/>
  <c r="O44" i="83"/>
  <c r="O55" i="83"/>
  <c r="I61" i="83"/>
  <c r="G49" i="84"/>
  <c r="L11" i="7"/>
  <c r="S15" i="7"/>
  <c r="F13" i="88"/>
  <c r="AK64" i="58"/>
  <c r="D29" i="1"/>
  <c r="F9" i="88"/>
  <c r="K7" i="88"/>
  <c r="N7" i="81"/>
  <c r="Q61" i="58"/>
  <c r="N15" i="82"/>
  <c r="T85" i="51"/>
  <c r="W61" i="58" s="1"/>
  <c r="G54" i="58"/>
  <c r="N63" i="58"/>
  <c r="O43" i="44"/>
  <c r="F63" i="84"/>
  <c r="C34" i="1"/>
  <c r="M6" i="85"/>
  <c r="AD12" i="1"/>
  <c r="F5" i="88"/>
  <c r="D61" i="81"/>
  <c r="I49" i="84"/>
  <c r="D51" i="84"/>
  <c r="H53" i="84"/>
  <c r="M15" i="81"/>
  <c r="J15" i="88"/>
  <c r="F25" i="7"/>
  <c r="Z24" i="58"/>
  <c r="X33" i="51"/>
  <c r="AA24" i="58" s="1"/>
  <c r="AK31" i="58"/>
  <c r="AI47" i="51"/>
  <c r="AL31" i="58" s="1"/>
  <c r="G75" i="51"/>
  <c r="E5" i="82"/>
  <c r="C22" i="88" s="1"/>
  <c r="G42" i="58"/>
  <c r="H53" i="44"/>
  <c r="I70" i="84" s="1"/>
  <c r="K27" i="44"/>
  <c r="J27" i="44"/>
  <c r="H56" i="88"/>
  <c r="I66" i="81"/>
  <c r="I55" i="81"/>
  <c r="F53" i="83"/>
  <c r="AI20" i="51"/>
  <c r="AL62" i="58" s="1"/>
  <c r="AD29" i="51"/>
  <c r="AG34" i="58" s="1"/>
  <c r="AF23" i="58"/>
  <c r="AD31" i="51"/>
  <c r="AG23" i="58" s="1"/>
  <c r="T58" i="58"/>
  <c r="I31" i="88"/>
  <c r="J31" i="88" s="1"/>
  <c r="S84" i="51"/>
  <c r="V85" i="51"/>
  <c r="Y61" i="58" s="1"/>
  <c r="H32" i="88"/>
  <c r="P15" i="82"/>
  <c r="S61" i="58"/>
  <c r="J55" i="88"/>
  <c r="P12" i="82"/>
  <c r="V12" i="82" s="1"/>
  <c r="O54" i="83"/>
  <c r="C48" i="83"/>
  <c r="C37" i="83"/>
  <c r="H53" i="83"/>
  <c r="AI22" i="51"/>
  <c r="AL21" i="58" s="1"/>
  <c r="Q52" i="58"/>
  <c r="N13" i="82"/>
  <c r="S85" i="51"/>
  <c r="I32" i="88"/>
  <c r="Q15" i="82"/>
  <c r="W15" i="82" s="1"/>
  <c r="K55" i="88"/>
  <c r="J6" i="81"/>
  <c r="E65" i="81"/>
  <c r="P32" i="81"/>
  <c r="K66" i="81"/>
  <c r="K55" i="81"/>
  <c r="I79" i="81"/>
  <c r="I38" i="83"/>
  <c r="I49" i="83"/>
  <c r="C54" i="83"/>
  <c r="AA19" i="85"/>
  <c r="F12" i="7"/>
  <c r="D10" i="81"/>
  <c r="F14" i="7"/>
  <c r="D12" i="81"/>
  <c r="N18" i="58"/>
  <c r="G34" i="58"/>
  <c r="H14" i="82"/>
  <c r="J58" i="58"/>
  <c r="K78" i="81"/>
  <c r="J70" i="88"/>
  <c r="S78" i="51"/>
  <c r="I25" i="88"/>
  <c r="J25" i="88" s="1"/>
  <c r="J80" i="81"/>
  <c r="I72" i="88"/>
  <c r="H74" i="81"/>
  <c r="M74" i="81" s="1"/>
  <c r="E49" i="84"/>
  <c r="S13" i="7"/>
  <c r="H11" i="81"/>
  <c r="F11" i="88"/>
  <c r="C5" i="58"/>
  <c r="B75" i="51"/>
  <c r="B5" i="82" s="1"/>
  <c r="T5" i="51"/>
  <c r="AE5" i="51"/>
  <c r="AH5" i="58" s="1"/>
  <c r="H60" i="83"/>
  <c r="H50" i="83"/>
  <c r="H61" i="83"/>
  <c r="AI16" i="51"/>
  <c r="AL40" i="58" s="1"/>
  <c r="AD21" i="51"/>
  <c r="AG19" i="58" s="1"/>
  <c r="AF19" i="58"/>
  <c r="J59" i="81"/>
  <c r="J48" i="81"/>
  <c r="M55" i="81"/>
  <c r="M44" i="81"/>
  <c r="I51" i="84"/>
  <c r="J44" i="58"/>
  <c r="H12" i="82"/>
  <c r="J29" i="9"/>
  <c r="E67" i="9"/>
  <c r="I51" i="88"/>
  <c r="I57" i="88" s="1"/>
  <c r="J32" i="81"/>
  <c r="J55" i="81" s="1"/>
  <c r="S12" i="6"/>
  <c r="E23" i="6"/>
  <c r="O12" i="6"/>
  <c r="N9" i="83" s="1"/>
  <c r="O13" i="6"/>
  <c r="N10" i="83" s="1"/>
  <c r="J12" i="6"/>
  <c r="I9" i="83" s="1"/>
  <c r="AE8" i="1"/>
  <c r="Y19" i="85"/>
  <c r="G74" i="88"/>
  <c r="G77" i="88" s="1"/>
  <c r="F47" i="81"/>
  <c r="F58" i="81"/>
  <c r="I39" i="81"/>
  <c r="D39" i="81"/>
  <c r="D50" i="81"/>
  <c r="D62" i="81"/>
  <c r="X42" i="51"/>
  <c r="AA37" i="58" s="1"/>
  <c r="Y37" i="58"/>
  <c r="M76" i="51"/>
  <c r="F23" i="88"/>
  <c r="G23" i="88" s="1"/>
  <c r="K6" i="82"/>
  <c r="E25" i="88"/>
  <c r="J8" i="82"/>
  <c r="L20" i="58"/>
  <c r="L26" i="58"/>
  <c r="N26" i="58" s="1"/>
  <c r="E26" i="88"/>
  <c r="J9" i="82"/>
  <c r="J54" i="9"/>
  <c r="J30" i="9"/>
  <c r="E68" i="9"/>
  <c r="F46" i="6"/>
  <c r="F23" i="6"/>
  <c r="V14" i="6"/>
  <c r="F45" i="6"/>
  <c r="P12" i="6"/>
  <c r="O9" i="83" s="1"/>
  <c r="F35" i="6"/>
  <c r="E9" i="83"/>
  <c r="F34" i="6"/>
  <c r="P13" i="6"/>
  <c r="O10" i="83" s="1"/>
  <c r="U14" i="6"/>
  <c r="K33" i="44"/>
  <c r="M33" i="44" s="1"/>
  <c r="F8" i="88"/>
  <c r="I77" i="88"/>
  <c r="I10" i="82"/>
  <c r="G6" i="85"/>
  <c r="AI36" i="51"/>
  <c r="AL54" i="58" s="1"/>
  <c r="AI53" i="51"/>
  <c r="AL51" i="58" s="1"/>
  <c r="L76" i="51"/>
  <c r="L6" i="82" s="1"/>
  <c r="N27" i="58"/>
  <c r="H72" i="88"/>
  <c r="W6" i="82"/>
  <c r="Z13" i="82"/>
  <c r="AG15" i="82"/>
  <c r="C43" i="83"/>
  <c r="C53" i="83"/>
  <c r="I40" i="83"/>
  <c r="I51" i="83"/>
  <c r="O62" i="83"/>
  <c r="O52" i="83"/>
  <c r="C44" i="83"/>
  <c r="AJ5" i="58"/>
  <c r="AG75" i="51"/>
  <c r="AG5" i="82" s="1"/>
  <c r="Z27" i="58"/>
  <c r="X18" i="51"/>
  <c r="AA27" i="58" s="1"/>
  <c r="X19" i="51"/>
  <c r="AA18" i="58" s="1"/>
  <c r="S75" i="51"/>
  <c r="I22" i="88"/>
  <c r="J22" i="88" s="1"/>
  <c r="U85" i="51"/>
  <c r="X61" i="58" s="1"/>
  <c r="AF62" i="58"/>
  <c r="O46" i="44"/>
  <c r="F66" i="84"/>
  <c r="K28" i="44"/>
  <c r="K54" i="44" s="1"/>
  <c r="M54" i="44" s="1"/>
  <c r="N71" i="84" s="1"/>
  <c r="J54" i="88"/>
  <c r="J57" i="88"/>
  <c r="AD46" i="51"/>
  <c r="AG30" i="58" s="1"/>
  <c r="AF30" i="58"/>
  <c r="W79" i="51"/>
  <c r="K26" i="88" s="1"/>
  <c r="S79" i="51"/>
  <c r="T26" i="58"/>
  <c r="I26" i="88"/>
  <c r="J26" i="88" s="1"/>
  <c r="H27" i="88"/>
  <c r="P10" i="82"/>
  <c r="K58" i="58"/>
  <c r="I14" i="82"/>
  <c r="U13" i="6"/>
  <c r="J11" i="6"/>
  <c r="I8" i="83" s="1"/>
  <c r="D8" i="83"/>
  <c r="K34" i="44"/>
  <c r="M34" i="44" s="1"/>
  <c r="J34" i="44"/>
  <c r="L34" i="44" s="1"/>
  <c r="K54" i="88"/>
  <c r="K57" i="88"/>
  <c r="F38" i="81"/>
  <c r="F46" i="83"/>
  <c r="F35" i="83"/>
  <c r="N40" i="83"/>
  <c r="N51" i="83"/>
  <c r="AF21" i="58"/>
  <c r="AD22" i="51"/>
  <c r="AG21" i="58" s="1"/>
  <c r="K29" i="44"/>
  <c r="M29" i="44" s="1"/>
  <c r="J29" i="44"/>
  <c r="F53" i="84"/>
  <c r="L13" i="7"/>
  <c r="I59" i="81"/>
  <c r="I48" i="81"/>
  <c r="G51" i="81"/>
  <c r="G62" i="81"/>
  <c r="L52" i="81"/>
  <c r="L41" i="81"/>
  <c r="L63" i="81"/>
  <c r="F65" i="81"/>
  <c r="Z7" i="82"/>
  <c r="K34" i="84"/>
  <c r="Z6" i="58"/>
  <c r="X6" i="51"/>
  <c r="AA6" i="58" s="1"/>
  <c r="AD58" i="58"/>
  <c r="AG84" i="51"/>
  <c r="AA14" i="82"/>
  <c r="Q45" i="44"/>
  <c r="H65" i="84"/>
  <c r="F77" i="88"/>
  <c r="P27" i="81"/>
  <c r="H62" i="81"/>
  <c r="H51" i="81"/>
  <c r="C49" i="84"/>
  <c r="S8" i="7"/>
  <c r="H6" i="81"/>
  <c r="N52" i="81"/>
  <c r="H65" i="81"/>
  <c r="P50" i="81"/>
  <c r="O15" i="82"/>
  <c r="D33" i="84"/>
  <c r="AF9" i="58"/>
  <c r="AD14" i="51"/>
  <c r="AG9" i="58" s="1"/>
  <c r="E24" i="88"/>
  <c r="L16" i="58"/>
  <c r="F6" i="88"/>
  <c r="I53" i="88"/>
  <c r="M56" i="81"/>
  <c r="M34" i="81"/>
  <c r="L48" i="81"/>
  <c r="E61" i="81"/>
  <c r="E39" i="81"/>
  <c r="P39" i="81" s="1"/>
  <c r="P28" i="81"/>
  <c r="E62" i="81"/>
  <c r="H40" i="83"/>
  <c r="H51" i="83"/>
  <c r="D11" i="81"/>
  <c r="I37" i="81"/>
  <c r="I51" i="81"/>
  <c r="Q8" i="82"/>
  <c r="E25" i="84"/>
  <c r="AI8" i="51"/>
  <c r="AL8" i="58" s="1"/>
  <c r="AK8" i="58"/>
  <c r="AI9" i="51"/>
  <c r="AL10" i="58" s="1"/>
  <c r="AK10" i="58"/>
  <c r="AK14" i="58"/>
  <c r="AI12" i="51"/>
  <c r="AL14" i="58" s="1"/>
  <c r="R75" i="51"/>
  <c r="U76" i="51"/>
  <c r="U6" i="82" s="1"/>
  <c r="O6" i="82"/>
  <c r="E61" i="58"/>
  <c r="D15" i="82"/>
  <c r="G62" i="58"/>
  <c r="K12" i="6"/>
  <c r="J9" i="83" s="1"/>
  <c r="S44" i="44"/>
  <c r="J64" i="84"/>
  <c r="Q44" i="44"/>
  <c r="H64" i="84"/>
  <c r="N49" i="58"/>
  <c r="G46" i="6"/>
  <c r="G34" i="6"/>
  <c r="G23" i="6"/>
  <c r="G35" i="6"/>
  <c r="AA15" i="85"/>
  <c r="F57" i="88"/>
  <c r="H66" i="88"/>
  <c r="N34" i="81"/>
  <c r="H36" i="81"/>
  <c r="F50" i="81"/>
  <c r="P31" i="81"/>
  <c r="N44" i="81"/>
  <c r="D29" i="84"/>
  <c r="D19" i="84"/>
  <c r="AE76" i="51"/>
  <c r="AE6" i="82" s="1"/>
  <c r="S16" i="58"/>
  <c r="H24" i="88"/>
  <c r="P7" i="82"/>
  <c r="V7" i="82" s="1"/>
  <c r="N13" i="58"/>
  <c r="N42" i="58"/>
  <c r="G45" i="58"/>
  <c r="N62" i="58"/>
  <c r="K20" i="44"/>
  <c r="M20" i="44" s="1"/>
  <c r="J20" i="44"/>
  <c r="L20" i="44" s="1"/>
  <c r="G57" i="88"/>
  <c r="I36" i="81"/>
  <c r="F42" i="81"/>
  <c r="N80" i="81"/>
  <c r="N82" i="81"/>
  <c r="D31" i="88"/>
  <c r="F9" i="83"/>
  <c r="F59" i="83"/>
  <c r="F38" i="83"/>
  <c r="AD25" i="51"/>
  <c r="AG28" i="58" s="1"/>
  <c r="AF28" i="58"/>
  <c r="X28" i="51"/>
  <c r="AA22" i="58" s="1"/>
  <c r="Z22" i="58"/>
  <c r="AF76" i="51"/>
  <c r="AF6" i="82" s="1"/>
  <c r="Z6" i="82"/>
  <c r="S77" i="51"/>
  <c r="I24" i="88"/>
  <c r="Q7" i="82"/>
  <c r="W7" i="82" s="1"/>
  <c r="AE85" i="51"/>
  <c r="N53" i="58"/>
  <c r="M80" i="81"/>
  <c r="AB26" i="58"/>
  <c r="Y9" i="82"/>
  <c r="L58" i="58"/>
  <c r="N58" i="58" s="1"/>
  <c r="E31" i="88"/>
  <c r="J14" i="82"/>
  <c r="F61" i="58"/>
  <c r="E15" i="82"/>
  <c r="C32" i="88" s="1"/>
  <c r="G85" i="51"/>
  <c r="F85" i="51"/>
  <c r="F15" i="82" s="1"/>
  <c r="G42" i="44"/>
  <c r="E55" i="88"/>
  <c r="Q7" i="81"/>
  <c r="E33" i="83"/>
  <c r="I56" i="83"/>
  <c r="J29" i="84"/>
  <c r="F28" i="7"/>
  <c r="M12" i="81"/>
  <c r="AF5" i="58"/>
  <c r="AD5" i="51"/>
  <c r="AG5" i="58" s="1"/>
  <c r="G76" i="51"/>
  <c r="G6" i="82" s="1"/>
  <c r="E6" i="82"/>
  <c r="C23" i="88" s="1"/>
  <c r="D23" i="88" s="1"/>
  <c r="AL76" i="51"/>
  <c r="Z9" i="82"/>
  <c r="AC26" i="58"/>
  <c r="M58" i="58"/>
  <c r="M84" i="51"/>
  <c r="P58" i="58" s="1"/>
  <c r="F31" i="88"/>
  <c r="K14" i="82"/>
  <c r="AF8" i="58"/>
  <c r="U11" i="6"/>
  <c r="E20" i="6"/>
  <c r="O9" i="6"/>
  <c r="N6" i="83" s="1"/>
  <c r="H42" i="44"/>
  <c r="F55" i="88"/>
  <c r="D56" i="81"/>
  <c r="I35" i="81"/>
  <c r="N58" i="81"/>
  <c r="K42" i="81"/>
  <c r="D55" i="81"/>
  <c r="N53" i="83"/>
  <c r="F33" i="83"/>
  <c r="F44" i="83"/>
  <c r="C58" i="83"/>
  <c r="G36" i="83"/>
  <c r="E36" i="83"/>
  <c r="AA17" i="85"/>
  <c r="X9" i="51"/>
  <c r="AA10" i="58" s="1"/>
  <c r="Q66" i="51"/>
  <c r="E60" i="51"/>
  <c r="AB60" i="51" s="1"/>
  <c r="M75" i="51"/>
  <c r="F22" i="88"/>
  <c r="G22" i="88" s="1"/>
  <c r="K5" i="82"/>
  <c r="F76" i="51"/>
  <c r="F6" i="82" s="1"/>
  <c r="C16" i="58"/>
  <c r="T77" i="51"/>
  <c r="W16" i="58" s="1"/>
  <c r="B7" i="82"/>
  <c r="AE20" i="58"/>
  <c r="AB8" i="82"/>
  <c r="L84" i="51"/>
  <c r="G38" i="58"/>
  <c r="G51" i="44"/>
  <c r="H68" i="84" s="1"/>
  <c r="J23" i="44"/>
  <c r="D55" i="44"/>
  <c r="E72" i="84" s="1"/>
  <c r="G5" i="58"/>
  <c r="N10" i="6"/>
  <c r="M7" i="83" s="1"/>
  <c r="F20" i="6"/>
  <c r="C6" i="83"/>
  <c r="D20" i="6"/>
  <c r="G20" i="6"/>
  <c r="D43" i="6"/>
  <c r="L9" i="6"/>
  <c r="K6" i="83" s="1"/>
  <c r="D48" i="81"/>
  <c r="I49" i="81"/>
  <c r="G33" i="83"/>
  <c r="G44" i="83"/>
  <c r="AF14" i="58"/>
  <c r="AD12" i="51"/>
  <c r="AG14" i="58" s="1"/>
  <c r="AK34" i="58"/>
  <c r="AI29" i="51"/>
  <c r="AL34" i="58" s="1"/>
  <c r="AE79" i="51"/>
  <c r="G17" i="58"/>
  <c r="N30" i="58"/>
  <c r="Q12" i="6"/>
  <c r="P9" i="83" s="1"/>
  <c r="H51" i="44"/>
  <c r="I68" i="84" s="1"/>
  <c r="K23" i="44"/>
  <c r="M77" i="81"/>
  <c r="I84" i="81"/>
  <c r="H76" i="88"/>
  <c r="H79" i="88" s="1"/>
  <c r="G22" i="6"/>
  <c r="G33" i="6"/>
  <c r="W13" i="6"/>
  <c r="Q11" i="6"/>
  <c r="P8" i="83" s="1"/>
  <c r="F8" i="83"/>
  <c r="Q13" i="81"/>
  <c r="E38" i="81"/>
  <c r="P38" i="81" s="1"/>
  <c r="G42" i="81"/>
  <c r="D24" i="88"/>
  <c r="G45" i="83"/>
  <c r="G38" i="83"/>
  <c r="C52" i="83"/>
  <c r="C62" i="83"/>
  <c r="E51" i="84"/>
  <c r="F16" i="58"/>
  <c r="G77" i="51"/>
  <c r="N5" i="58"/>
  <c r="N8" i="58"/>
  <c r="N36" i="58"/>
  <c r="F27" i="11"/>
  <c r="F39" i="11"/>
  <c r="J12" i="44"/>
  <c r="J45" i="44" s="1"/>
  <c r="I46" i="44"/>
  <c r="J66" i="84" s="1"/>
  <c r="J79" i="88"/>
  <c r="J60" i="81"/>
  <c r="H52" i="83"/>
  <c r="H50" i="84"/>
  <c r="AK25" i="58"/>
  <c r="AI44" i="51"/>
  <c r="AL25" i="58" s="1"/>
  <c r="M78" i="51"/>
  <c r="M20" i="58"/>
  <c r="F25" i="88"/>
  <c r="K8" i="82"/>
  <c r="F26" i="88"/>
  <c r="M79" i="51"/>
  <c r="M26" i="58"/>
  <c r="L32" i="58"/>
  <c r="E27" i="88"/>
  <c r="B14" i="82"/>
  <c r="C58" i="58"/>
  <c r="AK58" i="58"/>
  <c r="G44" i="6"/>
  <c r="H56" i="44"/>
  <c r="I73" i="84" s="1"/>
  <c r="G57" i="44"/>
  <c r="H74" i="84" s="1"/>
  <c r="M16" i="85"/>
  <c r="AD9" i="1"/>
  <c r="H54" i="88"/>
  <c r="J77" i="88"/>
  <c r="Q6" i="81"/>
  <c r="F46" i="81"/>
  <c r="E60" i="81"/>
  <c r="N50" i="81"/>
  <c r="G53" i="81"/>
  <c r="N49" i="83"/>
  <c r="E29" i="83"/>
  <c r="E51" i="83" s="1"/>
  <c r="G53" i="88"/>
  <c r="B79" i="88"/>
  <c r="F60" i="81"/>
  <c r="K60" i="81"/>
  <c r="H63" i="81"/>
  <c r="M75" i="81"/>
  <c r="N83" i="81"/>
  <c r="O45" i="83"/>
  <c r="I62" i="83"/>
  <c r="D25" i="84"/>
  <c r="I50" i="84"/>
  <c r="U77" i="51"/>
  <c r="L80" i="51"/>
  <c r="L10" i="82" s="1"/>
  <c r="M80" i="51"/>
  <c r="F27" i="88"/>
  <c r="G27" i="88" s="1"/>
  <c r="D58" i="58"/>
  <c r="C14" i="82"/>
  <c r="AF84" i="51"/>
  <c r="AE84" i="51"/>
  <c r="N9" i="58"/>
  <c r="G22" i="58"/>
  <c r="L11" i="44"/>
  <c r="D44" i="44"/>
  <c r="E64" i="84" s="1"/>
  <c r="H55" i="83"/>
  <c r="F49" i="84"/>
  <c r="F52" i="84"/>
  <c r="E53" i="84"/>
  <c r="G54" i="84"/>
  <c r="B59" i="51"/>
  <c r="N59" i="51" s="1"/>
  <c r="G80" i="51"/>
  <c r="K25" i="44"/>
  <c r="M25" i="44" s="1"/>
  <c r="AA6" i="85"/>
  <c r="F79" i="88"/>
  <c r="Q14" i="81"/>
  <c r="H45" i="81"/>
  <c r="M46" i="81"/>
  <c r="L60" i="81"/>
  <c r="L40" i="81"/>
  <c r="I63" i="81"/>
  <c r="N64" i="81"/>
  <c r="F55" i="81"/>
  <c r="O59" i="83"/>
  <c r="I41" i="83"/>
  <c r="D50" i="84"/>
  <c r="F51" i="84"/>
  <c r="M53" i="84"/>
  <c r="L54" i="84"/>
  <c r="G29" i="58"/>
  <c r="G53" i="58"/>
  <c r="M60" i="81"/>
  <c r="G66" i="81"/>
  <c r="M79" i="81"/>
  <c r="F42" i="83"/>
  <c r="C19" i="84"/>
  <c r="I30" i="84"/>
  <c r="C32" i="84"/>
  <c r="I26" i="84"/>
  <c r="E50" i="84"/>
  <c r="G51" i="84"/>
  <c r="M54" i="84"/>
  <c r="G84" i="51"/>
  <c r="G37" i="58"/>
  <c r="N50" i="58"/>
  <c r="AD11" i="1"/>
  <c r="F24" i="88"/>
  <c r="G24" i="88" s="1"/>
  <c r="I23" i="88"/>
  <c r="J23" i="88" s="1"/>
  <c r="E32" i="83"/>
  <c r="E37" i="83"/>
  <c r="H51" i="84"/>
  <c r="N54" i="84"/>
  <c r="AI28" i="51"/>
  <c r="AL22" i="58" s="1"/>
  <c r="V75" i="51"/>
  <c r="T76" i="51"/>
  <c r="T6" i="82" s="1"/>
  <c r="AF17" i="58"/>
  <c r="N22" i="58"/>
  <c r="N47" i="58"/>
  <c r="G60" i="58"/>
  <c r="AA14" i="85"/>
  <c r="D31" i="1"/>
  <c r="F32" i="88"/>
  <c r="E32" i="88"/>
  <c r="H37" i="83"/>
  <c r="E62" i="83"/>
  <c r="H58" i="83"/>
  <c r="C20" i="84"/>
  <c r="J25" i="84"/>
  <c r="N17" i="58"/>
  <c r="G30" i="58"/>
  <c r="G36" i="58"/>
  <c r="M17" i="44"/>
  <c r="M77" i="51"/>
  <c r="I58" i="83"/>
  <c r="I28" i="84"/>
  <c r="J21" i="84"/>
  <c r="C23" i="84"/>
  <c r="N50" i="84"/>
  <c r="L51" i="84"/>
  <c r="E69" i="51"/>
  <c r="AB69" i="51" s="1"/>
  <c r="W76" i="51"/>
  <c r="K23" i="88" s="1"/>
  <c r="N23" i="58"/>
  <c r="N35" i="58"/>
  <c r="N45" i="58"/>
  <c r="N60" i="58"/>
  <c r="J10" i="44"/>
  <c r="F52" i="44"/>
  <c r="G69" i="84" s="1"/>
  <c r="I55" i="44"/>
  <c r="J72" i="84" s="1"/>
  <c r="P67" i="51"/>
  <c r="AB66" i="51"/>
  <c r="AB65" i="51"/>
  <c r="Q68" i="51"/>
  <c r="E59" i="51"/>
  <c r="AB59" i="51" s="1"/>
  <c r="AB81" i="51" s="1"/>
  <c r="AB11" i="82" s="1"/>
  <c r="K67" i="51"/>
  <c r="O67" i="51"/>
  <c r="Y68" i="51"/>
  <c r="Q60" i="51"/>
  <c r="Z68" i="51"/>
  <c r="Q67" i="51"/>
  <c r="J68" i="51"/>
  <c r="AB68" i="51"/>
  <c r="E61" i="51"/>
  <c r="K65" i="51"/>
  <c r="K66" i="51"/>
  <c r="Y67" i="51"/>
  <c r="N66" i="51"/>
  <c r="I67" i="51"/>
  <c r="N68" i="51"/>
  <c r="Q65" i="51"/>
  <c r="J67" i="51"/>
  <c r="O68" i="51"/>
  <c r="Y66" i="51"/>
  <c r="P68" i="51"/>
  <c r="M6" i="82"/>
  <c r="C9" i="88"/>
  <c r="E9" i="81"/>
  <c r="AA9" i="85"/>
  <c r="H14" i="88"/>
  <c r="K14" i="81"/>
  <c r="H38" i="81"/>
  <c r="H61" i="81"/>
  <c r="H60" i="81"/>
  <c r="J53" i="81"/>
  <c r="J64" i="81"/>
  <c r="L34" i="81"/>
  <c r="D43" i="83"/>
  <c r="D32" i="83"/>
  <c r="D54" i="83"/>
  <c r="N46" i="83"/>
  <c r="O35" i="83"/>
  <c r="N35" i="83"/>
  <c r="D44" i="83"/>
  <c r="M39" i="81"/>
  <c r="M62" i="81"/>
  <c r="X79" i="51"/>
  <c r="AE10" i="1"/>
  <c r="Y16" i="85"/>
  <c r="AA16" i="85" s="1"/>
  <c r="L53" i="81"/>
  <c r="L42" i="81"/>
  <c r="L64" i="81"/>
  <c r="K37" i="81"/>
  <c r="R79" i="51"/>
  <c r="L57" i="81"/>
  <c r="L35" i="81"/>
  <c r="L46" i="81"/>
  <c r="AC5" i="82"/>
  <c r="H44" i="83"/>
  <c r="D20" i="58"/>
  <c r="U78" i="51"/>
  <c r="C8" i="82"/>
  <c r="K6" i="44"/>
  <c r="K41" i="44" s="1"/>
  <c r="H41" i="44"/>
  <c r="I61" i="84" s="1"/>
  <c r="H57" i="88"/>
  <c r="L44" i="81"/>
  <c r="H53" i="81"/>
  <c r="N62" i="81"/>
  <c r="D21" i="84"/>
  <c r="D31" i="84"/>
  <c r="V78" i="51"/>
  <c r="Y20" i="58" s="1"/>
  <c r="E20" i="58"/>
  <c r="G56" i="44"/>
  <c r="H73" i="84" s="1"/>
  <c r="J31" i="44"/>
  <c r="C78" i="88"/>
  <c r="H59" i="81"/>
  <c r="H48" i="81"/>
  <c r="H37" i="81"/>
  <c r="P29" i="81"/>
  <c r="M35" i="81"/>
  <c r="H40" i="81"/>
  <c r="J42" i="81"/>
  <c r="I53" i="81"/>
  <c r="F56" i="81"/>
  <c r="D63" i="81"/>
  <c r="D66" i="81"/>
  <c r="AG7" i="82"/>
  <c r="I32" i="83"/>
  <c r="I54" i="83"/>
  <c r="I43" i="83"/>
  <c r="C46" i="83"/>
  <c r="I35" i="83"/>
  <c r="F47" i="83"/>
  <c r="F57" i="83"/>
  <c r="F36" i="83"/>
  <c r="E21" i="84"/>
  <c r="E31" i="84"/>
  <c r="N55" i="84"/>
  <c r="AA11" i="85"/>
  <c r="Y12" i="58"/>
  <c r="X10" i="51"/>
  <c r="AA12" i="58" s="1"/>
  <c r="AI17" i="51"/>
  <c r="AJ30" i="58"/>
  <c r="AI46" i="51"/>
  <c r="AL30" i="58" s="1"/>
  <c r="AD53" i="51"/>
  <c r="AG51" i="58" s="1"/>
  <c r="AH78" i="51"/>
  <c r="F20" i="58"/>
  <c r="AL78" i="51"/>
  <c r="V32" i="58"/>
  <c r="S10" i="82"/>
  <c r="M32" i="58"/>
  <c r="O45" i="44"/>
  <c r="F65" i="84"/>
  <c r="D77" i="88"/>
  <c r="D78" i="88"/>
  <c r="F78" i="88"/>
  <c r="N60" i="81"/>
  <c r="N38" i="81"/>
  <c r="F62" i="81"/>
  <c r="K63" i="81"/>
  <c r="K52" i="81"/>
  <c r="H44" i="81"/>
  <c r="N35" i="81"/>
  <c r="K40" i="81"/>
  <c r="M53" i="81"/>
  <c r="F57" i="81"/>
  <c r="F66" i="81"/>
  <c r="N59" i="83"/>
  <c r="N38" i="83"/>
  <c r="D40" i="83"/>
  <c r="D61" i="83"/>
  <c r="D51" i="83"/>
  <c r="G62" i="83"/>
  <c r="G52" i="83"/>
  <c r="O32" i="83"/>
  <c r="E41" i="83"/>
  <c r="N58" i="83"/>
  <c r="K53" i="84"/>
  <c r="O55" i="84"/>
  <c r="C52" i="84"/>
  <c r="AF10" i="58"/>
  <c r="AD9" i="51"/>
  <c r="AG10" i="58" s="1"/>
  <c r="H17" i="58"/>
  <c r="AI18" i="51"/>
  <c r="AL27" i="58" s="1"/>
  <c r="X51" i="51"/>
  <c r="AA49" i="58" s="1"/>
  <c r="X54" i="51"/>
  <c r="AA56" i="58" s="1"/>
  <c r="L75" i="51"/>
  <c r="J5" i="82"/>
  <c r="F78" i="51"/>
  <c r="K52" i="58"/>
  <c r="I13" i="82"/>
  <c r="D33" i="1"/>
  <c r="J78" i="88"/>
  <c r="E47" i="81"/>
  <c r="E36" i="81"/>
  <c r="P36" i="81" s="1"/>
  <c r="I44" i="81"/>
  <c r="J38" i="81"/>
  <c r="F45" i="81"/>
  <c r="N53" i="81"/>
  <c r="H57" i="81"/>
  <c r="J63" i="81"/>
  <c r="Q9" i="82"/>
  <c r="W9" i="82" s="1"/>
  <c r="C12" i="82"/>
  <c r="E46" i="83"/>
  <c r="H57" i="83"/>
  <c r="H36" i="83"/>
  <c r="I37" i="83"/>
  <c r="G50" i="83"/>
  <c r="L53" i="84"/>
  <c r="I17" i="58"/>
  <c r="X21" i="51"/>
  <c r="AA19" i="58" s="1"/>
  <c r="X22" i="51"/>
  <c r="AA21" i="58" s="1"/>
  <c r="Z60" i="58"/>
  <c r="X37" i="51"/>
  <c r="AA60" i="58" s="1"/>
  <c r="AD54" i="51"/>
  <c r="AG56" i="58" s="1"/>
  <c r="AF56" i="58"/>
  <c r="E21" i="6"/>
  <c r="E32" i="6"/>
  <c r="E43" i="6"/>
  <c r="O10" i="6"/>
  <c r="N7" i="83" s="1"/>
  <c r="E44" i="6"/>
  <c r="E33" i="6"/>
  <c r="U12" i="6"/>
  <c r="S10" i="6"/>
  <c r="E53" i="88"/>
  <c r="E56" i="88"/>
  <c r="G54" i="88"/>
  <c r="E58" i="88"/>
  <c r="K38" i="81"/>
  <c r="D43" i="81"/>
  <c r="H49" i="81"/>
  <c r="M57" i="81"/>
  <c r="H66" i="81"/>
  <c r="D8" i="82"/>
  <c r="C55" i="83"/>
  <c r="F34" i="83"/>
  <c r="H34" i="83"/>
  <c r="C45" i="83"/>
  <c r="I36" i="83"/>
  <c r="I47" i="83"/>
  <c r="C39" i="83"/>
  <c r="C60" i="83"/>
  <c r="C50" i="83"/>
  <c r="G39" i="83"/>
  <c r="C51" i="83"/>
  <c r="E39" i="83"/>
  <c r="F51" i="83"/>
  <c r="F62" i="83"/>
  <c r="F52" i="83"/>
  <c r="F40" i="83"/>
  <c r="F61" i="83"/>
  <c r="G41" i="83"/>
  <c r="D23" i="84"/>
  <c r="E52" i="84"/>
  <c r="G18" i="85"/>
  <c r="S12" i="7"/>
  <c r="H10" i="81"/>
  <c r="AI7" i="51"/>
  <c r="AL7" i="58" s="1"/>
  <c r="AD11" i="51"/>
  <c r="AG13" i="58" s="1"/>
  <c r="X12" i="51"/>
  <c r="AA14" i="58" s="1"/>
  <c r="O17" i="58"/>
  <c r="AI19" i="51"/>
  <c r="AL18" i="58" s="1"/>
  <c r="AK18" i="58"/>
  <c r="AI31" i="51"/>
  <c r="AL23" i="58" s="1"/>
  <c r="AD51" i="51"/>
  <c r="AG49" i="58" s="1"/>
  <c r="H59" i="51"/>
  <c r="Y59" i="51"/>
  <c r="Y81" i="51" s="1"/>
  <c r="Z66" i="51"/>
  <c r="I66" i="51"/>
  <c r="AB32" i="58"/>
  <c r="AE80" i="51"/>
  <c r="N24" i="58"/>
  <c r="J38" i="9"/>
  <c r="J50" i="9"/>
  <c r="J51" i="9"/>
  <c r="J26" i="9"/>
  <c r="E64" i="9"/>
  <c r="I48" i="88"/>
  <c r="J39" i="9"/>
  <c r="E41" i="6"/>
  <c r="O8" i="6"/>
  <c r="N5" i="83" s="1"/>
  <c r="D8" i="6"/>
  <c r="E19" i="6"/>
  <c r="E30" i="6"/>
  <c r="U10" i="6"/>
  <c r="D5" i="83"/>
  <c r="O11" i="6"/>
  <c r="N8" i="83" s="1"/>
  <c r="S42" i="44"/>
  <c r="J62" i="84"/>
  <c r="F14" i="88"/>
  <c r="F58" i="88"/>
  <c r="L38" i="81"/>
  <c r="E43" i="81"/>
  <c r="N57" i="81"/>
  <c r="E8" i="82"/>
  <c r="I53" i="83"/>
  <c r="I42" i="83"/>
  <c r="I31" i="83"/>
  <c r="N54" i="83"/>
  <c r="N43" i="83"/>
  <c r="D34" i="83"/>
  <c r="D46" i="83"/>
  <c r="D45" i="83"/>
  <c r="G35" i="83"/>
  <c r="G46" i="83"/>
  <c r="D50" i="83"/>
  <c r="D60" i="83"/>
  <c r="G51" i="83"/>
  <c r="G40" i="83"/>
  <c r="H41" i="83"/>
  <c r="C47" i="83"/>
  <c r="K35" i="84"/>
  <c r="K25" i="84"/>
  <c r="J67" i="84"/>
  <c r="K8" i="88"/>
  <c r="N8" i="81"/>
  <c r="L14" i="7"/>
  <c r="J12" i="81"/>
  <c r="AA66" i="51"/>
  <c r="P66" i="51"/>
  <c r="D59" i="51"/>
  <c r="J66" i="51"/>
  <c r="AC32" i="58"/>
  <c r="Z10" i="82"/>
  <c r="AF80" i="51"/>
  <c r="L44" i="58"/>
  <c r="N44" i="58" s="1"/>
  <c r="J12" i="82"/>
  <c r="AF22" i="58"/>
  <c r="J10" i="6"/>
  <c r="I7" i="83" s="1"/>
  <c r="J55" i="44"/>
  <c r="L29" i="44"/>
  <c r="D45" i="81"/>
  <c r="D34" i="81"/>
  <c r="E41" i="81"/>
  <c r="E52" i="81"/>
  <c r="P30" i="81"/>
  <c r="H33" i="83"/>
  <c r="H54" i="83"/>
  <c r="D58" i="83"/>
  <c r="D49" i="83"/>
  <c r="D37" i="83"/>
  <c r="D48" i="83"/>
  <c r="AC77" i="51"/>
  <c r="AE16" i="58"/>
  <c r="AH77" i="51"/>
  <c r="AB20" i="58"/>
  <c r="Y8" i="82"/>
  <c r="AE78" i="51"/>
  <c r="S26" i="58"/>
  <c r="P9" i="82"/>
  <c r="V9" i="82" s="1"/>
  <c r="V79" i="51"/>
  <c r="Y26" i="58" s="1"/>
  <c r="E30" i="1"/>
  <c r="G19" i="85"/>
  <c r="E57" i="81"/>
  <c r="E45" i="81"/>
  <c r="D37" i="81"/>
  <c r="D59" i="81"/>
  <c r="L37" i="81"/>
  <c r="I38" i="81"/>
  <c r="I61" i="81"/>
  <c r="I60" i="81"/>
  <c r="F63" i="81"/>
  <c r="F52" i="81"/>
  <c r="F41" i="81"/>
  <c r="K64" i="81"/>
  <c r="K53" i="81"/>
  <c r="J37" i="81"/>
  <c r="E53" i="81"/>
  <c r="AB7" i="82"/>
  <c r="AC20" i="58"/>
  <c r="Z8" i="82"/>
  <c r="F53" i="81"/>
  <c r="Y7" i="58"/>
  <c r="X7" i="51"/>
  <c r="AA7" i="58" s="1"/>
  <c r="AE39" i="58"/>
  <c r="R25" i="11"/>
  <c r="T12" i="11"/>
  <c r="E66" i="81"/>
  <c r="E55" i="81"/>
  <c r="P55" i="81" s="1"/>
  <c r="P33" i="81"/>
  <c r="K44" i="81"/>
  <c r="Z51" i="58"/>
  <c r="X53" i="51"/>
  <c r="AA51" i="58" s="1"/>
  <c r="T83" i="51"/>
  <c r="B13" i="82"/>
  <c r="Z26" i="58"/>
  <c r="N5" i="81"/>
  <c r="H56" i="81"/>
  <c r="H46" i="81"/>
  <c r="D51" i="81"/>
  <c r="P51" i="81" s="1"/>
  <c r="I40" i="81"/>
  <c r="E56" i="81"/>
  <c r="P56" i="81" s="1"/>
  <c r="O60" i="83"/>
  <c r="O39" i="83"/>
  <c r="O50" i="83"/>
  <c r="I22" i="84"/>
  <c r="I32" i="84"/>
  <c r="K16" i="58"/>
  <c r="G55" i="81"/>
  <c r="G44" i="81"/>
  <c r="D60" i="81"/>
  <c r="G58" i="88"/>
  <c r="H41" i="81"/>
  <c r="D46" i="81"/>
  <c r="M51" i="81"/>
  <c r="F61" i="81"/>
  <c r="D32" i="58"/>
  <c r="U80" i="51"/>
  <c r="C10" i="82"/>
  <c r="AG80" i="51"/>
  <c r="AD32" i="58"/>
  <c r="D61" i="58"/>
  <c r="C15" i="82"/>
  <c r="Z35" i="58"/>
  <c r="K53" i="44"/>
  <c r="M27" i="44"/>
  <c r="Q12" i="81"/>
  <c r="I47" i="81"/>
  <c r="I58" i="81"/>
  <c r="E64" i="81"/>
  <c r="E46" i="81"/>
  <c r="P53" i="84"/>
  <c r="F7" i="7"/>
  <c r="F16" i="7"/>
  <c r="D14" i="81"/>
  <c r="Z55" i="58"/>
  <c r="X39" i="51"/>
  <c r="AA55" i="58" s="1"/>
  <c r="AK32" i="58"/>
  <c r="AI80" i="51"/>
  <c r="AH10" i="82"/>
  <c r="AF85" i="51"/>
  <c r="Z15" i="82"/>
  <c r="AC61" i="58"/>
  <c r="G19" i="58"/>
  <c r="K80" i="81"/>
  <c r="J72" i="88"/>
  <c r="AE12" i="1"/>
  <c r="C32" i="1"/>
  <c r="AD10" i="1"/>
  <c r="J56" i="88"/>
  <c r="E34" i="81"/>
  <c r="F39" i="81"/>
  <c r="K41" i="81"/>
  <c r="I43" i="81"/>
  <c r="M49" i="81"/>
  <c r="I52" i="81"/>
  <c r="K61" i="81"/>
  <c r="I64" i="81"/>
  <c r="R5" i="82"/>
  <c r="C35" i="83"/>
  <c r="D39" i="83"/>
  <c r="H42" i="83"/>
  <c r="H47" i="83"/>
  <c r="AA8" i="85"/>
  <c r="Y20" i="85"/>
  <c r="AA20" i="85" s="1"/>
  <c r="AD40" i="51"/>
  <c r="AG64" i="58" s="1"/>
  <c r="X41" i="51"/>
  <c r="AA47" i="58" s="1"/>
  <c r="AF42" i="58"/>
  <c r="AD49" i="51"/>
  <c r="AG42" i="58" s="1"/>
  <c r="O66" i="51"/>
  <c r="AE83" i="51"/>
  <c r="S58" i="58"/>
  <c r="V84" i="51"/>
  <c r="Y58" i="58" s="1"/>
  <c r="P14" i="82"/>
  <c r="V14" i="82" s="1"/>
  <c r="AK27" i="58"/>
  <c r="E66" i="9"/>
  <c r="J52" i="9"/>
  <c r="J28" i="9"/>
  <c r="J40" i="9"/>
  <c r="M23" i="44"/>
  <c r="K51" i="44"/>
  <c r="S43" i="44"/>
  <c r="J63" i="84"/>
  <c r="K56" i="88"/>
  <c r="H55" i="88"/>
  <c r="E77" i="88"/>
  <c r="F34" i="81"/>
  <c r="N36" i="81"/>
  <c r="J43" i="81"/>
  <c r="D47" i="81"/>
  <c r="N49" i="81"/>
  <c r="J52" i="81"/>
  <c r="H55" i="81"/>
  <c r="L58" i="81"/>
  <c r="M61" i="81"/>
  <c r="V10" i="82"/>
  <c r="F31" i="83"/>
  <c r="D35" i="83"/>
  <c r="H39" i="83"/>
  <c r="O43" i="83"/>
  <c r="F56" i="83"/>
  <c r="M50" i="84"/>
  <c r="C53" i="84"/>
  <c r="D53" i="84"/>
  <c r="G53" i="84"/>
  <c r="J50" i="84"/>
  <c r="J53" i="84"/>
  <c r="L7" i="7"/>
  <c r="L9" i="7"/>
  <c r="S14" i="7"/>
  <c r="AF82" i="51"/>
  <c r="AF83" i="51"/>
  <c r="G15" i="58"/>
  <c r="Y17" i="58"/>
  <c r="L35" i="44"/>
  <c r="L61" i="81"/>
  <c r="L50" i="81"/>
  <c r="L39" i="81"/>
  <c r="L62" i="81"/>
  <c r="N55" i="81"/>
  <c r="N43" i="81"/>
  <c r="N47" i="81"/>
  <c r="J55" i="84"/>
  <c r="K55" i="84"/>
  <c r="E37" i="81"/>
  <c r="E59" i="81"/>
  <c r="P26" i="81"/>
  <c r="G41" i="81"/>
  <c r="G63" i="81"/>
  <c r="G52" i="81"/>
  <c r="P40" i="81"/>
  <c r="J44" i="81"/>
  <c r="I50" i="81"/>
  <c r="AI26" i="51"/>
  <c r="AL46" i="58" s="1"/>
  <c r="P45" i="44"/>
  <c r="G65" i="84"/>
  <c r="I54" i="88"/>
  <c r="I58" i="88"/>
  <c r="F59" i="81"/>
  <c r="F48" i="81"/>
  <c r="M42" i="81"/>
  <c r="M64" i="81"/>
  <c r="M50" i="81"/>
  <c r="N59" i="81"/>
  <c r="G49" i="83"/>
  <c r="L55" i="84"/>
  <c r="C44" i="58"/>
  <c r="B12" i="82"/>
  <c r="T82" i="51"/>
  <c r="D30" i="1"/>
  <c r="G37" i="81"/>
  <c r="N42" i="81"/>
  <c r="G40" i="81"/>
  <c r="E48" i="81"/>
  <c r="P48" i="81" s="1"/>
  <c r="AF78" i="51"/>
  <c r="AD8" i="1"/>
  <c r="G79" i="88"/>
  <c r="N56" i="81"/>
  <c r="N45" i="81"/>
  <c r="H47" i="81"/>
  <c r="H58" i="81"/>
  <c r="M48" i="81"/>
  <c r="M37" i="81"/>
  <c r="J62" i="81"/>
  <c r="J40" i="81"/>
  <c r="M38" i="81"/>
  <c r="J49" i="81"/>
  <c r="E55" i="83"/>
  <c r="E45" i="83"/>
  <c r="H46" i="83"/>
  <c r="H56" i="83"/>
  <c r="N48" i="83"/>
  <c r="O37" i="83"/>
  <c r="G59" i="83"/>
  <c r="K31" i="84"/>
  <c r="K21" i="84"/>
  <c r="F64" i="84"/>
  <c r="Z11" i="58"/>
  <c r="X13" i="51"/>
  <c r="AA11" i="58" s="1"/>
  <c r="H58" i="88"/>
  <c r="D57" i="81"/>
  <c r="F35" i="81"/>
  <c r="E35" i="81"/>
  <c r="P35" i="81" s="1"/>
  <c r="N37" i="81"/>
  <c r="N48" i="81"/>
  <c r="K36" i="81"/>
  <c r="I41" i="81"/>
  <c r="G43" i="81"/>
  <c r="K49" i="81"/>
  <c r="N51" i="81"/>
  <c r="D58" i="81"/>
  <c r="G64" i="81"/>
  <c r="U9" i="82"/>
  <c r="K10" i="82"/>
  <c r="C56" i="83"/>
  <c r="E35" i="84"/>
  <c r="F9" i="7"/>
  <c r="D7" i="81"/>
  <c r="N12" i="81"/>
  <c r="K12" i="88"/>
  <c r="AI10" i="51"/>
  <c r="AL12" i="58" s="1"/>
  <c r="N8" i="82"/>
  <c r="Q20" i="58"/>
  <c r="T78" i="51"/>
  <c r="G32" i="58"/>
  <c r="Q58" i="58"/>
  <c r="T84" i="51"/>
  <c r="I82" i="81"/>
  <c r="H74" i="88"/>
  <c r="H77" i="88" s="1"/>
  <c r="J12" i="88"/>
  <c r="K58" i="88"/>
  <c r="I79" i="88"/>
  <c r="L36" i="81"/>
  <c r="H43" i="81"/>
  <c r="L49" i="81"/>
  <c r="H52" i="81"/>
  <c r="N54" i="81"/>
  <c r="E58" i="81"/>
  <c r="J61" i="81"/>
  <c r="H64" i="81"/>
  <c r="N66" i="81"/>
  <c r="T7" i="82"/>
  <c r="E34" i="83"/>
  <c r="O38" i="83"/>
  <c r="F54" i="84"/>
  <c r="I54" i="84"/>
  <c r="F26" i="7"/>
  <c r="X49" i="51"/>
  <c r="AA42" i="58" s="1"/>
  <c r="F32" i="58"/>
  <c r="W80" i="51"/>
  <c r="K27" i="88" s="1"/>
  <c r="F80" i="51"/>
  <c r="E10" i="82"/>
  <c r="AL80" i="51"/>
  <c r="AC80" i="51"/>
  <c r="R58" i="58"/>
  <c r="U84" i="51"/>
  <c r="Q43" i="44"/>
  <c r="H63" i="84"/>
  <c r="E57" i="88"/>
  <c r="D41" i="81"/>
  <c r="D64" i="81"/>
  <c r="D52" i="81"/>
  <c r="I42" i="81"/>
  <c r="I65" i="81"/>
  <c r="M65" i="81"/>
  <c r="M43" i="81"/>
  <c r="M66" i="81"/>
  <c r="H34" i="81"/>
  <c r="F37" i="81"/>
  <c r="N39" i="81"/>
  <c r="D44" i="81"/>
  <c r="P44" i="81" s="1"/>
  <c r="L47" i="81"/>
  <c r="M58" i="81"/>
  <c r="N61" i="81"/>
  <c r="D65" i="81"/>
  <c r="H31" i="83"/>
  <c r="E35" i="83"/>
  <c r="I39" i="83"/>
  <c r="H48" i="83"/>
  <c r="I52" i="83"/>
  <c r="G56" i="83"/>
  <c r="D32" i="84"/>
  <c r="I33" i="84"/>
  <c r="E36" i="84"/>
  <c r="C54" i="84"/>
  <c r="F21" i="7"/>
  <c r="J5" i="88"/>
  <c r="F23" i="7"/>
  <c r="J7" i="88"/>
  <c r="AI13" i="51"/>
  <c r="AL11" i="58" s="1"/>
  <c r="AJ11" i="58"/>
  <c r="AF40" i="58"/>
  <c r="AD16" i="51"/>
  <c r="AG40" i="58" s="1"/>
  <c r="AI23" i="51"/>
  <c r="AL45" i="58" s="1"/>
  <c r="X29" i="51"/>
  <c r="AA34" i="58" s="1"/>
  <c r="H65" i="51"/>
  <c r="B48" i="51"/>
  <c r="C41" i="58" s="1"/>
  <c r="B69" i="51"/>
  <c r="Y65" i="51"/>
  <c r="B61" i="51"/>
  <c r="N65" i="51"/>
  <c r="N48" i="51" s="1"/>
  <c r="Q41" i="58" s="1"/>
  <c r="B60" i="51"/>
  <c r="R84" i="51"/>
  <c r="N12" i="58"/>
  <c r="AK12" i="58"/>
  <c r="AF46" i="58"/>
  <c r="D55" i="83"/>
  <c r="D33" i="83"/>
  <c r="E38" i="83"/>
  <c r="C38" i="83"/>
  <c r="K22" i="84"/>
  <c r="K33" i="84"/>
  <c r="M52" i="84"/>
  <c r="AJ19" i="58"/>
  <c r="AI21" i="51"/>
  <c r="AL19" i="58" s="1"/>
  <c r="L26" i="44"/>
  <c r="C31" i="1"/>
  <c r="M18" i="85"/>
  <c r="H45" i="83"/>
  <c r="F39" i="83"/>
  <c r="AA10" i="85"/>
  <c r="Z28" i="58"/>
  <c r="X25" i="51"/>
  <c r="AA28" i="58" s="1"/>
  <c r="AI37" i="51"/>
  <c r="AL60" i="58" s="1"/>
  <c r="AI49" i="51"/>
  <c r="AL42" i="58" s="1"/>
  <c r="T16" i="58"/>
  <c r="W77" i="51"/>
  <c r="K24" i="88" s="1"/>
  <c r="N7" i="58"/>
  <c r="AF37" i="58"/>
  <c r="K7" i="44"/>
  <c r="J7" i="44"/>
  <c r="J18" i="44"/>
  <c r="J24" i="44"/>
  <c r="M26" i="44"/>
  <c r="J33" i="44"/>
  <c r="L33" i="44" s="1"/>
  <c r="E33" i="1"/>
  <c r="G7" i="85"/>
  <c r="E32" i="1"/>
  <c r="G16" i="85"/>
  <c r="J58" i="88"/>
  <c r="J66" i="81"/>
  <c r="E54" i="81"/>
  <c r="P54" i="81" s="1"/>
  <c r="N77" i="81"/>
  <c r="G48" i="83"/>
  <c r="E54" i="83"/>
  <c r="N56" i="83"/>
  <c r="I20" i="84"/>
  <c r="G52" i="84"/>
  <c r="I53" i="84"/>
  <c r="K54" i="84"/>
  <c r="M55" i="84"/>
  <c r="AA18" i="85"/>
  <c r="AI30" i="51"/>
  <c r="AL29" i="58" s="1"/>
  <c r="AD32" i="51"/>
  <c r="AG35" i="58" s="1"/>
  <c r="AD39" i="51"/>
  <c r="AG55" i="58" s="1"/>
  <c r="Z64" i="58"/>
  <c r="X40" i="51"/>
  <c r="AA64" i="58" s="1"/>
  <c r="AH76" i="51"/>
  <c r="AC76" i="51"/>
  <c r="R77" i="51"/>
  <c r="D26" i="58"/>
  <c r="G26" i="58" s="1"/>
  <c r="AF79" i="51"/>
  <c r="T15" i="11"/>
  <c r="T13" i="11"/>
  <c r="R26" i="11"/>
  <c r="K18" i="44"/>
  <c r="M35" i="44"/>
  <c r="E33" i="84"/>
  <c r="E23" i="84"/>
  <c r="P55" i="84"/>
  <c r="AI5" i="58"/>
  <c r="AF75" i="51"/>
  <c r="AF5" i="82" s="1"/>
  <c r="AG17" i="58"/>
  <c r="O65" i="51"/>
  <c r="C60" i="51"/>
  <c r="Z65" i="51"/>
  <c r="C61" i="51"/>
  <c r="I65" i="51"/>
  <c r="C69" i="51"/>
  <c r="AB9" i="82"/>
  <c r="AE26" i="58"/>
  <c r="AC79" i="51"/>
  <c r="R52" i="58"/>
  <c r="O13" i="82"/>
  <c r="U83" i="51"/>
  <c r="F53" i="88"/>
  <c r="F43" i="83"/>
  <c r="F48" i="83"/>
  <c r="I59" i="83"/>
  <c r="O51" i="83"/>
  <c r="O40" i="83"/>
  <c r="F37" i="83"/>
  <c r="S17" i="7"/>
  <c r="H15" i="81"/>
  <c r="F15" i="88"/>
  <c r="X27" i="51"/>
  <c r="AA33" i="58" s="1"/>
  <c r="X34" i="51"/>
  <c r="AA36" i="58" s="1"/>
  <c r="AA65" i="51"/>
  <c r="D61" i="51"/>
  <c r="D69" i="51"/>
  <c r="J65" i="51"/>
  <c r="D60" i="51"/>
  <c r="D48" i="51" s="1"/>
  <c r="E41" i="58" s="1"/>
  <c r="AH79" i="51"/>
  <c r="L19" i="44"/>
  <c r="F49" i="81"/>
  <c r="J50" i="81"/>
  <c r="K65" i="81"/>
  <c r="K43" i="81"/>
  <c r="H39" i="81"/>
  <c r="K54" i="81"/>
  <c r="L56" i="81"/>
  <c r="C42" i="83"/>
  <c r="C31" i="83"/>
  <c r="D57" i="83"/>
  <c r="D36" i="83"/>
  <c r="G37" i="83"/>
  <c r="I17" i="84"/>
  <c r="I27" i="84"/>
  <c r="F29" i="7"/>
  <c r="J13" i="88"/>
  <c r="AK5" i="58"/>
  <c r="AH75" i="51"/>
  <c r="X8" i="51"/>
  <c r="AA8" i="58" s="1"/>
  <c r="Z8" i="58"/>
  <c r="AI17" i="58"/>
  <c r="AI25" i="51"/>
  <c r="AL28" i="58" s="1"/>
  <c r="AI32" i="51"/>
  <c r="AL35" i="58" s="1"/>
  <c r="AD34" i="51"/>
  <c r="AG36" i="58" s="1"/>
  <c r="AF36" i="58"/>
  <c r="X35" i="51"/>
  <c r="AA59" i="58" s="1"/>
  <c r="AI39" i="51"/>
  <c r="AL55" i="58" s="1"/>
  <c r="X43" i="51"/>
  <c r="AA48" i="58" s="1"/>
  <c r="Z25" i="58"/>
  <c r="X44" i="51"/>
  <c r="AA25" i="58" s="1"/>
  <c r="AF77" i="51"/>
  <c r="D16" i="58"/>
  <c r="T20" i="58"/>
  <c r="W78" i="51"/>
  <c r="K25" i="88" s="1"/>
  <c r="R78" i="51"/>
  <c r="U9" i="6"/>
  <c r="S7" i="6"/>
  <c r="J7" i="6"/>
  <c r="I4" i="83" s="1"/>
  <c r="E18" i="6"/>
  <c r="H43" i="44"/>
  <c r="K10" i="44"/>
  <c r="K19" i="44"/>
  <c r="M19" i="44" s="1"/>
  <c r="H47" i="44"/>
  <c r="K36" i="44"/>
  <c r="M36" i="44" s="1"/>
  <c r="J36" i="44"/>
  <c r="L36" i="44" s="1"/>
  <c r="I55" i="83"/>
  <c r="I33" i="83"/>
  <c r="I44" i="83"/>
  <c r="I45" i="83"/>
  <c r="I34" i="84"/>
  <c r="AF6" i="58"/>
  <c r="AD6" i="51"/>
  <c r="AG6" i="58" s="1"/>
  <c r="C59" i="51"/>
  <c r="C48" i="51" s="1"/>
  <c r="D41" i="58" s="1"/>
  <c r="U82" i="51"/>
  <c r="P43" i="44"/>
  <c r="G63" i="84"/>
  <c r="E49" i="81"/>
  <c r="P49" i="81" s="1"/>
  <c r="F64" i="81"/>
  <c r="G39" i="81"/>
  <c r="G34" i="83"/>
  <c r="C49" i="83"/>
  <c r="AK9" i="58"/>
  <c r="AI14" i="51"/>
  <c r="AL9" i="58" s="1"/>
  <c r="AH17" i="58"/>
  <c r="AI24" i="51"/>
  <c r="AL53" i="58" s="1"/>
  <c r="N29" i="58"/>
  <c r="J14" i="44"/>
  <c r="L44" i="44"/>
  <c r="M64" i="84" s="1"/>
  <c r="H35" i="81"/>
  <c r="G60" i="81"/>
  <c r="G38" i="81"/>
  <c r="K50" i="81"/>
  <c r="K39" i="81"/>
  <c r="L65" i="81"/>
  <c r="L43" i="81"/>
  <c r="F36" i="81"/>
  <c r="G49" i="81"/>
  <c r="L54" i="81"/>
  <c r="K59" i="81"/>
  <c r="D53" i="83"/>
  <c r="D31" i="83"/>
  <c r="O56" i="83"/>
  <c r="O34" i="83"/>
  <c r="E57" i="83"/>
  <c r="N61" i="83"/>
  <c r="N50" i="83"/>
  <c r="N60" i="83"/>
  <c r="D62" i="83"/>
  <c r="N34" i="83"/>
  <c r="D52" i="83"/>
  <c r="G55" i="83"/>
  <c r="E58" i="83"/>
  <c r="AI5" i="51"/>
  <c r="AL5" i="58" s="1"/>
  <c r="AD7" i="51"/>
  <c r="AG7" i="58" s="1"/>
  <c r="AD27" i="51"/>
  <c r="AG33" i="58" s="1"/>
  <c r="AF59" i="58"/>
  <c r="AD35" i="51"/>
  <c r="AG59" i="58" s="1"/>
  <c r="X36" i="51"/>
  <c r="AA54" i="58" s="1"/>
  <c r="AF48" i="58"/>
  <c r="AD43" i="51"/>
  <c r="AG48" i="58" s="1"/>
  <c r="F75" i="51"/>
  <c r="D5" i="82"/>
  <c r="AL75" i="51"/>
  <c r="V77" i="51"/>
  <c r="Y16" i="58" s="1"/>
  <c r="E16" i="58"/>
  <c r="AL77" i="51"/>
  <c r="AA7" i="82"/>
  <c r="AD16" i="58"/>
  <c r="L79" i="51"/>
  <c r="K9" i="82"/>
  <c r="AB44" i="58"/>
  <c r="AE82" i="51"/>
  <c r="T61" i="58"/>
  <c r="W85" i="51"/>
  <c r="K32" i="88" s="1"/>
  <c r="R85" i="51"/>
  <c r="G18" i="58"/>
  <c r="J17" i="44"/>
  <c r="L17" i="44" s="1"/>
  <c r="F26" i="58"/>
  <c r="AL79" i="51"/>
  <c r="AE61" i="58"/>
  <c r="AH85" i="51"/>
  <c r="N28" i="58"/>
  <c r="N42" i="83"/>
  <c r="E44" i="83"/>
  <c r="N47" i="83"/>
  <c r="N57" i="83"/>
  <c r="N36" i="83"/>
  <c r="D59" i="83"/>
  <c r="D38" i="83"/>
  <c r="G60" i="83"/>
  <c r="N62" i="83"/>
  <c r="N52" i="83"/>
  <c r="I29" i="84"/>
  <c r="E32" i="84"/>
  <c r="J33" i="84"/>
  <c r="F22" i="7"/>
  <c r="W75" i="51"/>
  <c r="X5" i="51"/>
  <c r="AA5" i="58" s="1"/>
  <c r="AK13" i="58"/>
  <c r="AI11" i="51"/>
  <c r="AL13" i="58" s="1"/>
  <c r="Z29" i="58"/>
  <c r="X30" i="51"/>
  <c r="AA29" i="58" s="1"/>
  <c r="AK48" i="58"/>
  <c r="AI43" i="51"/>
  <c r="AL48" i="58" s="1"/>
  <c r="AK49" i="58"/>
  <c r="AI51" i="51"/>
  <c r="AL49" i="58" s="1"/>
  <c r="F79" i="51"/>
  <c r="AC85" i="51"/>
  <c r="G7" i="58"/>
  <c r="G12" i="58"/>
  <c r="F47" i="44"/>
  <c r="R45" i="44"/>
  <c r="I65" i="84"/>
  <c r="AA7" i="85"/>
  <c r="H61" i="58"/>
  <c r="G56" i="58"/>
  <c r="J53" i="9"/>
  <c r="J41" i="9"/>
  <c r="J42" i="9"/>
  <c r="D49" i="81"/>
  <c r="H50" i="81"/>
  <c r="L51" i="81"/>
  <c r="D53" i="81"/>
  <c r="H54" i="81"/>
  <c r="L55" i="81"/>
  <c r="O53" i="83"/>
  <c r="O31" i="83"/>
  <c r="I34" i="83"/>
  <c r="E50" i="83"/>
  <c r="L52" i="84"/>
  <c r="N53" i="84"/>
  <c r="P54" i="84"/>
  <c r="Z31" i="58"/>
  <c r="X47" i="51"/>
  <c r="AA31" i="58" s="1"/>
  <c r="X76" i="51"/>
  <c r="X6" i="82" s="1"/>
  <c r="L77" i="51"/>
  <c r="E58" i="58"/>
  <c r="F84" i="51"/>
  <c r="G21" i="58"/>
  <c r="G54" i="44"/>
  <c r="H71" i="84" s="1"/>
  <c r="J28" i="44"/>
  <c r="J30" i="44"/>
  <c r="L30" i="44" s="1"/>
  <c r="G55" i="44"/>
  <c r="H72" i="84" s="1"/>
  <c r="E57" i="44"/>
  <c r="F74" i="84" s="1"/>
  <c r="F49" i="83"/>
  <c r="D35" i="84"/>
  <c r="O53" i="84"/>
  <c r="Z15" i="58"/>
  <c r="X15" i="51"/>
  <c r="AA15" i="58" s="1"/>
  <c r="W17" i="58"/>
  <c r="Z45" i="58"/>
  <c r="X23" i="51"/>
  <c r="AA45" i="58" s="1"/>
  <c r="AJ38" i="58"/>
  <c r="AI45" i="51"/>
  <c r="AL38" i="58" s="1"/>
  <c r="AG79" i="51"/>
  <c r="AD26" i="58"/>
  <c r="D32" i="6"/>
  <c r="I9" i="6"/>
  <c r="H6" i="83" s="1"/>
  <c r="K9" i="6"/>
  <c r="J6" i="83" s="1"/>
  <c r="J9" i="6"/>
  <c r="I6" i="83" s="1"/>
  <c r="K24" i="44"/>
  <c r="H52" i="44"/>
  <c r="I69" i="84" s="1"/>
  <c r="K30" i="44"/>
  <c r="M30" i="44" s="1"/>
  <c r="H55" i="44"/>
  <c r="I72" i="84" s="1"/>
  <c r="D28" i="84"/>
  <c r="D20" i="84"/>
  <c r="D24" i="84"/>
  <c r="P52" i="84"/>
  <c r="Z17" i="58"/>
  <c r="X17" i="51"/>
  <c r="AK36" i="58"/>
  <c r="AI34" i="51"/>
  <c r="AL36" i="58" s="1"/>
  <c r="AK47" i="58"/>
  <c r="AI41" i="51"/>
  <c r="AL47" i="58" s="1"/>
  <c r="K20" i="58"/>
  <c r="I8" i="82"/>
  <c r="N61" i="58"/>
  <c r="AF12" i="58"/>
  <c r="E42" i="44"/>
  <c r="AD23" i="51"/>
  <c r="AG45" i="58" s="1"/>
  <c r="Z53" i="58"/>
  <c r="X24" i="51"/>
  <c r="AA53" i="58" s="1"/>
  <c r="AK59" i="58"/>
  <c r="AI35" i="51"/>
  <c r="AL59" i="58" s="1"/>
  <c r="X45" i="51"/>
  <c r="AA38" i="58" s="1"/>
  <c r="AK56" i="58"/>
  <c r="AI54" i="51"/>
  <c r="AL56" i="58" s="1"/>
  <c r="R76" i="51"/>
  <c r="F77" i="51"/>
  <c r="M61" i="58"/>
  <c r="K15" i="82"/>
  <c r="G14" i="58"/>
  <c r="N31" i="58"/>
  <c r="E47" i="44"/>
  <c r="K32" i="44"/>
  <c r="M32" i="44" s="1"/>
  <c r="J32" i="44"/>
  <c r="L32" i="44" s="1"/>
  <c r="Z13" i="58"/>
  <c r="X11" i="51"/>
  <c r="AA13" i="58" s="1"/>
  <c r="AI15" i="51"/>
  <c r="AL15" i="58" s="1"/>
  <c r="AD30" i="51"/>
  <c r="AG29" i="58" s="1"/>
  <c r="X31" i="51"/>
  <c r="AA23" i="58" s="1"/>
  <c r="AB16" i="58"/>
  <c r="AE77" i="51"/>
  <c r="L78" i="51"/>
  <c r="AC84" i="51"/>
  <c r="L85" i="51"/>
  <c r="G11" i="58"/>
  <c r="N21" i="58"/>
  <c r="G35" i="58"/>
  <c r="N44" i="83"/>
  <c r="G57" i="83"/>
  <c r="C61" i="83"/>
  <c r="E28" i="84"/>
  <c r="K28" i="84"/>
  <c r="I21" i="84"/>
  <c r="E24" i="84"/>
  <c r="I25" i="84"/>
  <c r="AK33" i="58"/>
  <c r="AI27" i="51"/>
  <c r="AL33" i="58" s="1"/>
  <c r="AF47" i="58"/>
  <c r="AD41" i="51"/>
  <c r="AG47" i="58" s="1"/>
  <c r="AC78" i="51"/>
  <c r="AD20" i="58"/>
  <c r="N32" i="58"/>
  <c r="AL85" i="51"/>
  <c r="J6" i="44"/>
  <c r="J41" i="44" s="1"/>
  <c r="K8" i="44"/>
  <c r="M8" i="44" s="1"/>
  <c r="J8" i="44"/>
  <c r="L8" i="44" s="1"/>
  <c r="M12" i="44"/>
  <c r="K45" i="44"/>
  <c r="E29" i="84"/>
  <c r="AG78" i="51"/>
  <c r="Q26" i="58"/>
  <c r="T79" i="51"/>
  <c r="E44" i="58"/>
  <c r="G44" i="58" s="1"/>
  <c r="AG82" i="51"/>
  <c r="V82" i="51"/>
  <c r="Y44" i="58" s="1"/>
  <c r="W84" i="51"/>
  <c r="K31" i="88" s="1"/>
  <c r="G47" i="58"/>
  <c r="F42" i="44"/>
  <c r="K11" i="44"/>
  <c r="H44" i="44"/>
  <c r="K31" i="44"/>
  <c r="M37" i="44"/>
  <c r="S32" i="58"/>
  <c r="V80" i="51"/>
  <c r="Y32" i="58" s="1"/>
  <c r="J13" i="44"/>
  <c r="L13" i="44" s="1"/>
  <c r="I56" i="44"/>
  <c r="J73" i="84" s="1"/>
  <c r="D57" i="44"/>
  <c r="E74" i="84" s="1"/>
  <c r="J30" i="84"/>
  <c r="J34" i="84"/>
  <c r="AJ17" i="58"/>
  <c r="G55" i="58"/>
  <c r="E31" i="6"/>
  <c r="E42" i="6"/>
  <c r="J25" i="44"/>
  <c r="L25" i="44" s="1"/>
  <c r="K19" i="84"/>
  <c r="C31" i="84"/>
  <c r="K23" i="84"/>
  <c r="C35" i="84"/>
  <c r="N55" i="58"/>
  <c r="G46" i="44"/>
  <c r="K14" i="44"/>
  <c r="H46" i="44"/>
  <c r="J16" i="44"/>
  <c r="L16" i="44" s="1"/>
  <c r="K16" i="44"/>
  <c r="M16" i="44" s="1"/>
  <c r="F46" i="44"/>
  <c r="E45" i="6"/>
  <c r="E35" i="6"/>
  <c r="E46" i="6"/>
  <c r="E34" i="6"/>
  <c r="G47" i="44"/>
  <c r="G23" i="58"/>
  <c r="S11" i="6"/>
  <c r="J20" i="84"/>
  <c r="J24" i="84"/>
  <c r="C30" i="84"/>
  <c r="J36" i="84"/>
  <c r="I19" i="84"/>
  <c r="K20" i="84"/>
  <c r="D22" i="84"/>
  <c r="I23" i="84"/>
  <c r="K24" i="84"/>
  <c r="D26" i="84"/>
  <c r="D30" i="84"/>
  <c r="I31" i="84"/>
  <c r="K32" i="84"/>
  <c r="D34" i="84"/>
  <c r="I35" i="84"/>
  <c r="K36" i="84"/>
  <c r="J19" i="84"/>
  <c r="C21" i="84"/>
  <c r="E22" i="84"/>
  <c r="J23" i="84"/>
  <c r="C25" i="84"/>
  <c r="E26" i="84"/>
  <c r="C29" i="84"/>
  <c r="E30" i="84"/>
  <c r="J31" i="84"/>
  <c r="C33" i="84"/>
  <c r="E34" i="84"/>
  <c r="J35" i="84"/>
  <c r="C22" i="84"/>
  <c r="C34" i="84"/>
  <c r="K17" i="84"/>
  <c r="J22" i="84"/>
  <c r="C36" i="84"/>
  <c r="D27" i="84"/>
  <c r="C18" i="84"/>
  <c r="E27" i="84"/>
  <c r="J28" i="84"/>
  <c r="C17" i="84"/>
  <c r="E18" i="84"/>
  <c r="J27" i="84"/>
  <c r="D17" i="84"/>
  <c r="I18" i="84"/>
  <c r="K27" i="84"/>
  <c r="E17" i="84"/>
  <c r="J18" i="84"/>
  <c r="C28" i="84"/>
  <c r="AI58" i="58" l="1"/>
  <c r="AF14" i="82"/>
  <c r="R42" i="44"/>
  <c r="I62" i="84"/>
  <c r="K60" i="51"/>
  <c r="H11" i="88"/>
  <c r="K11" i="81"/>
  <c r="G32" i="88"/>
  <c r="X75" i="51"/>
  <c r="X5" i="82" s="1"/>
  <c r="K22" i="88"/>
  <c r="J24" i="88"/>
  <c r="V15" i="82"/>
  <c r="B32" i="88"/>
  <c r="D32" i="88" s="1"/>
  <c r="G31" i="88"/>
  <c r="S46" i="44"/>
  <c r="T15" i="82"/>
  <c r="J27" i="88"/>
  <c r="G61" i="58"/>
  <c r="O32" i="58"/>
  <c r="P47" i="81"/>
  <c r="M28" i="44"/>
  <c r="J57" i="44"/>
  <c r="E52" i="83"/>
  <c r="U15" i="82"/>
  <c r="S5" i="82"/>
  <c r="G78" i="88"/>
  <c r="L71" i="84"/>
  <c r="I55" i="88"/>
  <c r="M14" i="82"/>
  <c r="E61" i="83"/>
  <c r="L10" i="44"/>
  <c r="J43" i="44"/>
  <c r="J32" i="88"/>
  <c r="E10" i="81"/>
  <c r="C10" i="88"/>
  <c r="AH58" i="58"/>
  <c r="AE14" i="82"/>
  <c r="W8" i="82"/>
  <c r="C25" i="88"/>
  <c r="AE9" i="82"/>
  <c r="AH26" i="58"/>
  <c r="W10" i="82"/>
  <c r="C27" i="88"/>
  <c r="D27" i="88" s="1"/>
  <c r="P43" i="81"/>
  <c r="L23" i="44"/>
  <c r="J51" i="44"/>
  <c r="AH61" i="58"/>
  <c r="AE15" i="82"/>
  <c r="N20" i="58"/>
  <c r="X16" i="58"/>
  <c r="U7" i="82"/>
  <c r="G26" i="88"/>
  <c r="Q42" i="44"/>
  <c r="H62" i="84"/>
  <c r="K9" i="81"/>
  <c r="H9" i="88"/>
  <c r="AE75" i="51"/>
  <c r="AE5" i="82" s="1"/>
  <c r="G25" i="88"/>
  <c r="G58" i="58"/>
  <c r="E40" i="83"/>
  <c r="J65" i="81"/>
  <c r="C12" i="88"/>
  <c r="E12" i="81"/>
  <c r="E13" i="81"/>
  <c r="C13" i="88"/>
  <c r="V8" i="82"/>
  <c r="B25" i="88"/>
  <c r="Q69" i="51"/>
  <c r="K69" i="51"/>
  <c r="AJ58" i="58"/>
  <c r="AG14" i="82"/>
  <c r="AI84" i="51"/>
  <c r="U32" i="58"/>
  <c r="R10" i="82"/>
  <c r="J53" i="44"/>
  <c r="L27" i="44"/>
  <c r="O58" i="58"/>
  <c r="L14" i="82"/>
  <c r="V5" i="82"/>
  <c r="B22" i="88"/>
  <c r="J54" i="81"/>
  <c r="L12" i="44"/>
  <c r="N16" i="58"/>
  <c r="W5" i="58"/>
  <c r="T75" i="51"/>
  <c r="T5" i="82" s="1"/>
  <c r="D22" i="88"/>
  <c r="Q59" i="51"/>
  <c r="K59" i="51"/>
  <c r="AB61" i="51"/>
  <c r="Q61" i="51"/>
  <c r="Q50" i="51" s="1"/>
  <c r="K61" i="51"/>
  <c r="E48" i="51"/>
  <c r="E52" i="51"/>
  <c r="E50" i="51"/>
  <c r="F43" i="58" s="1"/>
  <c r="O61" i="51"/>
  <c r="Z61" i="51"/>
  <c r="I61" i="51"/>
  <c r="I60" i="51"/>
  <c r="Z60" i="51"/>
  <c r="O60" i="51"/>
  <c r="AH52" i="58"/>
  <c r="AE13" i="82"/>
  <c r="AI10" i="82"/>
  <c r="AL32" i="58"/>
  <c r="K12" i="81"/>
  <c r="H12" i="88"/>
  <c r="R46" i="44"/>
  <c r="I66" i="84"/>
  <c r="T9" i="82"/>
  <c r="W26" i="58"/>
  <c r="AC14" i="82"/>
  <c r="AD84" i="51"/>
  <c r="AF58" i="58"/>
  <c r="AI26" i="58"/>
  <c r="AF9" i="82"/>
  <c r="L55" i="44"/>
  <c r="M72" i="84" s="1"/>
  <c r="K72" i="84"/>
  <c r="J56" i="44"/>
  <c r="L31" i="44"/>
  <c r="AD78" i="51"/>
  <c r="AC8" i="82"/>
  <c r="AF20" i="58"/>
  <c r="T12" i="82"/>
  <c r="W44" i="58"/>
  <c r="L15" i="82"/>
  <c r="O61" i="58"/>
  <c r="F5" i="82"/>
  <c r="G5" i="82"/>
  <c r="J46" i="44"/>
  <c r="L14" i="44"/>
  <c r="AK26" i="58"/>
  <c r="AI79" i="51"/>
  <c r="AH9" i="82"/>
  <c r="U58" i="58"/>
  <c r="R14" i="82"/>
  <c r="Z61" i="58"/>
  <c r="X85" i="51"/>
  <c r="H60" i="51"/>
  <c r="N60" i="51"/>
  <c r="Y60" i="51"/>
  <c r="W52" i="58"/>
  <c r="T13" i="82"/>
  <c r="N8" i="6"/>
  <c r="M5" i="83" s="1"/>
  <c r="L8" i="6"/>
  <c r="K5" i="83" s="1"/>
  <c r="D30" i="6"/>
  <c r="D19" i="6"/>
  <c r="F19" i="6"/>
  <c r="S8" i="6"/>
  <c r="G19" i="6"/>
  <c r="C5" i="83"/>
  <c r="D31" i="6"/>
  <c r="D41" i="6"/>
  <c r="K8" i="6"/>
  <c r="J5" i="83" s="1"/>
  <c r="J8" i="6"/>
  <c r="I5" i="83" s="1"/>
  <c r="I8" i="6"/>
  <c r="H5" i="83" s="1"/>
  <c r="I59" i="51"/>
  <c r="Z59" i="51"/>
  <c r="Z81" i="51" s="1"/>
  <c r="O59" i="51"/>
  <c r="O48" i="51" s="1"/>
  <c r="R41" i="58" s="1"/>
  <c r="AD76" i="51"/>
  <c r="AD6" i="82" s="1"/>
  <c r="AC6" i="82"/>
  <c r="AD77" i="51"/>
  <c r="AF16" i="58"/>
  <c r="AC7" i="82"/>
  <c r="AA69" i="51"/>
  <c r="P69" i="51"/>
  <c r="J69" i="51"/>
  <c r="AI76" i="51"/>
  <c r="AI6" i="82" s="1"/>
  <c r="AH6" i="82"/>
  <c r="H61" i="51"/>
  <c r="Y61" i="51"/>
  <c r="N61" i="51"/>
  <c r="H69" i="51"/>
  <c r="N69" i="51"/>
  <c r="Y69" i="51"/>
  <c r="H48" i="51"/>
  <c r="J41" i="58" s="1"/>
  <c r="AI20" i="58"/>
  <c r="AF8" i="82"/>
  <c r="H20" i="58"/>
  <c r="F8" i="82"/>
  <c r="AH8" i="82"/>
  <c r="AK20" i="58"/>
  <c r="AI78" i="51"/>
  <c r="AG9" i="82"/>
  <c r="AJ26" i="58"/>
  <c r="L28" i="44"/>
  <c r="J54" i="44"/>
  <c r="P47" i="44"/>
  <c r="G67" i="84"/>
  <c r="K57" i="44"/>
  <c r="Z16" i="58"/>
  <c r="X77" i="51"/>
  <c r="H32" i="58"/>
  <c r="F10" i="82"/>
  <c r="K5" i="81"/>
  <c r="H5" i="88"/>
  <c r="M10" i="82"/>
  <c r="P32" i="58"/>
  <c r="AA59" i="51"/>
  <c r="AA81" i="51" s="1"/>
  <c r="J59" i="51"/>
  <c r="P59" i="51"/>
  <c r="E7" i="81"/>
  <c r="C7" i="88"/>
  <c r="Q46" i="44"/>
  <c r="H66" i="84"/>
  <c r="L45" i="44"/>
  <c r="M65" i="84" s="1"/>
  <c r="K65" i="84"/>
  <c r="X44" i="58"/>
  <c r="U12" i="82"/>
  <c r="AA60" i="51"/>
  <c r="AA48" i="51" s="1"/>
  <c r="AD41" i="58" s="1"/>
  <c r="P60" i="51"/>
  <c r="P48" i="51" s="1"/>
  <c r="S41" i="58" s="1"/>
  <c r="J60" i="51"/>
  <c r="J48" i="51" s="1"/>
  <c r="G20" i="58"/>
  <c r="G15" i="82"/>
  <c r="I61" i="58"/>
  <c r="E14" i="81"/>
  <c r="C14" i="88"/>
  <c r="E5" i="81"/>
  <c r="C5" i="88"/>
  <c r="P53" i="81"/>
  <c r="W20" i="58"/>
  <c r="T8" i="82"/>
  <c r="AI44" i="58"/>
  <c r="AF12" i="82"/>
  <c r="U26" i="58"/>
  <c r="R9" i="82"/>
  <c r="O26" i="58"/>
  <c r="L9" i="82"/>
  <c r="B50" i="51"/>
  <c r="C43" i="58" s="1"/>
  <c r="AF26" i="58"/>
  <c r="AD79" i="51"/>
  <c r="AC9" i="82"/>
  <c r="H7" i="88"/>
  <c r="K7" i="81"/>
  <c r="K44" i="44"/>
  <c r="M11" i="44"/>
  <c r="AI85" i="51"/>
  <c r="AH15" i="82"/>
  <c r="AK61" i="58"/>
  <c r="U20" i="58"/>
  <c r="R8" i="82"/>
  <c r="Z32" i="58"/>
  <c r="X80" i="51"/>
  <c r="M5" i="82"/>
  <c r="L5" i="82"/>
  <c r="P46" i="44"/>
  <c r="G66" i="84"/>
  <c r="O42" i="44"/>
  <c r="F62" i="84"/>
  <c r="H26" i="58"/>
  <c r="F9" i="82"/>
  <c r="L70" i="84"/>
  <c r="M53" i="44"/>
  <c r="N70" i="84" s="1"/>
  <c r="AH32" i="58"/>
  <c r="AE10" i="82"/>
  <c r="AA26" i="58"/>
  <c r="X9" i="82"/>
  <c r="AG12" i="82"/>
  <c r="AJ44" i="58"/>
  <c r="AI16" i="58"/>
  <c r="AF7" i="82"/>
  <c r="M14" i="44"/>
  <c r="K46" i="44"/>
  <c r="K52" i="44"/>
  <c r="M24" i="44"/>
  <c r="U61" i="58"/>
  <c r="R15" i="82"/>
  <c r="L57" i="44"/>
  <c r="M74" i="84" s="1"/>
  <c r="K74" i="84"/>
  <c r="AK16" i="58"/>
  <c r="AI77" i="51"/>
  <c r="AH7" i="82"/>
  <c r="P45" i="81"/>
  <c r="N50" i="51"/>
  <c r="N81" i="51" s="1"/>
  <c r="T48" i="51"/>
  <c r="W41" i="58" s="1"/>
  <c r="N63" i="51"/>
  <c r="W58" i="58"/>
  <c r="T14" i="82"/>
  <c r="P34" i="81"/>
  <c r="AH44" i="58"/>
  <c r="AE12" i="82"/>
  <c r="K43" i="44"/>
  <c r="M10" i="44"/>
  <c r="R43" i="44"/>
  <c r="I63" i="84"/>
  <c r="AA61" i="51"/>
  <c r="P61" i="51"/>
  <c r="J61" i="51"/>
  <c r="U13" i="82"/>
  <c r="X52" i="58"/>
  <c r="J42" i="44"/>
  <c r="L7" i="44"/>
  <c r="Y48" i="51"/>
  <c r="AB41" i="58" s="1"/>
  <c r="P59" i="81"/>
  <c r="AI52" i="58"/>
  <c r="AF13" i="82"/>
  <c r="M51" i="44"/>
  <c r="N68" i="84" s="1"/>
  <c r="L68" i="84"/>
  <c r="AJ32" i="58"/>
  <c r="AG10" i="82"/>
  <c r="AI32" i="58"/>
  <c r="AF10" i="82"/>
  <c r="M45" i="44"/>
  <c r="N65" i="84" s="1"/>
  <c r="L65" i="84"/>
  <c r="N9" i="6"/>
  <c r="M6" i="83" s="1"/>
  <c r="K42" i="44"/>
  <c r="M7" i="44"/>
  <c r="AD80" i="51"/>
  <c r="AF32" i="58"/>
  <c r="AC10" i="82"/>
  <c r="P37" i="81"/>
  <c r="K56" i="44"/>
  <c r="M31" i="44"/>
  <c r="D42" i="6"/>
  <c r="P58" i="81"/>
  <c r="P46" i="81"/>
  <c r="X32" i="58"/>
  <c r="U10" i="82"/>
  <c r="Q47" i="44"/>
  <c r="H67" i="84"/>
  <c r="R44" i="44"/>
  <c r="I64" i="84"/>
  <c r="AA17" i="58"/>
  <c r="J50" i="51"/>
  <c r="L43" i="58" s="1"/>
  <c r="P42" i="44"/>
  <c r="G62" i="84"/>
  <c r="L41" i="44"/>
  <c r="M61" i="84" s="1"/>
  <c r="K61" i="84"/>
  <c r="G16" i="58"/>
  <c r="Z20" i="58"/>
  <c r="X78" i="51"/>
  <c r="O69" i="51"/>
  <c r="I69" i="51"/>
  <c r="Z69" i="51"/>
  <c r="P52" i="81"/>
  <c r="AA50" i="51"/>
  <c r="O47" i="44"/>
  <c r="F67" i="84"/>
  <c r="AF15" i="82"/>
  <c r="AI61" i="58"/>
  <c r="O16" i="58"/>
  <c r="L7" i="82"/>
  <c r="AI75" i="51"/>
  <c r="AI5" i="82" s="1"/>
  <c r="AH5" i="82"/>
  <c r="AH20" i="58"/>
  <c r="AE8" i="82"/>
  <c r="U8" i="82"/>
  <c r="X20" i="58"/>
  <c r="C50" i="51"/>
  <c r="D43" i="58" s="1"/>
  <c r="C63" i="51"/>
  <c r="H78" i="88"/>
  <c r="AB39" i="58"/>
  <c r="Y11" i="82"/>
  <c r="K55" i="44"/>
  <c r="AJ20" i="58"/>
  <c r="AG8" i="82"/>
  <c r="L8" i="82"/>
  <c r="O20" i="58"/>
  <c r="H16" i="58"/>
  <c r="F7" i="82"/>
  <c r="R47" i="44"/>
  <c r="I67" i="84"/>
  <c r="R7" i="82"/>
  <c r="U16" i="58"/>
  <c r="AH16" i="58"/>
  <c r="AE7" i="82"/>
  <c r="S6" i="82"/>
  <c r="R6" i="82"/>
  <c r="J52" i="44"/>
  <c r="L24" i="44"/>
  <c r="P57" i="81"/>
  <c r="AL17" i="58"/>
  <c r="L18" i="44"/>
  <c r="J47" i="44"/>
  <c r="X58" i="58"/>
  <c r="U14" i="82"/>
  <c r="X84" i="51"/>
  <c r="Z58" i="58"/>
  <c r="H58" i="58"/>
  <c r="F14" i="82"/>
  <c r="AF61" i="58"/>
  <c r="AD85" i="51"/>
  <c r="AC15" i="82"/>
  <c r="I48" i="51"/>
  <c r="K41" i="58" s="1"/>
  <c r="M18" i="44"/>
  <c r="K47" i="44"/>
  <c r="P41" i="81"/>
  <c r="D50" i="51"/>
  <c r="M41" i="44"/>
  <c r="N61" i="84" s="1"/>
  <c r="L61" i="84"/>
  <c r="L53" i="44" l="1"/>
  <c r="M70" i="84" s="1"/>
  <c r="K70" i="84"/>
  <c r="AL58" i="58"/>
  <c r="AI14" i="82"/>
  <c r="D25" i="88"/>
  <c r="L43" i="44"/>
  <c r="M63" i="84" s="1"/>
  <c r="K63" i="84"/>
  <c r="L51" i="44"/>
  <c r="M68" i="84" s="1"/>
  <c r="K68" i="84"/>
  <c r="L41" i="58"/>
  <c r="N41" i="58" s="1"/>
  <c r="F50" i="58"/>
  <c r="F52" i="51"/>
  <c r="H50" i="58" s="1"/>
  <c r="G52" i="51"/>
  <c r="I50" i="58" s="1"/>
  <c r="AL52" i="51"/>
  <c r="E82" i="51"/>
  <c r="F41" i="58"/>
  <c r="E81" i="51"/>
  <c r="E55" i="51"/>
  <c r="P50" i="51"/>
  <c r="S50" i="51" s="1"/>
  <c r="V43" i="58" s="1"/>
  <c r="K48" i="51"/>
  <c r="L48" i="51" s="1"/>
  <c r="O41" i="58" s="1"/>
  <c r="K52" i="51"/>
  <c r="K50" i="51"/>
  <c r="M43" i="58" s="1"/>
  <c r="W50" i="51"/>
  <c r="Z43" i="58" s="1"/>
  <c r="T43" i="58"/>
  <c r="F48" i="51"/>
  <c r="AB48" i="51"/>
  <c r="AC48" i="51" s="1"/>
  <c r="AB52" i="51"/>
  <c r="AB50" i="51"/>
  <c r="G48" i="51"/>
  <c r="I41" i="58" s="1"/>
  <c r="Q48" i="51"/>
  <c r="S48" i="51" s="1"/>
  <c r="V41" i="58" s="1"/>
  <c r="AL48" i="51"/>
  <c r="Q52" i="51"/>
  <c r="AG48" i="51"/>
  <c r="AA55" i="51"/>
  <c r="AI7" i="82"/>
  <c r="AL16" i="58"/>
  <c r="AG16" i="58"/>
  <c r="AD7" i="82"/>
  <c r="E43" i="58"/>
  <c r="G43" i="58" s="1"/>
  <c r="F50" i="51"/>
  <c r="H43" i="58" s="1"/>
  <c r="G50" i="51"/>
  <c r="I43" i="58" s="1"/>
  <c r="AL50" i="51"/>
  <c r="I16" i="58"/>
  <c r="G7" i="82"/>
  <c r="AA16" i="58"/>
  <c r="X7" i="82"/>
  <c r="L46" i="44"/>
  <c r="M66" i="84" s="1"/>
  <c r="K66" i="84"/>
  <c r="M57" i="44"/>
  <c r="N74" i="84" s="1"/>
  <c r="L74" i="84"/>
  <c r="L42" i="44"/>
  <c r="M62" i="84" s="1"/>
  <c r="K62" i="84"/>
  <c r="AA32" i="58"/>
  <c r="X10" i="82"/>
  <c r="I50" i="51"/>
  <c r="K43" i="58" s="1"/>
  <c r="N43" i="58" s="1"/>
  <c r="P20" i="58"/>
  <c r="M8" i="82"/>
  <c r="AD43" i="58"/>
  <c r="AG50" i="51"/>
  <c r="AJ43" i="58" s="1"/>
  <c r="AC39" i="58"/>
  <c r="Z11" i="82"/>
  <c r="P26" i="58"/>
  <c r="M9" i="82"/>
  <c r="P16" i="58"/>
  <c r="M7" i="82"/>
  <c r="M46" i="44"/>
  <c r="N66" i="84" s="1"/>
  <c r="L66" i="84"/>
  <c r="V48" i="51"/>
  <c r="P81" i="51"/>
  <c r="H28" i="88" s="1"/>
  <c r="P55" i="51"/>
  <c r="AA61" i="58"/>
  <c r="X15" i="82"/>
  <c r="G14" i="82"/>
  <c r="I58" i="58"/>
  <c r="Z48" i="51"/>
  <c r="AC41" i="58" s="1"/>
  <c r="V58" i="58"/>
  <c r="S14" i="82"/>
  <c r="AD14" i="82"/>
  <c r="AG58" i="58"/>
  <c r="Y50" i="51"/>
  <c r="Y63" i="51" s="1"/>
  <c r="AE48" i="51"/>
  <c r="AH41" i="58" s="1"/>
  <c r="M47" i="44"/>
  <c r="N67" i="84" s="1"/>
  <c r="L67" i="84"/>
  <c r="S43" i="58"/>
  <c r="V50" i="51"/>
  <c r="V61" i="58"/>
  <c r="S15" i="82"/>
  <c r="M42" i="44"/>
  <c r="N62" i="84" s="1"/>
  <c r="L62" i="84"/>
  <c r="H50" i="51"/>
  <c r="J43" i="58" s="1"/>
  <c r="H81" i="51"/>
  <c r="S8" i="82"/>
  <c r="V20" i="58"/>
  <c r="P61" i="58"/>
  <c r="M15" i="82"/>
  <c r="AD39" i="58"/>
  <c r="AA11" i="82"/>
  <c r="AC81" i="51"/>
  <c r="AA20" i="58"/>
  <c r="X8" i="82"/>
  <c r="V26" i="58"/>
  <c r="S9" i="82"/>
  <c r="AL20" i="58"/>
  <c r="AI8" i="82"/>
  <c r="I26" i="58"/>
  <c r="G9" i="82"/>
  <c r="AL61" i="58"/>
  <c r="AI15" i="82"/>
  <c r="S7" i="82"/>
  <c r="V16" i="58"/>
  <c r="T50" i="51"/>
  <c r="W43" i="58" s="1"/>
  <c r="Q43" i="58"/>
  <c r="AG26" i="58"/>
  <c r="AD9" i="82"/>
  <c r="O50" i="51"/>
  <c r="O81" i="51" s="1"/>
  <c r="U48" i="51"/>
  <c r="X41" i="58" s="1"/>
  <c r="B81" i="51"/>
  <c r="T81" i="51" s="1"/>
  <c r="L47" i="44"/>
  <c r="M67" i="84" s="1"/>
  <c r="K67" i="84"/>
  <c r="AG32" i="58"/>
  <c r="AD10" i="82"/>
  <c r="J55" i="51"/>
  <c r="J81" i="51"/>
  <c r="B63" i="51"/>
  <c r="L52" i="44"/>
  <c r="M69" i="84" s="1"/>
  <c r="K69" i="84"/>
  <c r="L54" i="44"/>
  <c r="M71" i="84" s="1"/>
  <c r="K71" i="84"/>
  <c r="AG61" i="58"/>
  <c r="AD15" i="82"/>
  <c r="L72" i="84"/>
  <c r="M55" i="44"/>
  <c r="N72" i="84" s="1"/>
  <c r="M52" i="44"/>
  <c r="N69" i="84" s="1"/>
  <c r="L69" i="84"/>
  <c r="AA58" i="58"/>
  <c r="X14" i="82"/>
  <c r="Q39" i="58"/>
  <c r="N11" i="82"/>
  <c r="M44" i="44"/>
  <c r="N64" i="84" s="1"/>
  <c r="L64" i="84"/>
  <c r="AD8" i="82"/>
  <c r="AG20" i="58"/>
  <c r="D55" i="51"/>
  <c r="I20" i="58"/>
  <c r="G8" i="82"/>
  <c r="C81" i="51"/>
  <c r="AF81" i="51" s="1"/>
  <c r="L73" i="84"/>
  <c r="M56" i="44"/>
  <c r="N73" i="84" s="1"/>
  <c r="M43" i="44"/>
  <c r="N63" i="84" s="1"/>
  <c r="L63" i="84"/>
  <c r="I32" i="58"/>
  <c r="G10" i="82"/>
  <c r="AL26" i="58"/>
  <c r="AI9" i="82"/>
  <c r="L56" i="44"/>
  <c r="M73" i="84" s="1"/>
  <c r="K73" i="84"/>
  <c r="D81" i="51"/>
  <c r="R50" i="51" l="1"/>
  <c r="U43" i="58" s="1"/>
  <c r="L50" i="51"/>
  <c r="O43" i="58" s="1"/>
  <c r="I81" i="51"/>
  <c r="I11" i="82" s="1"/>
  <c r="AD48" i="51"/>
  <c r="AG41" i="58" s="1"/>
  <c r="AF41" i="58"/>
  <c r="T41" i="58"/>
  <c r="Q55" i="51"/>
  <c r="W48" i="51"/>
  <c r="Z41" i="58" s="1"/>
  <c r="Q81" i="51"/>
  <c r="Q63" i="51"/>
  <c r="K82" i="51"/>
  <c r="L52" i="51"/>
  <c r="O50" i="58" s="1"/>
  <c r="M52" i="51"/>
  <c r="P50" i="58" s="1"/>
  <c r="M50" i="58"/>
  <c r="E28" i="88"/>
  <c r="R48" i="51"/>
  <c r="U41" i="58" s="1"/>
  <c r="AB55" i="51"/>
  <c r="AH50" i="51"/>
  <c r="AE43" i="58"/>
  <c r="AC50" i="51"/>
  <c r="M41" i="58"/>
  <c r="K55" i="51"/>
  <c r="L55" i="51" s="1"/>
  <c r="O57" i="58" s="1"/>
  <c r="K81" i="51"/>
  <c r="M50" i="51"/>
  <c r="P43" i="58" s="1"/>
  <c r="AH52" i="51"/>
  <c r="AB82" i="51"/>
  <c r="AH82" i="51" s="1"/>
  <c r="AE50" i="58"/>
  <c r="AC52" i="51"/>
  <c r="AE41" i="58"/>
  <c r="AH48" i="51"/>
  <c r="AK41" i="58" s="1"/>
  <c r="AB63" i="51"/>
  <c r="E63" i="51"/>
  <c r="E83" i="51"/>
  <c r="F57" i="58"/>
  <c r="S52" i="51"/>
  <c r="V50" i="58" s="1"/>
  <c r="R52" i="51"/>
  <c r="U50" i="58" s="1"/>
  <c r="Q82" i="51"/>
  <c r="W52" i="51"/>
  <c r="T50" i="58"/>
  <c r="G82" i="51"/>
  <c r="I44" i="58" s="1"/>
  <c r="F44" i="58"/>
  <c r="AL82" i="51"/>
  <c r="E12" i="82"/>
  <c r="C29" i="88" s="1"/>
  <c r="D29" i="88" s="1"/>
  <c r="F82" i="51"/>
  <c r="Y41" i="58"/>
  <c r="I63" i="51"/>
  <c r="E89" i="51"/>
  <c r="AJ41" i="58"/>
  <c r="G41" i="58"/>
  <c r="H41" i="58"/>
  <c r="G81" i="51"/>
  <c r="AH81" i="51"/>
  <c r="E11" i="82"/>
  <c r="C28" i="88" s="1"/>
  <c r="F39" i="58"/>
  <c r="M48" i="51"/>
  <c r="P41" i="58" s="1"/>
  <c r="U81" i="51"/>
  <c r="R39" i="58"/>
  <c r="O11" i="82"/>
  <c r="D83" i="51"/>
  <c r="E57" i="58"/>
  <c r="G57" i="58" s="1"/>
  <c r="AL55" i="51"/>
  <c r="G55" i="51"/>
  <c r="I57" i="58" s="1"/>
  <c r="F55" i="51"/>
  <c r="H57" i="58" s="1"/>
  <c r="L57" i="58"/>
  <c r="N57" i="58" s="1"/>
  <c r="J83" i="51"/>
  <c r="E30" i="88" s="1"/>
  <c r="Y43" i="58"/>
  <c r="X50" i="51"/>
  <c r="AA43" i="58" s="1"/>
  <c r="J63" i="51"/>
  <c r="AI39" i="58"/>
  <c r="AF11" i="82"/>
  <c r="V55" i="51"/>
  <c r="S57" i="58"/>
  <c r="P83" i="51"/>
  <c r="H30" i="88" s="1"/>
  <c r="R55" i="51"/>
  <c r="U57" i="58" s="1"/>
  <c r="S55" i="51"/>
  <c r="V57" i="58" s="1"/>
  <c r="P63" i="51"/>
  <c r="H11" i="82"/>
  <c r="J39" i="58"/>
  <c r="K39" i="58"/>
  <c r="AD57" i="58"/>
  <c r="AG55" i="51"/>
  <c r="AA83" i="51"/>
  <c r="AC55" i="51"/>
  <c r="C11" i="82"/>
  <c r="C89" i="51"/>
  <c r="D39" i="58"/>
  <c r="B11" i="82"/>
  <c r="C39" i="58"/>
  <c r="B89" i="51"/>
  <c r="AE81" i="51"/>
  <c r="E39" i="58"/>
  <c r="D11" i="82"/>
  <c r="B28" i="88" s="1"/>
  <c r="AL81" i="51"/>
  <c r="F81" i="51"/>
  <c r="AF48" i="51"/>
  <c r="AI41" i="58" s="1"/>
  <c r="Z50" i="51"/>
  <c r="U50" i="51"/>
  <c r="X43" i="58" s="1"/>
  <c r="R43" i="58"/>
  <c r="O63" i="51"/>
  <c r="L39" i="58"/>
  <c r="J11" i="82"/>
  <c r="S39" i="58"/>
  <c r="P11" i="82"/>
  <c r="V81" i="51"/>
  <c r="R81" i="51"/>
  <c r="M55" i="51"/>
  <c r="P57" i="58" s="1"/>
  <c r="AB43" i="58"/>
  <c r="AE50" i="51"/>
  <c r="AH43" i="58" s="1"/>
  <c r="W39" i="58"/>
  <c r="T11" i="82"/>
  <c r="H63" i="51"/>
  <c r="AF39" i="58"/>
  <c r="AD81" i="51"/>
  <c r="AC11" i="82"/>
  <c r="D63" i="51"/>
  <c r="AG81" i="51"/>
  <c r="AA63" i="51"/>
  <c r="G12" i="82" l="1"/>
  <c r="AI48" i="51"/>
  <c r="AL41" i="58" s="1"/>
  <c r="X48" i="51"/>
  <c r="AA41" i="58" s="1"/>
  <c r="AH12" i="82"/>
  <c r="AI82" i="51"/>
  <c r="AK44" i="58"/>
  <c r="V11" i="82"/>
  <c r="G83" i="51"/>
  <c r="E13" i="82"/>
  <c r="C30" i="88" s="1"/>
  <c r="F52" i="58"/>
  <c r="AI52" i="51"/>
  <c r="AL50" i="58" s="1"/>
  <c r="AK50" i="58"/>
  <c r="AE57" i="58"/>
  <c r="AB83" i="51"/>
  <c r="AC83" i="51" s="1"/>
  <c r="AH55" i="51"/>
  <c r="AK57" i="58" s="1"/>
  <c r="F29" i="88"/>
  <c r="G29" i="88" s="1"/>
  <c r="M82" i="51"/>
  <c r="M44" i="58"/>
  <c r="L82" i="51"/>
  <c r="K12" i="82"/>
  <c r="D28" i="88"/>
  <c r="I28" i="88"/>
  <c r="J28" i="88" s="1"/>
  <c r="S81" i="51"/>
  <c r="T39" i="58"/>
  <c r="Q11" i="82"/>
  <c r="W11" i="82" s="1"/>
  <c r="W81" i="51"/>
  <c r="X81" i="51" s="1"/>
  <c r="AH11" i="82"/>
  <c r="AK39" i="58"/>
  <c r="F28" i="88"/>
  <c r="G28" i="88" s="1"/>
  <c r="M81" i="51"/>
  <c r="K11" i="82"/>
  <c r="M39" i="58"/>
  <c r="Z50" i="58"/>
  <c r="X52" i="51"/>
  <c r="AA50" i="58" s="1"/>
  <c r="K63" i="51"/>
  <c r="K83" i="51"/>
  <c r="M57" i="58"/>
  <c r="L81" i="51"/>
  <c r="Q83" i="51"/>
  <c r="T57" i="58"/>
  <c r="W55" i="51"/>
  <c r="Z57" i="58" s="1"/>
  <c r="AC82" i="51"/>
  <c r="AB12" i="82"/>
  <c r="AE44" i="58"/>
  <c r="H44" i="58"/>
  <c r="F12" i="82"/>
  <c r="I29" i="88"/>
  <c r="J29" i="88" s="1"/>
  <c r="S82" i="51"/>
  <c r="T44" i="58"/>
  <c r="W82" i="51"/>
  <c r="Q12" i="82"/>
  <c r="W12" i="82" s="1"/>
  <c r="R82" i="51"/>
  <c r="AI50" i="51"/>
  <c r="AL43" i="58" s="1"/>
  <c r="AK43" i="58"/>
  <c r="AD52" i="51"/>
  <c r="AG50" i="58" s="1"/>
  <c r="AF50" i="58"/>
  <c r="AF43" i="58"/>
  <c r="AD50" i="51"/>
  <c r="AG43" i="58" s="1"/>
  <c r="AD55" i="51"/>
  <c r="AG57" i="58" s="1"/>
  <c r="AF57" i="58"/>
  <c r="V83" i="51"/>
  <c r="S52" i="58"/>
  <c r="P13" i="82"/>
  <c r="R83" i="51"/>
  <c r="U39" i="58"/>
  <c r="R11" i="82"/>
  <c r="Y39" i="58"/>
  <c r="Y57" i="58"/>
  <c r="AH39" i="58"/>
  <c r="AE11" i="82"/>
  <c r="L52" i="58"/>
  <c r="N52" i="58" s="1"/>
  <c r="J13" i="82"/>
  <c r="AJ39" i="58"/>
  <c r="AG11" i="82"/>
  <c r="AI81" i="51"/>
  <c r="H39" i="58"/>
  <c r="F11" i="82"/>
  <c r="P39" i="58"/>
  <c r="M11" i="82"/>
  <c r="AC43" i="58"/>
  <c r="AF50" i="51"/>
  <c r="AI43" i="58" s="1"/>
  <c r="E52" i="58"/>
  <c r="G52" i="58" s="1"/>
  <c r="D13" i="82"/>
  <c r="B30" i="88" s="1"/>
  <c r="F83" i="51"/>
  <c r="AL83" i="51"/>
  <c r="Z63" i="51"/>
  <c r="AD52" i="58"/>
  <c r="AG83" i="51"/>
  <c r="AA13" i="82"/>
  <c r="AJ57" i="58"/>
  <c r="X39" i="58"/>
  <c r="U11" i="82"/>
  <c r="D89" i="51"/>
  <c r="AG39" i="58"/>
  <c r="AD11" i="82"/>
  <c r="N39" i="58"/>
  <c r="G39" i="58"/>
  <c r="AI55" i="51" l="1"/>
  <c r="AL57" i="58" s="1"/>
  <c r="D30" i="88"/>
  <c r="M83" i="51"/>
  <c r="F30" i="88"/>
  <c r="G30" i="88" s="1"/>
  <c r="K13" i="82"/>
  <c r="M52" i="58"/>
  <c r="L83" i="51"/>
  <c r="K29" i="88"/>
  <c r="Z44" i="58"/>
  <c r="X82" i="51"/>
  <c r="AC12" i="82"/>
  <c r="AD82" i="51"/>
  <c r="AF44" i="58"/>
  <c r="K28" i="88"/>
  <c r="Z39" i="58"/>
  <c r="P44" i="58"/>
  <c r="M12" i="82"/>
  <c r="V44" i="58"/>
  <c r="S12" i="82"/>
  <c r="S83" i="51"/>
  <c r="I30" i="88"/>
  <c r="J30" i="88" s="1"/>
  <c r="W83" i="51"/>
  <c r="T52" i="58"/>
  <c r="Q13" i="82"/>
  <c r="W13" i="82" s="1"/>
  <c r="L12" i="82"/>
  <c r="O44" i="58"/>
  <c r="X55" i="51"/>
  <c r="AA57" i="58" s="1"/>
  <c r="L11" i="82"/>
  <c r="O39" i="58"/>
  <c r="AH83" i="51"/>
  <c r="AB13" i="82"/>
  <c r="AE52" i="58"/>
  <c r="U44" i="58"/>
  <c r="R12" i="82"/>
  <c r="AL44" i="58"/>
  <c r="AI12" i="82"/>
  <c r="AD83" i="51"/>
  <c r="AC13" i="82"/>
  <c r="AF52" i="58"/>
  <c r="H52" i="58"/>
  <c r="F13" i="82"/>
  <c r="AA39" i="58"/>
  <c r="X11" i="82"/>
  <c r="O52" i="58"/>
  <c r="L13" i="82"/>
  <c r="AJ52" i="58"/>
  <c r="AG13" i="82"/>
  <c r="AI83" i="51"/>
  <c r="V39" i="58"/>
  <c r="S11" i="82"/>
  <c r="U52" i="58"/>
  <c r="R13" i="82"/>
  <c r="G11" i="82"/>
  <c r="I39" i="58"/>
  <c r="V13" i="82"/>
  <c r="AL39" i="58"/>
  <c r="AI11" i="82"/>
  <c r="Y52" i="58"/>
  <c r="X83" i="51"/>
  <c r="AA44" i="58" l="1"/>
  <c r="X12" i="82"/>
  <c r="K30" i="88"/>
  <c r="Z52" i="58"/>
  <c r="AG44" i="58"/>
  <c r="AD12" i="82"/>
  <c r="AK52" i="58"/>
  <c r="AH13" i="82"/>
  <c r="AL52" i="58"/>
  <c r="AI13" i="82"/>
  <c r="AA52" i="58"/>
  <c r="X13" i="82"/>
  <c r="P52" i="58"/>
  <c r="M13" i="82"/>
  <c r="I52" i="58"/>
  <c r="G13" i="82"/>
  <c r="V52" i="58"/>
  <c r="S13" i="82"/>
  <c r="AD13" i="82"/>
  <c r="AG52" i="58"/>
</calcChain>
</file>

<file path=xl/sharedStrings.xml><?xml version="1.0" encoding="utf-8"?>
<sst xmlns="http://schemas.openxmlformats.org/spreadsheetml/2006/main" count="27911" uniqueCount="1111">
  <si>
    <t>％</t>
    <phoneticPr fontId="2"/>
  </si>
  <si>
    <t>戸</t>
    <rPh sb="0" eb="1">
      <t>コ</t>
    </rPh>
    <phoneticPr fontId="13"/>
  </si>
  <si>
    <t>％</t>
    <phoneticPr fontId="13"/>
  </si>
  <si>
    <t>建築の時期別共同住宅の階数別住宅数</t>
    <rPh sb="6" eb="8">
      <t>キョウドウ</t>
    </rPh>
    <rPh sb="8" eb="10">
      <t>ジュウタク</t>
    </rPh>
    <rPh sb="13" eb="14">
      <t>ベツ</t>
    </rPh>
    <phoneticPr fontId="12"/>
  </si>
  <si>
    <t>高齢者等のための設備がある</t>
    <rPh sb="0" eb="3">
      <t>コウレイシャ</t>
    </rPh>
    <rPh sb="3" eb="4">
      <t>トウ</t>
    </rPh>
    <rPh sb="8" eb="10">
      <t>セツビ</t>
    </rPh>
    <phoneticPr fontId="2"/>
  </si>
  <si>
    <t>持ち家住宅率の推移</t>
    <rPh sb="0" eb="1">
      <t>モ</t>
    </rPh>
    <rPh sb="2" eb="3">
      <t>イエ</t>
    </rPh>
    <rPh sb="3" eb="5">
      <t>ジュウタク</t>
    </rPh>
    <rPh sb="5" eb="6">
      <t>リツ</t>
    </rPh>
    <rPh sb="7" eb="9">
      <t>スイイ</t>
    </rPh>
    <phoneticPr fontId="2"/>
  </si>
  <si>
    <t>　手すりがある</t>
    <rPh sb="1" eb="2">
      <t>テ</t>
    </rPh>
    <phoneticPr fontId="2"/>
  </si>
  <si>
    <t>　またぎやすい高さの浴室</t>
    <rPh sb="7" eb="8">
      <t>タカ</t>
    </rPh>
    <rPh sb="10" eb="12">
      <t>ヨクシツ</t>
    </rPh>
    <phoneticPr fontId="2"/>
  </si>
  <si>
    <t>　廊下などの幅が車椅子で通行可能</t>
    <rPh sb="1" eb="3">
      <t>ロウカ</t>
    </rPh>
    <rPh sb="6" eb="7">
      <t>ハバ</t>
    </rPh>
    <rPh sb="8" eb="11">
      <t>クルマイス</t>
    </rPh>
    <rPh sb="12" eb="14">
      <t>ツウコウ</t>
    </rPh>
    <rPh sb="14" eb="16">
      <t>カノウ</t>
    </rPh>
    <phoneticPr fontId="2"/>
  </si>
  <si>
    <t>　段差のない屋内</t>
    <rPh sb="1" eb="3">
      <t>ダンサ</t>
    </rPh>
    <rPh sb="6" eb="8">
      <t>オクナイ</t>
    </rPh>
    <phoneticPr fontId="2"/>
  </si>
  <si>
    <t>　道路から玄関まで車椅子で通行可能</t>
    <rPh sb="1" eb="3">
      <t>ドウロ</t>
    </rPh>
    <rPh sb="5" eb="7">
      <t>ゲンカン</t>
    </rPh>
    <rPh sb="9" eb="12">
      <t>クルマイス</t>
    </rPh>
    <rPh sb="13" eb="15">
      <t>ツウコウ</t>
    </rPh>
    <rPh sb="15" eb="17">
      <t>カノウ</t>
    </rPh>
    <phoneticPr fontId="2"/>
  </si>
  <si>
    <t>高齢者等のための設備はない</t>
    <rPh sb="0" eb="3">
      <t>コウレイシャ</t>
    </rPh>
    <rPh sb="3" eb="4">
      <t>トウ</t>
    </rPh>
    <rPh sb="8" eb="10">
      <t>セツビ</t>
    </rPh>
    <phoneticPr fontId="2"/>
  </si>
  <si>
    <t>平成15年</t>
    <rPh sb="0" eb="2">
      <t>ヘイセイ</t>
    </rPh>
    <rPh sb="4" eb="5">
      <t>ネン</t>
    </rPh>
    <phoneticPr fontId="2"/>
  </si>
  <si>
    <t>平成10年</t>
    <rPh sb="0" eb="2">
      <t>ヘイセイ</t>
    </rPh>
    <rPh sb="4" eb="5">
      <t>ネン</t>
    </rPh>
    <phoneticPr fontId="2"/>
  </si>
  <si>
    <t>平成20年</t>
    <rPh sb="0" eb="2">
      <t>ヘイセイ</t>
    </rPh>
    <rPh sb="4" eb="5">
      <t>ネン</t>
    </rPh>
    <phoneticPr fontId="2"/>
  </si>
  <si>
    <t xml:space="preserve"> </t>
    <phoneticPr fontId="2"/>
  </si>
  <si>
    <t>高齢者等のための設備状況別住宅割合</t>
    <rPh sb="0" eb="3">
      <t>コウレイシャ</t>
    </rPh>
    <rPh sb="3" eb="4">
      <t>トウ</t>
    </rPh>
    <rPh sb="8" eb="10">
      <t>セツビ</t>
    </rPh>
    <rPh sb="10" eb="12">
      <t>ジョウキョウ</t>
    </rPh>
    <rPh sb="12" eb="13">
      <t>ベツ</t>
    </rPh>
    <rPh sb="13" eb="15">
      <t>ジュウタク</t>
    </rPh>
    <rPh sb="15" eb="17">
      <t>ワリアイ</t>
    </rPh>
    <phoneticPr fontId="2"/>
  </si>
  <si>
    <t>注）1　総数は不詳を含む。</t>
    <rPh sb="0" eb="1">
      <t>チュウ</t>
    </rPh>
    <rPh sb="4" eb="6">
      <t>ソウスウ</t>
    </rPh>
    <rPh sb="7" eb="9">
      <t>フショウ</t>
    </rPh>
    <rPh sb="10" eb="11">
      <t>フク</t>
    </rPh>
    <phoneticPr fontId="2"/>
  </si>
  <si>
    <t>　　2　複数回答があるため、内訳の合計とは必ずしも一致しない。</t>
    <phoneticPr fontId="2"/>
  </si>
  <si>
    <t>高齢者等のための設備がある住宅数及び割合</t>
    <rPh sb="0" eb="3">
      <t>コウレイシャ</t>
    </rPh>
    <rPh sb="3" eb="4">
      <t>トウ</t>
    </rPh>
    <rPh sb="8" eb="10">
      <t>セツビ</t>
    </rPh>
    <rPh sb="13" eb="15">
      <t>ジュウタク</t>
    </rPh>
    <rPh sb="15" eb="16">
      <t>スウ</t>
    </rPh>
    <rPh sb="16" eb="17">
      <t>オヨ</t>
    </rPh>
    <rPh sb="18" eb="20">
      <t>ワリアイ</t>
    </rPh>
    <phoneticPr fontId="2"/>
  </si>
  <si>
    <t>　　　　玄関</t>
    <rPh sb="4" eb="6">
      <t>ゲンカン</t>
    </rPh>
    <phoneticPr fontId="2"/>
  </si>
  <si>
    <t>　　　　トイレ</t>
    <phoneticPr fontId="2"/>
  </si>
  <si>
    <t>　　　　浴室</t>
    <phoneticPr fontId="2"/>
  </si>
  <si>
    <t>　　　　脱衣所</t>
    <rPh sb="4" eb="6">
      <t>ダツイ</t>
    </rPh>
    <rPh sb="6" eb="7">
      <t>ショ</t>
    </rPh>
    <phoneticPr fontId="2"/>
  </si>
  <si>
    <t>　　　　廊下</t>
    <rPh sb="4" eb="6">
      <t>ロウカ</t>
    </rPh>
    <phoneticPr fontId="2"/>
  </si>
  <si>
    <t>　　　　階段</t>
    <rPh sb="4" eb="6">
      <t>カイダン</t>
    </rPh>
    <phoneticPr fontId="2"/>
  </si>
  <si>
    <t>　　　　居住室</t>
    <rPh sb="4" eb="7">
      <t>キョジュウシツ</t>
    </rPh>
    <phoneticPr fontId="2"/>
  </si>
  <si>
    <t>　　　　その他</t>
    <rPh sb="6" eb="7">
      <t>タ</t>
    </rPh>
    <phoneticPr fontId="2"/>
  </si>
  <si>
    <t>　　またぎやすい高さの浴室</t>
    <rPh sb="8" eb="9">
      <t>タカ</t>
    </rPh>
    <rPh sb="11" eb="13">
      <t>ヨクシツ</t>
    </rPh>
    <phoneticPr fontId="2"/>
  </si>
  <si>
    <t>　　廊下などの幅が車椅子で通行可能</t>
    <rPh sb="2" eb="4">
      <t>ロウカ</t>
    </rPh>
    <rPh sb="7" eb="8">
      <t>ハバ</t>
    </rPh>
    <rPh sb="9" eb="12">
      <t>クルマイス</t>
    </rPh>
    <rPh sb="13" eb="15">
      <t>ツウコウ</t>
    </rPh>
    <rPh sb="15" eb="17">
      <t>カノウ</t>
    </rPh>
    <phoneticPr fontId="2"/>
  </si>
  <si>
    <t>　　段差のない屋内</t>
    <rPh sb="2" eb="4">
      <t>ダンサ</t>
    </rPh>
    <rPh sb="7" eb="9">
      <t>オクナイ</t>
    </rPh>
    <phoneticPr fontId="2"/>
  </si>
  <si>
    <t>　　道路から玄関まで車椅子で通行可能</t>
    <rPh sb="2" eb="4">
      <t>ドウロ</t>
    </rPh>
    <rPh sb="6" eb="8">
      <t>ゲンカン</t>
    </rPh>
    <rPh sb="10" eb="13">
      <t>クルマイス</t>
    </rPh>
    <rPh sb="14" eb="16">
      <t>ツウコウ</t>
    </rPh>
    <rPh sb="16" eb="18">
      <t>カノウ</t>
    </rPh>
    <phoneticPr fontId="2"/>
  </si>
  <si>
    <t>　　手すりがある</t>
    <rPh sb="2" eb="3">
      <t>テ</t>
    </rPh>
    <phoneticPr fontId="2"/>
  </si>
  <si>
    <t>(再掲)11階建以上</t>
    <rPh sb="6" eb="7">
      <t>カイ</t>
    </rPh>
    <rPh sb="7" eb="8">
      <t>タ</t>
    </rPh>
    <rPh sb="8" eb="10">
      <t>イジョウ</t>
    </rPh>
    <phoneticPr fontId="2"/>
  </si>
  <si>
    <t>(再)11階建以上</t>
    <rPh sb="1" eb="2">
      <t>サイ</t>
    </rPh>
    <rPh sb="5" eb="6">
      <t>カイ</t>
    </rPh>
    <rPh sb="6" eb="7">
      <t>タ</t>
    </rPh>
    <rPh sb="7" eb="9">
      <t>イジョウ</t>
    </rPh>
    <phoneticPr fontId="2"/>
  </si>
  <si>
    <t>住宅数</t>
    <rPh sb="0" eb="2">
      <t>ジュウタク</t>
    </rPh>
    <rPh sb="2" eb="3">
      <t>スウ</t>
    </rPh>
    <phoneticPr fontId="2"/>
  </si>
  <si>
    <t>構成比</t>
    <rPh sb="0" eb="3">
      <t>コウセイヒ</t>
    </rPh>
    <phoneticPr fontId="2"/>
  </si>
  <si>
    <t>㎡</t>
    <phoneticPr fontId="2"/>
  </si>
  <si>
    <t>一時現在者のみの住宅</t>
    <rPh sb="0" eb="2">
      <t>イチジ</t>
    </rPh>
    <rPh sb="2" eb="4">
      <t>ゲンザイ</t>
    </rPh>
    <rPh sb="4" eb="5">
      <t>シャ</t>
    </rPh>
    <rPh sb="8" eb="10">
      <t>ジュウタク</t>
    </rPh>
    <phoneticPr fontId="2"/>
  </si>
  <si>
    <t>※　一時現在者のみの住宅：昼間だけ使用しているとか、何人かの人が交代で寝泊まりしているなど、そこに普段居住している者が一人もいない住宅</t>
    <rPh sb="2" eb="4">
      <t>イチジ</t>
    </rPh>
    <rPh sb="4" eb="6">
      <t>ゲンザイ</t>
    </rPh>
    <rPh sb="6" eb="7">
      <t>シャ</t>
    </rPh>
    <rPh sb="10" eb="12">
      <t>ジュウタク</t>
    </rPh>
    <rPh sb="13" eb="15">
      <t>ヒルマ</t>
    </rPh>
    <rPh sb="17" eb="19">
      <t>シヨウ</t>
    </rPh>
    <rPh sb="26" eb="28">
      <t>ナンニン</t>
    </rPh>
    <rPh sb="30" eb="31">
      <t>ヒト</t>
    </rPh>
    <rPh sb="32" eb="34">
      <t>コウタイ</t>
    </rPh>
    <rPh sb="35" eb="37">
      <t>ネト</t>
    </rPh>
    <rPh sb="49" eb="51">
      <t>フダン</t>
    </rPh>
    <rPh sb="51" eb="53">
      <t>キョジュウ</t>
    </rPh>
    <rPh sb="57" eb="58">
      <t>モノ</t>
    </rPh>
    <rPh sb="59" eb="61">
      <t>ヒトリ</t>
    </rPh>
    <rPh sb="65" eb="67">
      <t>ジュウタク</t>
    </rPh>
    <phoneticPr fontId="2"/>
  </si>
  <si>
    <t>住宅総数</t>
    <rPh sb="0" eb="1">
      <t>ジュウ</t>
    </rPh>
    <rPh sb="1" eb="2">
      <t>タク</t>
    </rPh>
    <rPh sb="2" eb="3">
      <t>フサ</t>
    </rPh>
    <rPh sb="3" eb="4">
      <t>カズ</t>
    </rPh>
    <phoneticPr fontId="13"/>
  </si>
  <si>
    <t>28兵庫県</t>
    <phoneticPr fontId="12"/>
  </si>
  <si>
    <t>区分</t>
    <rPh sb="0" eb="2">
      <t>クブン</t>
    </rPh>
    <phoneticPr fontId="12"/>
  </si>
  <si>
    <t>総数</t>
    <phoneticPr fontId="12"/>
  </si>
  <si>
    <t>共同住宅に
占める割合</t>
    <rPh sb="0" eb="2">
      <t>キョウドウ</t>
    </rPh>
    <rPh sb="2" eb="4">
      <t>ジュウタク</t>
    </rPh>
    <rPh sb="6" eb="7">
      <t>シ</t>
    </rPh>
    <rPh sb="9" eb="11">
      <t>ワリアイ</t>
    </rPh>
    <phoneticPr fontId="2"/>
  </si>
  <si>
    <t>6～10
階建</t>
    <rPh sb="5" eb="6">
      <t>カイ</t>
    </rPh>
    <rPh sb="6" eb="7">
      <t>タ</t>
    </rPh>
    <phoneticPr fontId="2"/>
  </si>
  <si>
    <t>11～14
階建</t>
    <rPh sb="6" eb="7">
      <t>カイ</t>
    </rPh>
    <rPh sb="7" eb="8">
      <t>タ</t>
    </rPh>
    <phoneticPr fontId="12"/>
  </si>
  <si>
    <t>15階建
以上</t>
    <phoneticPr fontId="12"/>
  </si>
  <si>
    <t>1・2階建</t>
    <rPh sb="3" eb="4">
      <t>カイ</t>
    </rPh>
    <rPh sb="4" eb="5">
      <t>タ</t>
    </rPh>
    <phoneticPr fontId="13"/>
  </si>
  <si>
    <t>3～5階建</t>
    <rPh sb="3" eb="4">
      <t>カイ</t>
    </rPh>
    <rPh sb="4" eb="5">
      <t>タ</t>
    </rPh>
    <phoneticPr fontId="13"/>
  </si>
  <si>
    <t>6～10階建</t>
    <rPh sb="4" eb="5">
      <t>カイ</t>
    </rPh>
    <rPh sb="5" eb="6">
      <t>タ</t>
    </rPh>
    <phoneticPr fontId="13"/>
  </si>
  <si>
    <t>11～14階建</t>
    <rPh sb="5" eb="6">
      <t>カイ</t>
    </rPh>
    <rPh sb="6" eb="7">
      <t>タ</t>
    </rPh>
    <phoneticPr fontId="13"/>
  </si>
  <si>
    <t>15階建以上</t>
    <phoneticPr fontId="13"/>
  </si>
  <si>
    <t>6階建
以上</t>
    <phoneticPr fontId="2"/>
  </si>
  <si>
    <t>兵庫県</t>
  </si>
  <si>
    <t>総住宅数</t>
    <rPh sb="0" eb="1">
      <t>ソウ</t>
    </rPh>
    <rPh sb="1" eb="3">
      <t>ジュウタク</t>
    </rPh>
    <rPh sb="3" eb="4">
      <t>スウ</t>
    </rPh>
    <phoneticPr fontId="2"/>
  </si>
  <si>
    <t>総世帯数</t>
    <rPh sb="0" eb="1">
      <t>ソウ</t>
    </rPh>
    <rPh sb="1" eb="4">
      <t>セタイスウ</t>
    </rPh>
    <phoneticPr fontId="2"/>
  </si>
  <si>
    <t>総数</t>
    <rPh sb="0" eb="2">
      <t>ソウスウ</t>
    </rPh>
    <phoneticPr fontId="2"/>
  </si>
  <si>
    <t>-</t>
  </si>
  <si>
    <t>一戸建て</t>
    <rPh sb="0" eb="3">
      <t>イッコダ</t>
    </rPh>
    <phoneticPr fontId="2"/>
  </si>
  <si>
    <t>長屋建て</t>
    <rPh sb="0" eb="2">
      <t>ナガヤ</t>
    </rPh>
    <rPh sb="2" eb="3">
      <t>タ</t>
    </rPh>
    <phoneticPr fontId="2"/>
  </si>
  <si>
    <t>共同住宅</t>
    <rPh sb="0" eb="2">
      <t>キョウドウ</t>
    </rPh>
    <rPh sb="2" eb="4">
      <t>ジュウタク</t>
    </rPh>
    <phoneticPr fontId="2"/>
  </si>
  <si>
    <t>その他</t>
    <rPh sb="2" eb="3">
      <t>タ</t>
    </rPh>
    <phoneticPr fontId="2"/>
  </si>
  <si>
    <t>１世帯あたり人員</t>
    <rPh sb="1" eb="3">
      <t>セタイ</t>
    </rPh>
    <rPh sb="6" eb="8">
      <t>ジンイン</t>
    </rPh>
    <phoneticPr fontId="2"/>
  </si>
  <si>
    <t>世帯人員</t>
    <rPh sb="0" eb="2">
      <t>セタイ</t>
    </rPh>
    <rPh sb="2" eb="4">
      <t>ジンイン</t>
    </rPh>
    <phoneticPr fontId="2"/>
  </si>
  <si>
    <t>53年</t>
    <rPh sb="2" eb="3">
      <t>ネン</t>
    </rPh>
    <phoneticPr fontId="2"/>
  </si>
  <si>
    <t>58年</t>
    <rPh sb="2" eb="3">
      <t>ネン</t>
    </rPh>
    <phoneticPr fontId="2"/>
  </si>
  <si>
    <t>63年</t>
    <rPh sb="2" eb="3">
      <t>ネン</t>
    </rPh>
    <phoneticPr fontId="2"/>
  </si>
  <si>
    <t>10年</t>
    <rPh sb="2" eb="3">
      <t>ネン</t>
    </rPh>
    <phoneticPr fontId="2"/>
  </si>
  <si>
    <t>15年</t>
    <rPh sb="2" eb="3">
      <t>ネン</t>
    </rPh>
    <phoneticPr fontId="2"/>
  </si>
  <si>
    <t>20年</t>
    <rPh sb="2" eb="3">
      <t>ネン</t>
    </rPh>
    <phoneticPr fontId="2"/>
  </si>
  <si>
    <t>昭和</t>
    <rPh sb="0" eb="2">
      <t>ショウワ</t>
    </rPh>
    <phoneticPr fontId="2"/>
  </si>
  <si>
    <t>平成</t>
    <rPh sb="0" eb="2">
      <t>ヘイセイ</t>
    </rPh>
    <phoneticPr fontId="2"/>
  </si>
  <si>
    <t>48年</t>
    <rPh sb="2" eb="3">
      <t>ネン</t>
    </rPh>
    <phoneticPr fontId="2"/>
  </si>
  <si>
    <t>5年</t>
    <rPh sb="1" eb="2">
      <t>ネン</t>
    </rPh>
    <phoneticPr fontId="2"/>
  </si>
  <si>
    <t>戸</t>
    <rPh sb="0" eb="1">
      <t>コ</t>
    </rPh>
    <phoneticPr fontId="2"/>
  </si>
  <si>
    <t>世帯</t>
    <rPh sb="0" eb="2">
      <t>セタイ</t>
    </rPh>
    <phoneticPr fontId="2"/>
  </si>
  <si>
    <t>人</t>
    <rPh sb="0" eb="1">
      <t>ニン</t>
    </rPh>
    <phoneticPr fontId="2"/>
  </si>
  <si>
    <t>％</t>
    <phoneticPr fontId="2"/>
  </si>
  <si>
    <t>区分</t>
    <rPh sb="0" eb="2">
      <t>クブン</t>
    </rPh>
    <phoneticPr fontId="2"/>
  </si>
  <si>
    <t>％</t>
    <phoneticPr fontId="2"/>
  </si>
  <si>
    <t>-</t>
    <phoneticPr fontId="2"/>
  </si>
  <si>
    <t>住宅の建て方別住宅数・増加率</t>
    <rPh sb="0" eb="2">
      <t>ジュウタク</t>
    </rPh>
    <rPh sb="3" eb="4">
      <t>タ</t>
    </rPh>
    <rPh sb="5" eb="6">
      <t>カタ</t>
    </rPh>
    <rPh sb="6" eb="7">
      <t>ベツ</t>
    </rPh>
    <rPh sb="7" eb="9">
      <t>ジュウタク</t>
    </rPh>
    <rPh sb="9" eb="10">
      <t>スウ</t>
    </rPh>
    <rPh sb="11" eb="14">
      <t>ゾウカリツ</t>
    </rPh>
    <phoneticPr fontId="2"/>
  </si>
  <si>
    <t>共同住宅の階数別住宅数の推移</t>
    <rPh sb="0" eb="2">
      <t>キョウドウ</t>
    </rPh>
    <rPh sb="2" eb="4">
      <t>ジュウタク</t>
    </rPh>
    <rPh sb="5" eb="7">
      <t>カイスウ</t>
    </rPh>
    <rPh sb="7" eb="8">
      <t>ベツ</t>
    </rPh>
    <rPh sb="8" eb="10">
      <t>ジュウタク</t>
    </rPh>
    <rPh sb="10" eb="11">
      <t>スウ</t>
    </rPh>
    <rPh sb="12" eb="14">
      <t>スイイ</t>
    </rPh>
    <phoneticPr fontId="2"/>
  </si>
  <si>
    <t>専用住宅平均</t>
    <rPh sb="0" eb="2">
      <t>センヨウ</t>
    </rPh>
    <rPh sb="2" eb="4">
      <t>ジュウタク</t>
    </rPh>
    <rPh sb="4" eb="6">
      <t>ヘイキン</t>
    </rPh>
    <phoneticPr fontId="2"/>
  </si>
  <si>
    <t>持ち家</t>
    <rPh sb="0" eb="1">
      <t>モ</t>
    </rPh>
    <rPh sb="2" eb="3">
      <t>イエ</t>
    </rPh>
    <phoneticPr fontId="2"/>
  </si>
  <si>
    <t>借家</t>
    <rPh sb="0" eb="2">
      <t>シャクヤ</t>
    </rPh>
    <phoneticPr fontId="2"/>
  </si>
  <si>
    <t>専用住宅
平均</t>
    <rPh sb="0" eb="2">
      <t>センヨウ</t>
    </rPh>
    <rPh sb="2" eb="4">
      <t>ジュウタク</t>
    </rPh>
    <rPh sb="5" eb="7">
      <t>ヘイキン</t>
    </rPh>
    <phoneticPr fontId="2"/>
  </si>
  <si>
    <t>兵庫県</t>
    <rPh sb="0" eb="2">
      <t>ヒョウゴ</t>
    </rPh>
    <rPh sb="2" eb="3">
      <t>ケン</t>
    </rPh>
    <phoneticPr fontId="2"/>
  </si>
  <si>
    <t>対前回調査比</t>
    <rPh sb="0" eb="1">
      <t>タイ</t>
    </rPh>
    <rPh sb="1" eb="3">
      <t>ゼンカイ</t>
    </rPh>
    <rPh sb="3" eb="5">
      <t>チョウサ</t>
    </rPh>
    <rPh sb="5" eb="6">
      <t>ヒ</t>
    </rPh>
    <phoneticPr fontId="2"/>
  </si>
  <si>
    <t>増減数</t>
    <rPh sb="0" eb="2">
      <t>ゾウゲン</t>
    </rPh>
    <rPh sb="2" eb="3">
      <t>スウ</t>
    </rPh>
    <phoneticPr fontId="2"/>
  </si>
  <si>
    <t>増減率</t>
    <rPh sb="0" eb="2">
      <t>ゾウゲン</t>
    </rPh>
    <rPh sb="2" eb="3">
      <t>リツ</t>
    </rPh>
    <phoneticPr fontId="2"/>
  </si>
  <si>
    <t>１世帯あたり住宅数</t>
    <rPh sb="1" eb="3">
      <t>セタイ</t>
    </rPh>
    <rPh sb="6" eb="8">
      <t>ジュウタク</t>
    </rPh>
    <rPh sb="8" eb="9">
      <t>スウ</t>
    </rPh>
    <phoneticPr fontId="2"/>
  </si>
  <si>
    <t>共同住宅の階数別住宅数</t>
    <rPh sb="0" eb="2">
      <t>キョウドウ</t>
    </rPh>
    <rPh sb="2" eb="4">
      <t>ジュウタク</t>
    </rPh>
    <rPh sb="5" eb="7">
      <t>カイスウ</t>
    </rPh>
    <rPh sb="7" eb="8">
      <t>ベツ</t>
    </rPh>
    <rPh sb="8" eb="10">
      <t>ジュウタク</t>
    </rPh>
    <rPh sb="10" eb="11">
      <t>スウ</t>
    </rPh>
    <phoneticPr fontId="2"/>
  </si>
  <si>
    <t>専用住宅の１住宅あたり延べ面積</t>
    <rPh sb="0" eb="2">
      <t>センヨウ</t>
    </rPh>
    <rPh sb="2" eb="4">
      <t>ジュウタク</t>
    </rPh>
    <rPh sb="6" eb="8">
      <t>ジュウタク</t>
    </rPh>
    <rPh sb="11" eb="12">
      <t>ノ</t>
    </rPh>
    <rPh sb="13" eb="15">
      <t>メンセキ</t>
    </rPh>
    <phoneticPr fontId="2"/>
  </si>
  <si>
    <t>実数</t>
    <rPh sb="0" eb="2">
      <t>ジッスウ</t>
    </rPh>
    <phoneticPr fontId="2"/>
  </si>
  <si>
    <t>居住世帯のある住宅数</t>
    <rPh sb="0" eb="2">
      <t>キョジュウ</t>
    </rPh>
    <rPh sb="2" eb="4">
      <t>セタイ</t>
    </rPh>
    <rPh sb="7" eb="9">
      <t>ジュウタク</t>
    </rPh>
    <rPh sb="9" eb="10">
      <t>スウ</t>
    </rPh>
    <phoneticPr fontId="2"/>
  </si>
  <si>
    <t>43年</t>
    <rPh sb="2" eb="3">
      <t>ネン</t>
    </rPh>
    <phoneticPr fontId="2"/>
  </si>
  <si>
    <t>割合</t>
    <rPh sb="0" eb="2">
      <t>ワリアイ</t>
    </rPh>
    <phoneticPr fontId="2"/>
  </si>
  <si>
    <t>増減率</t>
    <rPh sb="0" eb="3">
      <t>ゾウゲンリツ</t>
    </rPh>
    <phoneticPr fontId="2"/>
  </si>
  <si>
    <t>居住世帯
あり</t>
    <rPh sb="0" eb="2">
      <t>キョジュウ</t>
    </rPh>
    <rPh sb="2" eb="4">
      <t>セタイ</t>
    </rPh>
    <phoneticPr fontId="2"/>
  </si>
  <si>
    <t>居住世帯なし</t>
    <rPh sb="0" eb="2">
      <t>キョジュウ</t>
    </rPh>
    <rPh sb="2" eb="4">
      <t>セタイ</t>
    </rPh>
    <phoneticPr fontId="2"/>
  </si>
  <si>
    <t>空き家</t>
    <rPh sb="0" eb="1">
      <t>ア</t>
    </rPh>
    <rPh sb="2" eb="3">
      <t>ヤ</t>
    </rPh>
    <phoneticPr fontId="2"/>
  </si>
  <si>
    <t>建築中</t>
    <rPh sb="0" eb="2">
      <t>ケンチク</t>
    </rPh>
    <rPh sb="2" eb="3">
      <t>チュウ</t>
    </rPh>
    <phoneticPr fontId="2"/>
  </si>
  <si>
    <t>二次的
住宅</t>
    <rPh sb="0" eb="3">
      <t>ニジテキ</t>
    </rPh>
    <rPh sb="4" eb="6">
      <t>ジュウタク</t>
    </rPh>
    <phoneticPr fontId="2"/>
  </si>
  <si>
    <t>賃貸・
売却用</t>
    <rPh sb="0" eb="2">
      <t>チンタイ</t>
    </rPh>
    <rPh sb="4" eb="6">
      <t>バイキャク</t>
    </rPh>
    <rPh sb="6" eb="7">
      <t>ヨウ</t>
    </rPh>
    <phoneticPr fontId="2"/>
  </si>
  <si>
    <t>・・・</t>
  </si>
  <si>
    <t>・・・</t>
    <phoneticPr fontId="2"/>
  </si>
  <si>
    <t>空き家数</t>
    <rPh sb="0" eb="1">
      <t>ア</t>
    </rPh>
    <rPh sb="2" eb="3">
      <t>イエ</t>
    </rPh>
    <rPh sb="3" eb="4">
      <t>スウ</t>
    </rPh>
    <phoneticPr fontId="2"/>
  </si>
  <si>
    <t>公営</t>
    <rPh sb="0" eb="2">
      <t>コウエイ</t>
    </rPh>
    <phoneticPr fontId="2"/>
  </si>
  <si>
    <t>公団・公社</t>
    <rPh sb="0" eb="2">
      <t>コウダン</t>
    </rPh>
    <rPh sb="3" eb="5">
      <t>コウシャ</t>
    </rPh>
    <phoneticPr fontId="2"/>
  </si>
  <si>
    <t>民営</t>
    <rPh sb="0" eb="2">
      <t>ミンエイ</t>
    </rPh>
    <phoneticPr fontId="2"/>
  </si>
  <si>
    <t>給与住宅</t>
    <rPh sb="0" eb="2">
      <t>キュウヨ</t>
    </rPh>
    <rPh sb="2" eb="4">
      <t>ジュウタク</t>
    </rPh>
    <phoneticPr fontId="2"/>
  </si>
  <si>
    <t>増減数</t>
    <rPh sb="0" eb="1">
      <t>ゾウ</t>
    </rPh>
    <rPh sb="1" eb="3">
      <t>ゲンスウ</t>
    </rPh>
    <phoneticPr fontId="2"/>
  </si>
  <si>
    <t>15表</t>
    <rPh sb="2" eb="3">
      <t>ヒョウ</t>
    </rPh>
    <phoneticPr fontId="2"/>
  </si>
  <si>
    <t>住宅の所有の関係別住宅数・増加率</t>
    <rPh sb="0" eb="2">
      <t>ジュウタク</t>
    </rPh>
    <rPh sb="3" eb="5">
      <t>ショユウ</t>
    </rPh>
    <rPh sb="6" eb="8">
      <t>カンケイ</t>
    </rPh>
    <rPh sb="8" eb="9">
      <t>ベツ</t>
    </rPh>
    <rPh sb="9" eb="11">
      <t>ジュウタク</t>
    </rPh>
    <rPh sb="11" eb="12">
      <t>スウ</t>
    </rPh>
    <rPh sb="13" eb="16">
      <t>ゾウカリツ</t>
    </rPh>
    <phoneticPr fontId="2"/>
  </si>
  <si>
    <t>11表</t>
    <rPh sb="2" eb="3">
      <t>ヒョウ</t>
    </rPh>
    <phoneticPr fontId="2"/>
  </si>
  <si>
    <t>全国</t>
    <rPh sb="0" eb="2">
      <t>ゼンコク</t>
    </rPh>
    <phoneticPr fontId="2"/>
  </si>
  <si>
    <t>空き家</t>
    <rPh sb="0" eb="1">
      <t>ア</t>
    </rPh>
    <rPh sb="2" eb="3">
      <t>イエ</t>
    </rPh>
    <phoneticPr fontId="2"/>
  </si>
  <si>
    <t>検算</t>
    <rPh sb="0" eb="2">
      <t>ケンザン</t>
    </rPh>
    <phoneticPr fontId="2"/>
  </si>
  <si>
    <t>総数は居住世帯ありの住宅数</t>
    <rPh sb="0" eb="2">
      <t>ソウスウ</t>
    </rPh>
    <rPh sb="3" eb="5">
      <t>キョジュウ</t>
    </rPh>
    <rPh sb="5" eb="7">
      <t>セタイ</t>
    </rPh>
    <rPh sb="10" eb="12">
      <t>ジュウタク</t>
    </rPh>
    <rPh sb="12" eb="13">
      <t>スウ</t>
    </rPh>
    <phoneticPr fontId="2"/>
  </si>
  <si>
    <t>実数は日本の長期統計系列（統計局）から転記した。S63年の実数は単位千戸</t>
    <rPh sb="0" eb="2">
      <t>ジッスウ</t>
    </rPh>
    <rPh sb="13" eb="15">
      <t>トウケイ</t>
    </rPh>
    <rPh sb="15" eb="16">
      <t>キョク</t>
    </rPh>
    <rPh sb="19" eb="21">
      <t>テンキ</t>
    </rPh>
    <rPh sb="27" eb="28">
      <t>ネン</t>
    </rPh>
    <rPh sb="29" eb="31">
      <t>ジッスウ</t>
    </rPh>
    <rPh sb="32" eb="34">
      <t>タンイ</t>
    </rPh>
    <rPh sb="34" eb="35">
      <t>セン</t>
    </rPh>
    <rPh sb="35" eb="36">
      <t>コ</t>
    </rPh>
    <phoneticPr fontId="2"/>
  </si>
  <si>
    <t>民営借家率</t>
    <rPh sb="0" eb="2">
      <t>ミンエイ</t>
    </rPh>
    <rPh sb="2" eb="4">
      <t>シャクヤ</t>
    </rPh>
    <rPh sb="4" eb="5">
      <t>リツ</t>
    </rPh>
    <phoneticPr fontId="2"/>
  </si>
  <si>
    <t>結果数値の四捨五入の桁は、調査年、項目により異なる。</t>
    <rPh sb="0" eb="2">
      <t>ケッカ</t>
    </rPh>
    <rPh sb="2" eb="4">
      <t>スウチ</t>
    </rPh>
    <rPh sb="5" eb="6">
      <t>シ</t>
    </rPh>
    <rPh sb="6" eb="7">
      <t>シャ</t>
    </rPh>
    <rPh sb="7" eb="8">
      <t>ゴ</t>
    </rPh>
    <rPh sb="8" eb="9">
      <t>ニュウ</t>
    </rPh>
    <rPh sb="10" eb="11">
      <t>ケタ</t>
    </rPh>
    <rPh sb="13" eb="15">
      <t>チョウサ</t>
    </rPh>
    <rPh sb="15" eb="16">
      <t>ネン</t>
    </rPh>
    <rPh sb="17" eb="19">
      <t>コウモク</t>
    </rPh>
    <rPh sb="22" eb="23">
      <t>コト</t>
    </rPh>
    <phoneticPr fontId="2"/>
  </si>
  <si>
    <t>＊印は複数項目を括って表彰している。</t>
    <rPh sb="1" eb="2">
      <t>シルシ</t>
    </rPh>
    <rPh sb="3" eb="5">
      <t>フクスウ</t>
    </rPh>
    <rPh sb="5" eb="7">
      <t>コウモク</t>
    </rPh>
    <rPh sb="8" eb="9">
      <t>クク</t>
    </rPh>
    <rPh sb="11" eb="13">
      <t>ヒョウショウ</t>
    </rPh>
    <phoneticPr fontId="2"/>
  </si>
  <si>
    <t>単位未満四捨五入して表彰しているため内訳の計は必ずしも総数と一致しない。</t>
    <rPh sb="0" eb="2">
      <t>タンイ</t>
    </rPh>
    <rPh sb="2" eb="4">
      <t>ミマン</t>
    </rPh>
    <rPh sb="4" eb="5">
      <t>シ</t>
    </rPh>
    <rPh sb="5" eb="6">
      <t>シャ</t>
    </rPh>
    <rPh sb="6" eb="7">
      <t>ゴ</t>
    </rPh>
    <rPh sb="7" eb="8">
      <t>ニュウ</t>
    </rPh>
    <rPh sb="10" eb="12">
      <t>ヒョウショウ</t>
    </rPh>
    <rPh sb="18" eb="20">
      <t>ウチワケ</t>
    </rPh>
    <rPh sb="21" eb="22">
      <t>ケイ</t>
    </rPh>
    <rPh sb="23" eb="24">
      <t>カナラ</t>
    </rPh>
    <rPh sb="27" eb="29">
      <t>ソウスウ</t>
    </rPh>
    <rPh sb="30" eb="32">
      <t>イッチ</t>
    </rPh>
    <phoneticPr fontId="2"/>
  </si>
  <si>
    <t>29㎡以下</t>
    <rPh sb="3" eb="5">
      <t>イカ</t>
    </rPh>
    <phoneticPr fontId="2"/>
  </si>
  <si>
    <t>150㎡以上</t>
    <rPh sb="4" eb="6">
      <t>イジョウ</t>
    </rPh>
    <phoneticPr fontId="2"/>
  </si>
  <si>
    <t>専用住宅</t>
    <rPh sb="0" eb="2">
      <t>センヨウ</t>
    </rPh>
    <rPh sb="2" eb="4">
      <t>ジュウタク</t>
    </rPh>
    <phoneticPr fontId="2"/>
  </si>
  <si>
    <t>総数は不詳を含む</t>
    <rPh sb="0" eb="2">
      <t>ソウスウ</t>
    </rPh>
    <rPh sb="3" eb="5">
      <t>フショウ</t>
    </rPh>
    <rPh sb="6" eb="7">
      <t>フク</t>
    </rPh>
    <phoneticPr fontId="2"/>
  </si>
  <si>
    <t>・・・</t>
    <phoneticPr fontId="2"/>
  </si>
  <si>
    <t>＊</t>
    <phoneticPr fontId="2"/>
  </si>
  <si>
    <t>％</t>
    <phoneticPr fontId="2"/>
  </si>
  <si>
    <t>％</t>
    <phoneticPr fontId="2"/>
  </si>
  <si>
    <t>-</t>
    <phoneticPr fontId="2"/>
  </si>
  <si>
    <t>兵庫県</t>
    <rPh sb="0" eb="3">
      <t>ヒョウゴケン</t>
    </rPh>
    <phoneticPr fontId="2"/>
  </si>
  <si>
    <t>％</t>
    <phoneticPr fontId="2"/>
  </si>
  <si>
    <t>建て方別住宅割合</t>
    <rPh sb="0" eb="1">
      <t>タ</t>
    </rPh>
    <rPh sb="2" eb="3">
      <t>カタ</t>
    </rPh>
    <rPh sb="3" eb="4">
      <t>ベツ</t>
    </rPh>
    <rPh sb="4" eb="6">
      <t>ジュウタク</t>
    </rPh>
    <rPh sb="6" eb="8">
      <t>ワリアイ</t>
    </rPh>
    <phoneticPr fontId="2"/>
  </si>
  <si>
    <t>㎡</t>
    <phoneticPr fontId="2"/>
  </si>
  <si>
    <t>％</t>
    <phoneticPr fontId="2"/>
  </si>
  <si>
    <t>㎡</t>
    <phoneticPr fontId="2"/>
  </si>
  <si>
    <t>空き家率</t>
    <rPh sb="0" eb="1">
      <t>ア</t>
    </rPh>
    <rPh sb="2" eb="3">
      <t>イエ</t>
    </rPh>
    <rPh sb="3" eb="4">
      <t>リツ</t>
    </rPh>
    <phoneticPr fontId="2"/>
  </si>
  <si>
    <t>-</t>
    <phoneticPr fontId="2"/>
  </si>
  <si>
    <t>専用住宅（全国）</t>
    <rPh sb="0" eb="2">
      <t>センヨウ</t>
    </rPh>
    <rPh sb="2" eb="4">
      <t>ジュウタク</t>
    </rPh>
    <rPh sb="5" eb="7">
      <t>ゼンコク</t>
    </rPh>
    <phoneticPr fontId="2"/>
  </si>
  <si>
    <t>30～49㎡</t>
    <phoneticPr fontId="2"/>
  </si>
  <si>
    <t>50～69㎡</t>
    <phoneticPr fontId="2"/>
  </si>
  <si>
    <t>70～99㎡</t>
    <phoneticPr fontId="2"/>
  </si>
  <si>
    <t>100～
149㎡</t>
    <phoneticPr fontId="2"/>
  </si>
  <si>
    <t>100～149㎡</t>
    <phoneticPr fontId="2"/>
  </si>
  <si>
    <t>居住世帯
のある
住宅総数</t>
    <rPh sb="0" eb="2">
      <t>キョジュウ</t>
    </rPh>
    <rPh sb="2" eb="4">
      <t>セタイ</t>
    </rPh>
    <rPh sb="9" eb="11">
      <t>ジュウタク</t>
    </rPh>
    <rPh sb="11" eb="13">
      <t>ソウスウ</t>
    </rPh>
    <phoneticPr fontId="2"/>
  </si>
  <si>
    <t>居住世帯のある住宅総数</t>
    <rPh sb="0" eb="2">
      <t>キョジュウ</t>
    </rPh>
    <rPh sb="2" eb="4">
      <t>セタイ</t>
    </rPh>
    <rPh sb="7" eb="9">
      <t>ジュウタク</t>
    </rPh>
    <rPh sb="9" eb="11">
      <t>ソウスウ</t>
    </rPh>
    <phoneticPr fontId="2"/>
  </si>
  <si>
    <t>住宅数、総世帯数等の推移</t>
    <rPh sb="0" eb="2">
      <t>ジュウタク</t>
    </rPh>
    <rPh sb="2" eb="3">
      <t>スウ</t>
    </rPh>
    <rPh sb="4" eb="5">
      <t>ソウ</t>
    </rPh>
    <rPh sb="5" eb="8">
      <t>セタイスウ</t>
    </rPh>
    <rPh sb="8" eb="9">
      <t>トウ</t>
    </rPh>
    <rPh sb="10" eb="12">
      <t>スイイ</t>
    </rPh>
    <phoneticPr fontId="2"/>
  </si>
  <si>
    <t>持ち家住宅率</t>
    <rPh sb="0" eb="1">
      <t>モ</t>
    </rPh>
    <rPh sb="2" eb="3">
      <t>イエ</t>
    </rPh>
    <rPh sb="3" eb="5">
      <t>ジュウタク</t>
    </rPh>
    <rPh sb="5" eb="6">
      <t>リツ</t>
    </rPh>
    <phoneticPr fontId="2"/>
  </si>
  <si>
    <t>1・2階建</t>
    <rPh sb="3" eb="4">
      <t>カイ</t>
    </rPh>
    <rPh sb="4" eb="5">
      <t>タ</t>
    </rPh>
    <phoneticPr fontId="2"/>
  </si>
  <si>
    <t>3～5階建</t>
    <rPh sb="3" eb="4">
      <t>カイ</t>
    </rPh>
    <rPh sb="4" eb="5">
      <t>タ</t>
    </rPh>
    <phoneticPr fontId="2"/>
  </si>
  <si>
    <t>6階建以上</t>
    <rPh sb="1" eb="2">
      <t>カイ</t>
    </rPh>
    <rPh sb="2" eb="3">
      <t>タ</t>
    </rPh>
    <rPh sb="3" eb="5">
      <t>イジョウ</t>
    </rPh>
    <phoneticPr fontId="2"/>
  </si>
  <si>
    <t>併用住宅</t>
    <rPh sb="0" eb="2">
      <t>ヘイヨウ</t>
    </rPh>
    <rPh sb="2" eb="4">
      <t>ジュウタク</t>
    </rPh>
    <phoneticPr fontId="2"/>
  </si>
  <si>
    <t>種類別</t>
    <rPh sb="0" eb="3">
      <t>シュルイベツ</t>
    </rPh>
    <phoneticPr fontId="2"/>
  </si>
  <si>
    <t>主世帯</t>
    <rPh sb="0" eb="1">
      <t>シュ</t>
    </rPh>
    <rPh sb="1" eb="3">
      <t>セタイ</t>
    </rPh>
    <phoneticPr fontId="2"/>
  </si>
  <si>
    <t>同居世帯 又は住宅 以外の建 物に居住 する世帯</t>
    <phoneticPr fontId="2"/>
  </si>
  <si>
    <t>・・・</t>
    <phoneticPr fontId="2"/>
  </si>
  <si>
    <t>階数別住宅割合</t>
    <rPh sb="0" eb="2">
      <t>カイスウ</t>
    </rPh>
    <rPh sb="2" eb="3">
      <t>ベツ</t>
    </rPh>
    <rPh sb="3" eb="5">
      <t>ジュウタク</t>
    </rPh>
    <rPh sb="5" eb="7">
      <t>ワリアイ</t>
    </rPh>
    <phoneticPr fontId="2"/>
  </si>
  <si>
    <t>3～5
階建</t>
    <rPh sb="4" eb="5">
      <t>カイ</t>
    </rPh>
    <rPh sb="5" eb="6">
      <t>タ</t>
    </rPh>
    <phoneticPr fontId="2"/>
  </si>
  <si>
    <t>6階建
以上</t>
    <rPh sb="1" eb="2">
      <t>カイ</t>
    </rPh>
    <rPh sb="2" eb="3">
      <t>タ</t>
    </rPh>
    <rPh sb="4" eb="6">
      <t>イジョウ</t>
    </rPh>
    <phoneticPr fontId="2"/>
  </si>
  <si>
    <t>1・2
階建</t>
    <rPh sb="4" eb="5">
      <t>カイ</t>
    </rPh>
    <rPh sb="5" eb="6">
      <t>タ</t>
    </rPh>
    <phoneticPr fontId="2"/>
  </si>
  <si>
    <t>25年</t>
    <rPh sb="2" eb="3">
      <t>ネン</t>
    </rPh>
    <phoneticPr fontId="2"/>
  </si>
  <si>
    <t>平成25年</t>
    <rPh sb="0" eb="2">
      <t>ヘイセイ</t>
    </rPh>
    <rPh sb="4" eb="5">
      <t>ネン</t>
    </rPh>
    <phoneticPr fontId="2"/>
  </si>
  <si>
    <t>兵庫県</t>
    <rPh sb="0" eb="3">
      <t>ヒョウゴケン</t>
    </rPh>
    <phoneticPr fontId="5"/>
  </si>
  <si>
    <t>神戸市</t>
  </si>
  <si>
    <t>東灘区</t>
  </si>
  <si>
    <t>灘区</t>
  </si>
  <si>
    <t>兵庫区</t>
  </si>
  <si>
    <t>長田区</t>
    <rPh sb="1" eb="2">
      <t>タ</t>
    </rPh>
    <phoneticPr fontId="7"/>
  </si>
  <si>
    <t>須磨区</t>
  </si>
  <si>
    <t>垂水区</t>
  </si>
  <si>
    <t>北区</t>
  </si>
  <si>
    <t>中央区</t>
  </si>
  <si>
    <t>西区</t>
  </si>
  <si>
    <t>姫路市</t>
  </si>
  <si>
    <t>尼崎市</t>
  </si>
  <si>
    <t>明石市</t>
  </si>
  <si>
    <t>西宮市</t>
  </si>
  <si>
    <t>洲本市</t>
  </si>
  <si>
    <t>芦屋市</t>
  </si>
  <si>
    <t>伊丹市</t>
    <rPh sb="0" eb="2">
      <t>イタミ</t>
    </rPh>
    <phoneticPr fontId="7"/>
  </si>
  <si>
    <t>相生市</t>
    <rPh sb="0" eb="3">
      <t>アイオイシ</t>
    </rPh>
    <phoneticPr fontId="7"/>
  </si>
  <si>
    <t>豊岡市</t>
    <rPh sb="0" eb="3">
      <t>トヨオカシ</t>
    </rPh>
    <phoneticPr fontId="7"/>
  </si>
  <si>
    <t>加古川市</t>
    <rPh sb="0" eb="4">
      <t>カコガワシ</t>
    </rPh>
    <phoneticPr fontId="7"/>
  </si>
  <si>
    <t>赤穂市</t>
    <rPh sb="0" eb="3">
      <t>アコウシ</t>
    </rPh>
    <phoneticPr fontId="7"/>
  </si>
  <si>
    <t>西脇市</t>
    <rPh sb="0" eb="3">
      <t>ニシワキシ</t>
    </rPh>
    <phoneticPr fontId="7"/>
  </si>
  <si>
    <t>宝塚市</t>
    <rPh sb="0" eb="1">
      <t>タカラ</t>
    </rPh>
    <rPh sb="1" eb="2">
      <t>ツカ</t>
    </rPh>
    <rPh sb="2" eb="3">
      <t>シ</t>
    </rPh>
    <phoneticPr fontId="7"/>
  </si>
  <si>
    <t>三木市</t>
    <rPh sb="0" eb="3">
      <t>ミキシ</t>
    </rPh>
    <phoneticPr fontId="7"/>
  </si>
  <si>
    <t>高砂市</t>
    <rPh sb="0" eb="3">
      <t>タカサゴシ</t>
    </rPh>
    <phoneticPr fontId="7"/>
  </si>
  <si>
    <t>川西市</t>
    <rPh sb="0" eb="3">
      <t>カワニシシ</t>
    </rPh>
    <phoneticPr fontId="7"/>
  </si>
  <si>
    <t>小野市</t>
    <rPh sb="0" eb="3">
      <t>オノシ</t>
    </rPh>
    <phoneticPr fontId="7"/>
  </si>
  <si>
    <t>三田市</t>
    <rPh sb="0" eb="2">
      <t>サンダ</t>
    </rPh>
    <rPh sb="2" eb="3">
      <t>シ</t>
    </rPh>
    <phoneticPr fontId="7"/>
  </si>
  <si>
    <t>加西市</t>
    <rPh sb="0" eb="3">
      <t>カサイシ</t>
    </rPh>
    <phoneticPr fontId="7"/>
  </si>
  <si>
    <t>養父市</t>
    <rPh sb="0" eb="3">
      <t>ヤブシ</t>
    </rPh>
    <phoneticPr fontId="7"/>
  </si>
  <si>
    <t>丹波市</t>
    <rPh sb="0" eb="2">
      <t>タンバ</t>
    </rPh>
    <rPh sb="2" eb="3">
      <t>シ</t>
    </rPh>
    <phoneticPr fontId="7"/>
  </si>
  <si>
    <t>南あわじ市</t>
    <rPh sb="0" eb="1">
      <t>ミナミ</t>
    </rPh>
    <rPh sb="4" eb="5">
      <t>シ</t>
    </rPh>
    <phoneticPr fontId="7"/>
  </si>
  <si>
    <t>朝来市</t>
    <rPh sb="0" eb="2">
      <t>アサコ</t>
    </rPh>
    <rPh sb="2" eb="3">
      <t>シ</t>
    </rPh>
    <phoneticPr fontId="7"/>
  </si>
  <si>
    <t>淡路市</t>
    <rPh sb="0" eb="3">
      <t>アワジシ</t>
    </rPh>
    <phoneticPr fontId="7"/>
  </si>
  <si>
    <t>宍粟市</t>
    <rPh sb="0" eb="3">
      <t>シソウシ</t>
    </rPh>
    <phoneticPr fontId="7"/>
  </si>
  <si>
    <t>加東市</t>
    <rPh sb="0" eb="2">
      <t>カトウ</t>
    </rPh>
    <rPh sb="2" eb="3">
      <t>シ</t>
    </rPh>
    <phoneticPr fontId="7"/>
  </si>
  <si>
    <t>たつの市</t>
    <rPh sb="3" eb="4">
      <t>シ</t>
    </rPh>
    <phoneticPr fontId="7"/>
  </si>
  <si>
    <t>猪名川町</t>
    <rPh sb="0" eb="3">
      <t>イナガワ</t>
    </rPh>
    <rPh sb="3" eb="4">
      <t>マチ</t>
    </rPh>
    <phoneticPr fontId="7"/>
  </si>
  <si>
    <t>多可町</t>
    <rPh sb="0" eb="2">
      <t>タカ</t>
    </rPh>
    <rPh sb="2" eb="3">
      <t>マチ</t>
    </rPh>
    <phoneticPr fontId="7"/>
  </si>
  <si>
    <t>稲美町</t>
    <rPh sb="0" eb="2">
      <t>イナミ</t>
    </rPh>
    <rPh sb="2" eb="3">
      <t>チョウ</t>
    </rPh>
    <phoneticPr fontId="7"/>
  </si>
  <si>
    <t>播磨町</t>
    <rPh sb="0" eb="2">
      <t>ハリマ</t>
    </rPh>
    <rPh sb="2" eb="3">
      <t>チョウ</t>
    </rPh>
    <phoneticPr fontId="7"/>
  </si>
  <si>
    <t>市川町</t>
    <rPh sb="0" eb="2">
      <t>イチカワ</t>
    </rPh>
    <rPh sb="2" eb="3">
      <t>チョウ</t>
    </rPh>
    <phoneticPr fontId="7"/>
  </si>
  <si>
    <t>福崎町</t>
    <rPh sb="0" eb="2">
      <t>フクサキ</t>
    </rPh>
    <rPh sb="2" eb="3">
      <t>チョウ</t>
    </rPh>
    <phoneticPr fontId="7"/>
  </si>
  <si>
    <t>神河町</t>
    <rPh sb="0" eb="1">
      <t>カミ</t>
    </rPh>
    <rPh sb="1" eb="2">
      <t>カワ</t>
    </rPh>
    <rPh sb="2" eb="3">
      <t>マチ</t>
    </rPh>
    <phoneticPr fontId="7"/>
  </si>
  <si>
    <t>太子町</t>
    <rPh sb="0" eb="2">
      <t>タイシ</t>
    </rPh>
    <rPh sb="2" eb="3">
      <t>チョウ</t>
    </rPh>
    <phoneticPr fontId="7"/>
  </si>
  <si>
    <t>上郡町</t>
    <rPh sb="0" eb="2">
      <t>カミゴオリ</t>
    </rPh>
    <rPh sb="2" eb="3">
      <t>マチ</t>
    </rPh>
    <phoneticPr fontId="7"/>
  </si>
  <si>
    <t>佐用町</t>
    <rPh sb="0" eb="2">
      <t>サヨ</t>
    </rPh>
    <rPh sb="2" eb="3">
      <t>マチ</t>
    </rPh>
    <phoneticPr fontId="7"/>
  </si>
  <si>
    <t>香美町</t>
    <rPh sb="0" eb="2">
      <t>カミ</t>
    </rPh>
    <rPh sb="2" eb="3">
      <t>マチ</t>
    </rPh>
    <phoneticPr fontId="7"/>
  </si>
  <si>
    <t>新温泉町</t>
    <rPh sb="0" eb="1">
      <t>シン</t>
    </rPh>
    <rPh sb="1" eb="3">
      <t>オンセン</t>
    </rPh>
    <rPh sb="3" eb="4">
      <t>マチ</t>
    </rPh>
    <phoneticPr fontId="7"/>
  </si>
  <si>
    <t>空き家(その他の住宅）</t>
    <rPh sb="0" eb="1">
      <t>ア</t>
    </rPh>
    <rPh sb="2" eb="3">
      <t>イエ</t>
    </rPh>
    <rPh sb="6" eb="7">
      <t>タ</t>
    </rPh>
    <rPh sb="8" eb="10">
      <t>ジュウタク</t>
    </rPh>
    <phoneticPr fontId="2"/>
  </si>
  <si>
    <t>　</t>
    <phoneticPr fontId="5"/>
  </si>
  <si>
    <t>(出所）総務省「住宅・土地統計調査」</t>
    <rPh sb="1" eb="3">
      <t>シュッショ</t>
    </rPh>
    <rPh sb="4" eb="7">
      <t>ソウムショウ</t>
    </rPh>
    <rPh sb="8" eb="10">
      <t>ジュウタク</t>
    </rPh>
    <rPh sb="11" eb="13">
      <t>トチ</t>
    </rPh>
    <rPh sb="13" eb="15">
      <t>トウケイ</t>
    </rPh>
    <rPh sb="15" eb="17">
      <t>チョウサ</t>
    </rPh>
    <phoneticPr fontId="31"/>
  </si>
  <si>
    <t>神戸市</t>
    <rPh sb="0" eb="3">
      <t>コウベシ</t>
    </rPh>
    <phoneticPr fontId="2"/>
  </si>
  <si>
    <t>阪神南地域</t>
    <rPh sb="0" eb="2">
      <t>ハンシン</t>
    </rPh>
    <rPh sb="2" eb="3">
      <t>ミナミ</t>
    </rPh>
    <rPh sb="3" eb="5">
      <t>チイキ</t>
    </rPh>
    <phoneticPr fontId="2"/>
  </si>
  <si>
    <t>阪神北地域</t>
    <rPh sb="0" eb="2">
      <t>ハンシン</t>
    </rPh>
    <rPh sb="2" eb="3">
      <t>キタ</t>
    </rPh>
    <rPh sb="3" eb="5">
      <t>チイキ</t>
    </rPh>
    <phoneticPr fontId="2"/>
  </si>
  <si>
    <t>東播磨地域</t>
    <rPh sb="0" eb="1">
      <t>ヒガシ</t>
    </rPh>
    <rPh sb="1" eb="3">
      <t>ハリマ</t>
    </rPh>
    <rPh sb="3" eb="5">
      <t>チイキ</t>
    </rPh>
    <phoneticPr fontId="2"/>
  </si>
  <si>
    <t>北播磨地域</t>
    <rPh sb="0" eb="1">
      <t>キタ</t>
    </rPh>
    <rPh sb="1" eb="3">
      <t>ハリマ</t>
    </rPh>
    <rPh sb="3" eb="5">
      <t>チイキ</t>
    </rPh>
    <phoneticPr fontId="2"/>
  </si>
  <si>
    <t>中播磨地域</t>
    <rPh sb="0" eb="1">
      <t>ナカ</t>
    </rPh>
    <rPh sb="1" eb="3">
      <t>ハリマ</t>
    </rPh>
    <rPh sb="3" eb="5">
      <t>チイキ</t>
    </rPh>
    <phoneticPr fontId="2"/>
  </si>
  <si>
    <t>西播磨地域</t>
    <rPh sb="0" eb="1">
      <t>ニシ</t>
    </rPh>
    <rPh sb="1" eb="3">
      <t>ハリマ</t>
    </rPh>
    <rPh sb="3" eb="5">
      <t>チイキ</t>
    </rPh>
    <phoneticPr fontId="2"/>
  </si>
  <si>
    <t>但馬地域</t>
    <rPh sb="0" eb="2">
      <t>タジマ</t>
    </rPh>
    <rPh sb="2" eb="4">
      <t>チイキ</t>
    </rPh>
    <phoneticPr fontId="2"/>
  </si>
  <si>
    <t>丹波地域</t>
    <rPh sb="0" eb="2">
      <t>タンバ</t>
    </rPh>
    <rPh sb="2" eb="4">
      <t>チイキ</t>
    </rPh>
    <phoneticPr fontId="2"/>
  </si>
  <si>
    <t>淡路地域</t>
    <rPh sb="0" eb="2">
      <t>アワジ</t>
    </rPh>
    <rPh sb="2" eb="4">
      <t>チイキ</t>
    </rPh>
    <phoneticPr fontId="2"/>
  </si>
  <si>
    <t xml:space="preserve"> </t>
    <phoneticPr fontId="2"/>
  </si>
  <si>
    <t>地域別住宅数、総世帯数等の推移</t>
    <rPh sb="0" eb="2">
      <t>チイキ</t>
    </rPh>
    <rPh sb="2" eb="3">
      <t>ベツ</t>
    </rPh>
    <rPh sb="3" eb="5">
      <t>ジュウタク</t>
    </rPh>
    <rPh sb="5" eb="6">
      <t>スウ</t>
    </rPh>
    <rPh sb="7" eb="8">
      <t>ソウ</t>
    </rPh>
    <rPh sb="8" eb="11">
      <t>セタイスウ</t>
    </rPh>
    <rPh sb="11" eb="12">
      <t>トウ</t>
    </rPh>
    <rPh sb="13" eb="15">
      <t>スイイ</t>
    </rPh>
    <phoneticPr fontId="2"/>
  </si>
  <si>
    <t>非表章</t>
    <rPh sb="0" eb="1">
      <t>ヒ</t>
    </rPh>
    <rPh sb="1" eb="2">
      <t>ヒョウ</t>
    </rPh>
    <rPh sb="2" eb="3">
      <t>ショウ</t>
    </rPh>
    <phoneticPr fontId="2"/>
  </si>
  <si>
    <t>備考</t>
    <rPh sb="0" eb="2">
      <t>ビコウ</t>
    </rPh>
    <phoneticPr fontId="2"/>
  </si>
  <si>
    <t>地域</t>
    <rPh sb="0" eb="2">
      <t>チイキ</t>
    </rPh>
    <phoneticPr fontId="2"/>
  </si>
  <si>
    <t>市区町</t>
    <rPh sb="0" eb="3">
      <t>シクチョウ</t>
    </rPh>
    <phoneticPr fontId="2"/>
  </si>
  <si>
    <t>(注）人口1万5千人以下の町村は非表章、空き家（その他の住宅）は、空き家のうち二次的住宅、賃貸用住宅、売却用住宅を除く空き家</t>
    <rPh sb="1" eb="2">
      <t>チュウ</t>
    </rPh>
    <rPh sb="3" eb="5">
      <t>ジンコウ</t>
    </rPh>
    <rPh sb="6" eb="7">
      <t>マン</t>
    </rPh>
    <rPh sb="8" eb="10">
      <t>センニン</t>
    </rPh>
    <rPh sb="10" eb="12">
      <t>イカ</t>
    </rPh>
    <rPh sb="13" eb="15">
      <t>チョウソン</t>
    </rPh>
    <rPh sb="16" eb="17">
      <t>ヒ</t>
    </rPh>
    <rPh sb="17" eb="18">
      <t>ヒョウ</t>
    </rPh>
    <rPh sb="18" eb="19">
      <t>ショウ</t>
    </rPh>
    <rPh sb="20" eb="21">
      <t>ア</t>
    </rPh>
    <rPh sb="22" eb="23">
      <t>イエ</t>
    </rPh>
    <rPh sb="26" eb="27">
      <t>タ</t>
    </rPh>
    <rPh sb="28" eb="30">
      <t>ジュウタク</t>
    </rPh>
    <rPh sb="33" eb="34">
      <t>ア</t>
    </rPh>
    <rPh sb="35" eb="36">
      <t>ヤ</t>
    </rPh>
    <rPh sb="39" eb="42">
      <t>ニジテキ</t>
    </rPh>
    <rPh sb="42" eb="44">
      <t>ジュウタク</t>
    </rPh>
    <rPh sb="45" eb="48">
      <t>チンタイヨウ</t>
    </rPh>
    <rPh sb="48" eb="50">
      <t>ジュウタク</t>
    </rPh>
    <rPh sb="51" eb="53">
      <t>バイキャク</t>
    </rPh>
    <rPh sb="53" eb="54">
      <t>ヨウ</t>
    </rPh>
    <rPh sb="54" eb="56">
      <t>ジュウタク</t>
    </rPh>
    <rPh sb="57" eb="58">
      <t>ノゾ</t>
    </rPh>
    <rPh sb="59" eb="60">
      <t>ア</t>
    </rPh>
    <rPh sb="61" eb="62">
      <t>イエ</t>
    </rPh>
    <phoneticPr fontId="2"/>
  </si>
  <si>
    <t>(注）人口1万5千人以下の町村は非表章のため推計後加算、空き家（その他の住宅）は、空き家のうち二次的住宅、賃貸用住宅、売却用住宅を除く空き家</t>
    <rPh sb="1" eb="2">
      <t>チュウ</t>
    </rPh>
    <rPh sb="3" eb="5">
      <t>ジンコウ</t>
    </rPh>
    <rPh sb="6" eb="7">
      <t>マン</t>
    </rPh>
    <rPh sb="8" eb="10">
      <t>センニン</t>
    </rPh>
    <rPh sb="10" eb="12">
      <t>イカ</t>
    </rPh>
    <rPh sb="13" eb="15">
      <t>チョウソン</t>
    </rPh>
    <rPh sb="16" eb="17">
      <t>ヒ</t>
    </rPh>
    <rPh sb="17" eb="18">
      <t>ヒョウ</t>
    </rPh>
    <rPh sb="18" eb="19">
      <t>ショウ</t>
    </rPh>
    <rPh sb="22" eb="24">
      <t>スイケイ</t>
    </rPh>
    <rPh sb="24" eb="25">
      <t>ゴ</t>
    </rPh>
    <rPh sb="25" eb="27">
      <t>カサン</t>
    </rPh>
    <rPh sb="28" eb="29">
      <t>ア</t>
    </rPh>
    <rPh sb="30" eb="31">
      <t>イエ</t>
    </rPh>
    <rPh sb="34" eb="35">
      <t>タ</t>
    </rPh>
    <rPh sb="36" eb="38">
      <t>ジュウタク</t>
    </rPh>
    <rPh sb="41" eb="42">
      <t>ア</t>
    </rPh>
    <rPh sb="43" eb="44">
      <t>ヤ</t>
    </rPh>
    <rPh sb="47" eb="50">
      <t>ニジテキ</t>
    </rPh>
    <rPh sb="50" eb="52">
      <t>ジュウタク</t>
    </rPh>
    <rPh sb="53" eb="56">
      <t>チンタイヨウ</t>
    </rPh>
    <rPh sb="56" eb="58">
      <t>ジュウタク</t>
    </rPh>
    <rPh sb="59" eb="61">
      <t>バイキャク</t>
    </rPh>
    <rPh sb="61" eb="62">
      <t>ヨウ</t>
    </rPh>
    <rPh sb="62" eb="64">
      <t>ジュウタク</t>
    </rPh>
    <rPh sb="65" eb="66">
      <t>ノゾ</t>
    </rPh>
    <rPh sb="67" eb="68">
      <t>ア</t>
    </rPh>
    <rPh sb="69" eb="70">
      <t>イエ</t>
    </rPh>
    <phoneticPr fontId="2"/>
  </si>
  <si>
    <t>(単位：戸、％）</t>
    <rPh sb="1" eb="3">
      <t>タンイ</t>
    </rPh>
    <rPh sb="4" eb="5">
      <t>コ</t>
    </rPh>
    <phoneticPr fontId="2"/>
  </si>
  <si>
    <t>空き家(その他住宅)空き家率</t>
    <rPh sb="0" eb="1">
      <t>ア</t>
    </rPh>
    <rPh sb="2" eb="3">
      <t>イエ</t>
    </rPh>
    <rPh sb="6" eb="7">
      <t>タ</t>
    </rPh>
    <rPh sb="7" eb="9">
      <t>ジュウタク</t>
    </rPh>
    <rPh sb="10" eb="11">
      <t>ア</t>
    </rPh>
    <rPh sb="12" eb="13">
      <t>イエ</t>
    </rPh>
    <rPh sb="13" eb="14">
      <t>リツ</t>
    </rPh>
    <phoneticPr fontId="2"/>
  </si>
  <si>
    <t>住宅数（居住世帯あり）</t>
    <rPh sb="0" eb="2">
      <t>ジュウタク</t>
    </rPh>
    <rPh sb="2" eb="3">
      <t>スウ</t>
    </rPh>
    <rPh sb="4" eb="6">
      <t>キョジュウ</t>
    </rPh>
    <rPh sb="6" eb="8">
      <t>セタイ</t>
    </rPh>
    <phoneticPr fontId="2"/>
  </si>
  <si>
    <t>（出所）総務省「住宅・土地統計調査」</t>
    <rPh sb="1" eb="3">
      <t>シュッショ</t>
    </rPh>
    <rPh sb="4" eb="7">
      <t>ソウムショウ</t>
    </rPh>
    <rPh sb="8" eb="10">
      <t>ジュウタク</t>
    </rPh>
    <rPh sb="11" eb="13">
      <t>トチ</t>
    </rPh>
    <rPh sb="13" eb="15">
      <t>トウケイ</t>
    </rPh>
    <rPh sb="15" eb="17">
      <t>チョウサ</t>
    </rPh>
    <phoneticPr fontId="2"/>
  </si>
  <si>
    <t>居住世帯の有無別住宅数（兵庫県）</t>
    <rPh sb="0" eb="2">
      <t>キョジュウ</t>
    </rPh>
    <rPh sb="2" eb="4">
      <t>セタイ</t>
    </rPh>
    <rPh sb="5" eb="7">
      <t>ウム</t>
    </rPh>
    <rPh sb="7" eb="8">
      <t>ベツ</t>
    </rPh>
    <rPh sb="8" eb="10">
      <t>ジュウタク</t>
    </rPh>
    <rPh sb="10" eb="11">
      <t>スウ</t>
    </rPh>
    <rPh sb="12" eb="15">
      <t>ヒョウゴケン</t>
    </rPh>
    <phoneticPr fontId="2"/>
  </si>
  <si>
    <t>30年</t>
    <rPh sb="2" eb="3">
      <t>ネン</t>
    </rPh>
    <phoneticPr fontId="2"/>
  </si>
  <si>
    <t>平成30年</t>
    <rPh sb="0" eb="2">
      <t>ヘイセイ</t>
    </rPh>
    <rPh sb="4" eb="5">
      <t>ネン</t>
    </rPh>
    <phoneticPr fontId="2"/>
  </si>
  <si>
    <t>専用住宅の１住宅当たり延べ面積の推移</t>
    <rPh sb="0" eb="2">
      <t>センヨウ</t>
    </rPh>
    <rPh sb="2" eb="4">
      <t>ジュウタク</t>
    </rPh>
    <rPh sb="6" eb="8">
      <t>ジュウタク</t>
    </rPh>
    <rPh sb="8" eb="9">
      <t>ア</t>
    </rPh>
    <rPh sb="11" eb="12">
      <t>ノ</t>
    </rPh>
    <rPh sb="13" eb="15">
      <t>メンセキ</t>
    </rPh>
    <rPh sb="16" eb="18">
      <t>スイイ</t>
    </rPh>
    <phoneticPr fontId="2"/>
  </si>
  <si>
    <t>専用住宅延べ面積別住宅数の推移</t>
    <rPh sb="0" eb="2">
      <t>センヨウ</t>
    </rPh>
    <rPh sb="2" eb="4">
      <t>ジュウタク</t>
    </rPh>
    <rPh sb="4" eb="5">
      <t>ノ</t>
    </rPh>
    <rPh sb="6" eb="8">
      <t>メンセキ</t>
    </rPh>
    <rPh sb="8" eb="9">
      <t>ベツ</t>
    </rPh>
    <rPh sb="9" eb="11">
      <t>ジュウタク</t>
    </rPh>
    <rPh sb="11" eb="12">
      <t>スウ</t>
    </rPh>
    <rPh sb="13" eb="15">
      <t>スイイ</t>
    </rPh>
    <phoneticPr fontId="2"/>
  </si>
  <si>
    <t>H30非表章</t>
    <rPh sb="3" eb="4">
      <t>ヒ</t>
    </rPh>
    <rPh sb="4" eb="5">
      <t>ヒョウ</t>
    </rPh>
    <rPh sb="5" eb="6">
      <t>ショウ</t>
    </rPh>
    <phoneticPr fontId="2"/>
  </si>
  <si>
    <t>28</t>
  </si>
  <si>
    <t>長田区</t>
  </si>
  <si>
    <t>阪神南地域</t>
  </si>
  <si>
    <t>阪神北地域</t>
  </si>
  <si>
    <t>伊丹市</t>
  </si>
  <si>
    <t>宝塚市</t>
  </si>
  <si>
    <t>川西市</t>
  </si>
  <si>
    <t>三田市</t>
  </si>
  <si>
    <t>猪名川町</t>
  </si>
  <si>
    <t>東播磨地域</t>
  </si>
  <si>
    <t>加古川市</t>
  </si>
  <si>
    <t>高砂市</t>
  </si>
  <si>
    <t>稲美町</t>
  </si>
  <si>
    <t>播磨町</t>
  </si>
  <si>
    <t>北播磨地域</t>
  </si>
  <si>
    <t>西脇市</t>
    <rPh sb="0" eb="3">
      <t>ニシワキシ</t>
    </rPh>
    <phoneticPr fontId="11"/>
  </si>
  <si>
    <t>三木市</t>
    <rPh sb="0" eb="3">
      <t>ミキシ</t>
    </rPh>
    <phoneticPr fontId="11"/>
  </si>
  <si>
    <t>小野市</t>
  </si>
  <si>
    <t>加西市</t>
  </si>
  <si>
    <t>加東市</t>
    <rPh sb="0" eb="2">
      <t>カトウ</t>
    </rPh>
    <rPh sb="2" eb="3">
      <t>シ</t>
    </rPh>
    <phoneticPr fontId="11"/>
  </si>
  <si>
    <t>多可町</t>
    <rPh sb="0" eb="1">
      <t>タ</t>
    </rPh>
    <rPh sb="1" eb="2">
      <t>カ</t>
    </rPh>
    <rPh sb="2" eb="3">
      <t>チョウ</t>
    </rPh>
    <phoneticPr fontId="11"/>
  </si>
  <si>
    <t>中播磨地域</t>
  </si>
  <si>
    <t>姫路市</t>
    <rPh sb="0" eb="3">
      <t>ヒメジシ</t>
    </rPh>
    <phoneticPr fontId="11"/>
  </si>
  <si>
    <t>市川町</t>
  </si>
  <si>
    <t>福崎町</t>
  </si>
  <si>
    <t>神河町</t>
    <rPh sb="0" eb="1">
      <t>カミ</t>
    </rPh>
    <rPh sb="1" eb="2">
      <t>カワ</t>
    </rPh>
    <rPh sb="2" eb="3">
      <t>チョウ</t>
    </rPh>
    <phoneticPr fontId="11"/>
  </si>
  <si>
    <t>西播磨地域</t>
  </si>
  <si>
    <t>相生市</t>
  </si>
  <si>
    <t>赤穂市</t>
  </si>
  <si>
    <t>宍粟市</t>
    <rPh sb="0" eb="2">
      <t>シソウ</t>
    </rPh>
    <rPh sb="2" eb="3">
      <t>シ</t>
    </rPh>
    <phoneticPr fontId="4"/>
  </si>
  <si>
    <t>たつの市</t>
    <rPh sb="3" eb="4">
      <t>シ</t>
    </rPh>
    <phoneticPr fontId="11"/>
  </si>
  <si>
    <t>太子町</t>
  </si>
  <si>
    <t>上郡町</t>
  </si>
  <si>
    <t>佐用町</t>
    <rPh sb="0" eb="3">
      <t>サヨウチョウ</t>
    </rPh>
    <phoneticPr fontId="11"/>
  </si>
  <si>
    <t>但馬地域</t>
  </si>
  <si>
    <t>豊岡市</t>
    <rPh sb="0" eb="3">
      <t>トヨオカシ</t>
    </rPh>
    <phoneticPr fontId="4"/>
  </si>
  <si>
    <t>養父市</t>
    <rPh sb="0" eb="2">
      <t>ヤブ</t>
    </rPh>
    <rPh sb="2" eb="3">
      <t>シ</t>
    </rPh>
    <phoneticPr fontId="11"/>
  </si>
  <si>
    <t>朝来市</t>
    <rPh sb="0" eb="2">
      <t>アサゴ</t>
    </rPh>
    <rPh sb="2" eb="3">
      <t>シ</t>
    </rPh>
    <phoneticPr fontId="4"/>
  </si>
  <si>
    <t>香美町</t>
    <rPh sb="0" eb="2">
      <t>カミ</t>
    </rPh>
    <rPh sb="2" eb="3">
      <t>チョウ</t>
    </rPh>
    <phoneticPr fontId="4"/>
  </si>
  <si>
    <t>新温泉町</t>
    <rPh sb="0" eb="1">
      <t>シン</t>
    </rPh>
    <rPh sb="1" eb="4">
      <t>オンセンチョウ</t>
    </rPh>
    <phoneticPr fontId="11"/>
  </si>
  <si>
    <t>丹波地域</t>
  </si>
  <si>
    <t>丹波篠山市</t>
    <rPh sb="0" eb="2">
      <t>タンバ</t>
    </rPh>
    <phoneticPr fontId="3"/>
  </si>
  <si>
    <t>丹波市</t>
    <rPh sb="0" eb="2">
      <t>タンバ</t>
    </rPh>
    <rPh sb="2" eb="3">
      <t>シ</t>
    </rPh>
    <phoneticPr fontId="4"/>
  </si>
  <si>
    <t>淡路地域</t>
  </si>
  <si>
    <t>洲本市</t>
    <rPh sb="0" eb="3">
      <t>スモトシ</t>
    </rPh>
    <phoneticPr fontId="11"/>
  </si>
  <si>
    <t>南あわじ市</t>
    <rPh sb="0" eb="1">
      <t>ミナミ</t>
    </rPh>
    <rPh sb="4" eb="5">
      <t>シ</t>
    </rPh>
    <phoneticPr fontId="4"/>
  </si>
  <si>
    <t>淡路市</t>
    <rPh sb="0" eb="2">
      <t>アワジ</t>
    </rPh>
    <rPh sb="2" eb="3">
      <t>シ</t>
    </rPh>
    <phoneticPr fontId="4"/>
  </si>
  <si>
    <t>丹波篠山市</t>
    <rPh sb="0" eb="2">
      <t>タンバ</t>
    </rPh>
    <rPh sb="2" eb="5">
      <t>ササヤマシ</t>
    </rPh>
    <phoneticPr fontId="7"/>
  </si>
  <si>
    <t>令和</t>
    <rPh sb="0" eb="2">
      <t>レイワ</t>
    </rPh>
    <phoneticPr fontId="2"/>
  </si>
  <si>
    <t>令和５年住宅・土地統計調査　住宅及び世帯に関する基本集計</t>
  </si>
  <si>
    <t>表章項目</t>
  </si>
  <si>
    <t>住宅数</t>
  </si>
  <si>
    <t>住宅以外で人が居住する建物数</t>
  </si>
  <si>
    <t>事項名</t>
  </si>
  <si>
    <t>居住世帯の有無</t>
  </si>
  <si>
    <t>項目名</t>
  </si>
  <si>
    <t>0_総数</t>
  </si>
  <si>
    <t>1_居住世帯あり</t>
  </si>
  <si>
    <t>11_同居世帯なし</t>
  </si>
  <si>
    <t>12_同居世帯あり</t>
  </si>
  <si>
    <t>2_居住世帯なし</t>
  </si>
  <si>
    <t>21_一時現在者のみ</t>
  </si>
  <si>
    <t>22_空き家</t>
  </si>
  <si>
    <t>221_賃貸・売却用及び二次的住宅を除く空き家</t>
  </si>
  <si>
    <t>222_賃貸用の空き家</t>
  </si>
  <si>
    <t>223_売却用の空き家</t>
  </si>
  <si>
    <t>224_二次的住宅</t>
  </si>
  <si>
    <t>23_建築中</t>
  </si>
  <si>
    <t>表章単位</t>
  </si>
  <si>
    <t>戸</t>
  </si>
  <si>
    <t>棟</t>
  </si>
  <si>
    <t>地域識別コード</t>
    <phoneticPr fontId="51"/>
  </si>
  <si>
    <t>地域区分</t>
  </si>
  <si>
    <t xml:space="preserve"> </t>
  </si>
  <si>
    <t>a</t>
  </si>
  <si>
    <t>00000_全国</t>
  </si>
  <si>
    <t>28000_兵庫県</t>
  </si>
  <si>
    <t>1</t>
  </si>
  <si>
    <t>28100_神戸市</t>
  </si>
  <si>
    <t>0</t>
  </si>
  <si>
    <t>28101_神戸市　東灘区</t>
  </si>
  <si>
    <t>28102_神戸市　灘区</t>
  </si>
  <si>
    <t>28105_神戸市　兵庫区</t>
  </si>
  <si>
    <t>28106_神戸市　長田区</t>
  </si>
  <si>
    <t>28107_神戸市　須磨区</t>
  </si>
  <si>
    <t>28108_神戸市　垂水区</t>
  </si>
  <si>
    <t>28109_神戸市　北区</t>
  </si>
  <si>
    <t>28110_神戸市　中央区</t>
  </si>
  <si>
    <t>28111_神戸市　西区</t>
  </si>
  <si>
    <t>2</t>
  </si>
  <si>
    <t>28201_姫路市</t>
  </si>
  <si>
    <t>28202_尼崎市</t>
  </si>
  <si>
    <t>28203_明石市</t>
  </si>
  <si>
    <t>28204_西宮市</t>
  </si>
  <si>
    <t>28205_洲本市</t>
  </si>
  <si>
    <t>28206_芦屋市</t>
  </si>
  <si>
    <t>28207_伊丹市</t>
  </si>
  <si>
    <t>28208_相生市</t>
  </si>
  <si>
    <t>28209_豊岡市</t>
  </si>
  <si>
    <t>28210_加古川市</t>
  </si>
  <si>
    <t>28212_赤穂市</t>
  </si>
  <si>
    <t>28213_西脇市</t>
  </si>
  <si>
    <t>28214_宝塚市</t>
  </si>
  <si>
    <t>28215_三木市</t>
  </si>
  <si>
    <t>28216_高砂市</t>
  </si>
  <si>
    <t>28217_川西市</t>
  </si>
  <si>
    <t>28218_小野市</t>
  </si>
  <si>
    <t>28219_三田市</t>
  </si>
  <si>
    <t>28220_加西市</t>
  </si>
  <si>
    <t>28221_丹波篠山市</t>
  </si>
  <si>
    <t>28222_養父市</t>
  </si>
  <si>
    <t>28223_丹波市</t>
  </si>
  <si>
    <t>28224_南あわじ市</t>
  </si>
  <si>
    <t>28225_朝来市</t>
  </si>
  <si>
    <t>28226_淡路市</t>
  </si>
  <si>
    <t>28227_宍粟市</t>
  </si>
  <si>
    <t>28228_加東市</t>
  </si>
  <si>
    <t>28229_たつの市</t>
  </si>
  <si>
    <t>3</t>
  </si>
  <si>
    <t>28301_猪名川町</t>
  </si>
  <si>
    <t>28365_多可町</t>
  </si>
  <si>
    <t>28381_稲美町</t>
  </si>
  <si>
    <t>28382_播磨町</t>
  </si>
  <si>
    <t>28443_福崎町</t>
  </si>
  <si>
    <t>28464_太子町</t>
  </si>
  <si>
    <t>28501_佐用町</t>
  </si>
  <si>
    <t>28585_香美町</t>
  </si>
  <si>
    <t>住宅以外の建物の種類</t>
  </si>
  <si>
    <t>2241_別荘</t>
  </si>
  <si>
    <t>2242_その他</t>
  </si>
  <si>
    <t>1_高齢者居住施設</t>
  </si>
  <si>
    <t>2_会社等の寮・寄宿舎</t>
  </si>
  <si>
    <t>3_学校等の寮・寄宿舎</t>
  </si>
  <si>
    <t>4_旅館・宿泊所</t>
  </si>
  <si>
    <t>5_その他の建物</t>
  </si>
  <si>
    <t>01000_北海道</t>
  </si>
  <si>
    <t>01100_札幌市</t>
  </si>
  <si>
    <t>02000_青森県</t>
  </si>
  <si>
    <t>03000_岩手県</t>
  </si>
  <si>
    <t>04000_宮城県</t>
  </si>
  <si>
    <t>04100_仙台市</t>
  </si>
  <si>
    <t>05000_秋田県</t>
  </si>
  <si>
    <t>06000_山形県</t>
  </si>
  <si>
    <t>07000_福島県</t>
  </si>
  <si>
    <t>08000_茨城県</t>
  </si>
  <si>
    <t>09000_栃木県</t>
  </si>
  <si>
    <t>10000_群馬県</t>
  </si>
  <si>
    <t>11000_埼玉県</t>
  </si>
  <si>
    <t>11100_さいたま市</t>
  </si>
  <si>
    <t>12000_千葉県</t>
  </si>
  <si>
    <t>12100_千葉市</t>
  </si>
  <si>
    <t>13000_東京都</t>
  </si>
  <si>
    <t>13100_特別区部</t>
  </si>
  <si>
    <t>14000_神奈川県</t>
  </si>
  <si>
    <t>14100_横浜市</t>
  </si>
  <si>
    <t>14130_川崎市</t>
  </si>
  <si>
    <t>14150_相模原市</t>
  </si>
  <si>
    <t>15000_新潟県</t>
  </si>
  <si>
    <t>15100_新潟市</t>
  </si>
  <si>
    <t>16000_富山県</t>
  </si>
  <si>
    <t>17000_石川県</t>
  </si>
  <si>
    <t>18000_福井県</t>
  </si>
  <si>
    <t>19000_山梨県</t>
  </si>
  <si>
    <t>20000_長野県</t>
  </si>
  <si>
    <t>21000_岐阜県</t>
  </si>
  <si>
    <t>22000_静岡県</t>
  </si>
  <si>
    <t>22100_静岡市</t>
  </si>
  <si>
    <t>22130_浜松市</t>
  </si>
  <si>
    <t>23000_愛知県</t>
  </si>
  <si>
    <t>23100_名古屋市</t>
  </si>
  <si>
    <t>24000_三重県</t>
  </si>
  <si>
    <t>25000_滋賀県</t>
  </si>
  <si>
    <t>26000_京都府</t>
  </si>
  <si>
    <t>26100_京都市</t>
  </si>
  <si>
    <t>27000_大阪府</t>
  </si>
  <si>
    <t>27100_大阪市</t>
  </si>
  <si>
    <t>27140_堺市</t>
  </si>
  <si>
    <t>29000_奈良県</t>
  </si>
  <si>
    <t>30000_和歌山県</t>
  </si>
  <si>
    <t>31000_鳥取県</t>
  </si>
  <si>
    <t>32000_島根県</t>
  </si>
  <si>
    <t>33000_岡山県</t>
  </si>
  <si>
    <t>33100_岡山市</t>
  </si>
  <si>
    <t>34000_広島県</t>
  </si>
  <si>
    <t>34100_広島市</t>
  </si>
  <si>
    <t>35000_山口県</t>
  </si>
  <si>
    <t>36000_徳島県</t>
  </si>
  <si>
    <t>37000_香川県</t>
  </si>
  <si>
    <t>38000_愛媛県</t>
  </si>
  <si>
    <t>39000_高知県</t>
  </si>
  <si>
    <t>40000_福岡県</t>
  </si>
  <si>
    <t>40100_北九州市</t>
  </si>
  <si>
    <t>40130_福岡市</t>
  </si>
  <si>
    <t>41000_佐賀県</t>
  </si>
  <si>
    <t>42000_長崎県</t>
  </si>
  <si>
    <t>43000_熊本県</t>
  </si>
  <si>
    <t>43100_熊本市</t>
  </si>
  <si>
    <t>44000_大分県</t>
  </si>
  <si>
    <t>45000_宮崎県</t>
  </si>
  <si>
    <t>46000_鹿児島県</t>
  </si>
  <si>
    <t>47000_沖縄県</t>
  </si>
  <si>
    <t>世帯数</t>
  </si>
  <si>
    <t>世帯人員</t>
  </si>
  <si>
    <t>世帯の種類</t>
  </si>
  <si>
    <t>1_主世帯</t>
  </si>
  <si>
    <t>11_１人世帯</t>
  </si>
  <si>
    <t>12_２人以上の世帯</t>
  </si>
  <si>
    <t>2_同居世帯・住宅以外の建物に居住する世帯</t>
  </si>
  <si>
    <t>世帯</t>
  </si>
  <si>
    <t>人</t>
  </si>
  <si>
    <t>住宅数総世帯数の推移</t>
    <rPh sb="0" eb="2">
      <t>ジュウタク</t>
    </rPh>
    <rPh sb="2" eb="3">
      <t>スウ</t>
    </rPh>
    <rPh sb="3" eb="4">
      <t>ソウ</t>
    </rPh>
    <rPh sb="4" eb="7">
      <t>セタイスウ</t>
    </rPh>
    <rPh sb="8" eb="10">
      <t>スイイ</t>
    </rPh>
    <phoneticPr fontId="2"/>
  </si>
  <si>
    <t>R5-H30</t>
    <phoneticPr fontId="2"/>
  </si>
  <si>
    <t>専用住宅の１住宅当たり延べ面積の推移</t>
  </si>
  <si>
    <t>専用住宅延べ面積別住宅数の推移</t>
  </si>
  <si>
    <t>共同住宅の階数別住宅数の推移</t>
  </si>
  <si>
    <t>市町住宅数、総世帯数等の推移</t>
  </si>
  <si>
    <t>市町住宅数、総世帯数等の推移（地域順）</t>
  </si>
  <si>
    <t>データ内容</t>
    <rPh sb="3" eb="5">
      <t>ナイヨウ</t>
    </rPh>
    <phoneticPr fontId="2"/>
  </si>
  <si>
    <t>集計地域</t>
    <rPh sb="0" eb="2">
      <t>シュウケイ</t>
    </rPh>
    <rPh sb="2" eb="4">
      <t>チイキ</t>
    </rPh>
    <phoneticPr fontId="2"/>
  </si>
  <si>
    <t>国</t>
    <rPh sb="0" eb="1">
      <t>クニ</t>
    </rPh>
    <phoneticPr fontId="2"/>
  </si>
  <si>
    <t>市町</t>
    <rPh sb="0" eb="2">
      <t>シチョウ</t>
    </rPh>
    <phoneticPr fontId="2"/>
  </si>
  <si>
    <t>期間</t>
    <rPh sb="0" eb="2">
      <t>キカン</t>
    </rPh>
    <phoneticPr fontId="2"/>
  </si>
  <si>
    <t>始期</t>
    <rPh sb="0" eb="2">
      <t>シキ</t>
    </rPh>
    <phoneticPr fontId="2"/>
  </si>
  <si>
    <t>終期</t>
    <rPh sb="0" eb="2">
      <t>シュウキ</t>
    </rPh>
    <phoneticPr fontId="2"/>
  </si>
  <si>
    <t>住宅の所有の関係</t>
  </si>
  <si>
    <t>1_持ち家</t>
  </si>
  <si>
    <t>2_借家</t>
  </si>
  <si>
    <t>21_公営の借家</t>
  </si>
  <si>
    <t>22_都市再生機構(UR)・公社の借家</t>
  </si>
  <si>
    <t>23_民営借家</t>
  </si>
  <si>
    <t>24_給与住宅</t>
  </si>
  <si>
    <t>住宅の建築の時期</t>
  </si>
  <si>
    <t>00_総数</t>
  </si>
  <si>
    <t>01_1970年以前</t>
  </si>
  <si>
    <t>02_1971～1980年</t>
  </si>
  <si>
    <t>04_1981～1990年</t>
  </si>
  <si>
    <t>05_1991～2000年</t>
  </si>
  <si>
    <t>06_2001～2010年</t>
  </si>
  <si>
    <t>07_2011～2020年</t>
  </si>
  <si>
    <t>08_2021～2023年9月</t>
  </si>
  <si>
    <t>建物の構造</t>
  </si>
  <si>
    <t>1_木造</t>
  </si>
  <si>
    <t>2_非木造</t>
  </si>
  <si>
    <t>201_鉄筋・鉄骨コンクリート造</t>
  </si>
  <si>
    <t>202_鉄骨造</t>
  </si>
  <si>
    <t>203_その他</t>
  </si>
  <si>
    <t>住宅の建て方</t>
  </si>
  <si>
    <t>建物の階数</t>
  </si>
  <si>
    <t>1_一戸建</t>
  </si>
  <si>
    <t>01_１階建</t>
  </si>
  <si>
    <t>03_２階建</t>
  </si>
  <si>
    <t>04_３階建以上</t>
  </si>
  <si>
    <t>2_長屋建</t>
  </si>
  <si>
    <t>3_共同住宅</t>
  </si>
  <si>
    <t>05_３階建</t>
  </si>
  <si>
    <t>06_４階建</t>
  </si>
  <si>
    <t>08_５階建</t>
  </si>
  <si>
    <t>09_６～７階建</t>
  </si>
  <si>
    <t>10_８～10階建</t>
  </si>
  <si>
    <t>11_11～14階建</t>
  </si>
  <si>
    <t>12_15階建以上</t>
  </si>
  <si>
    <t>4_その他</t>
  </si>
  <si>
    <t>１住宅当たり居住室数</t>
  </si>
  <si>
    <t>１住宅当たり居住室の畳数</t>
  </si>
  <si>
    <t>１住宅当たり延べ面積</t>
  </si>
  <si>
    <t>住宅の１人当たり居住室の畳数</t>
  </si>
  <si>
    <t>住宅の１室当たり人員</t>
  </si>
  <si>
    <t>室</t>
  </si>
  <si>
    <t>畳</t>
  </si>
  <si>
    <t>ｍ2</t>
  </si>
  <si>
    <t>住宅の種類</t>
  </si>
  <si>
    <t>231_民営借家（木造）</t>
  </si>
  <si>
    <t>232_民営借家（非木造）</t>
  </si>
  <si>
    <t>1_専用住宅</t>
  </si>
  <si>
    <t>2_店舗その他の併用住宅</t>
  </si>
  <si>
    <t>住宅の延べ面積</t>
  </si>
  <si>
    <t>1_29ｍ2以下</t>
  </si>
  <si>
    <t>2_30～49ｍ2</t>
  </si>
  <si>
    <t>3_50～69ｍ2</t>
  </si>
  <si>
    <t>4_70～99ｍ2</t>
  </si>
  <si>
    <t>5_100～149ｍ2</t>
  </si>
  <si>
    <t>6_150ｍ2以上</t>
  </si>
  <si>
    <t>※推計町</t>
    <rPh sb="1" eb="3">
      <t>スイケイ</t>
    </rPh>
    <rPh sb="3" eb="4">
      <t>マチ</t>
    </rPh>
    <phoneticPr fontId="2"/>
  </si>
  <si>
    <t>令和5年</t>
    <rPh sb="0" eb="2">
      <t>レイワ</t>
    </rPh>
    <rPh sb="3" eb="4">
      <t>ネン</t>
    </rPh>
    <phoneticPr fontId="2"/>
  </si>
  <si>
    <t>高齢者等のための設備状況</t>
  </si>
  <si>
    <t>1_あり</t>
  </si>
  <si>
    <t>11_手すりがある</t>
  </si>
  <si>
    <t>111_玄関（手すり）</t>
  </si>
  <si>
    <t>112_トイレ（手すり）</t>
  </si>
  <si>
    <t>113_浴室（手すり）</t>
  </si>
  <si>
    <t>114_脱衣所（手すり）</t>
  </si>
  <si>
    <t>115_廊下（手すり）</t>
  </si>
  <si>
    <t>116_階段（手すり）</t>
  </si>
  <si>
    <t>117_居住室（手すり）</t>
  </si>
  <si>
    <t>118_その他（手すり）</t>
  </si>
  <si>
    <t>12_またぎやすい高さの浴槽</t>
  </si>
  <si>
    <t>13_浴室暖房乾燥機</t>
  </si>
  <si>
    <t>14_廊下などが車いすで通行可能な幅</t>
  </si>
  <si>
    <t>15_段差のない屋内</t>
  </si>
  <si>
    <t>16_道路から玄関まで車いすで通行可能</t>
  </si>
  <si>
    <t>2_なし</t>
  </si>
  <si>
    <t>R1_（再掲）高齢者対応型共同住宅</t>
  </si>
  <si>
    <t>第１0２表　居住世帯の有無(8区分)別住宅数及び住宅以外で人が居住する建物数0全国、都道府県、市区町村</t>
  </si>
  <si>
    <t>第１0１表　居住世帯の有無(9区分)別住宅数及び建物の種類(5区分)別住宅以外で人が居住する建物数0全国、都道府県、21大都市</t>
  </si>
  <si>
    <t>第１0３表　世帯の種類(3区分)別住宅及び住宅以外で人が居住する建物の世帯数並びに世帯人員0全国、都道府県、市区町村</t>
  </si>
  <si>
    <t>第５0３表　住宅の所有の関係(5区分)、建築の時期(7区分)別住宅数0全国、都道府県、市区町村</t>
  </si>
  <si>
    <t>第７0１表　住宅の建て方(4区分)、構造(4区分)、階数(9区分)、建築の時期(14区分)別住宅数0全国、都道府県、21大都市</t>
  </si>
  <si>
    <t>第１０0１表　住宅の種類(2区分)、住宅の所有の関係(6区分)、建て方(4区分)別住宅数、世帯数、世帯人員、１住宅当たり居住室数、１住宅当たり居住室の畳数、１住宅当たり延べ面積、１人当たり居住室の畳数及び１室当たり人員0全国、都道府県、21大都市</t>
  </si>
  <si>
    <t>第１３表　住宅の種類(2区分)、住宅の所有の関係(5区分)、建て方(4区分)、構造(2区分)別延べ面積(6区分)別住宅数及び１住宅当たり延べ面積0全国、都道府県、21大都市</t>
  </si>
  <si>
    <t>第２５0３表　住宅の種類(2区分)、住宅の所有の関係(2区分)、高齢者等のための設備状況(14区分)別住宅数(高齢者対応型共同住宅数―特掲)0全国、都道府県、市区町村</t>
  </si>
  <si>
    <t>第１００－３表　住宅の建築の時期(7区分)、住宅の購入・新築・建て替え等(8区分)別持ち家数－全国、都道府県、市区町村</t>
  </si>
  <si>
    <t>持ち家数</t>
  </si>
  <si>
    <t>住宅の購入・新築・建て替え等</t>
  </si>
  <si>
    <t>1_新築の住宅を購入</t>
  </si>
  <si>
    <t>11_都市再生機構(UR)・公社など</t>
  </si>
  <si>
    <t>12_民間</t>
  </si>
  <si>
    <t>2_中古住宅を購入</t>
  </si>
  <si>
    <t>21_リフォーム前の住宅</t>
  </si>
  <si>
    <t>22_リフォーム後の住宅</t>
  </si>
  <si>
    <t>3_新築（建て替えを除く）</t>
  </si>
  <si>
    <t>4_建て替え</t>
  </si>
  <si>
    <t>5_相続・贈与で取得</t>
  </si>
  <si>
    <t>6_その他</t>
  </si>
  <si>
    <t xml:space="preserve">Table 3.  Dwellings and Households - Japan, </t>
    <phoneticPr fontId="12"/>
  </si>
  <si>
    <t>3 Major Metropolitan Areas, Prefectures and Major Cities (1958~2018)</t>
    <phoneticPr fontId="12"/>
  </si>
  <si>
    <t>昭和33年</t>
    <rPh sb="0" eb="2">
      <t>ショウワ</t>
    </rPh>
    <rPh sb="4" eb="5">
      <t>ネン</t>
    </rPh>
    <phoneticPr fontId="2"/>
  </si>
  <si>
    <t>昭和38年</t>
    <rPh sb="0" eb="2">
      <t>ショウワ</t>
    </rPh>
    <rPh sb="4" eb="5">
      <t>ネン</t>
    </rPh>
    <phoneticPr fontId="2"/>
  </si>
  <si>
    <t>昭和43年</t>
    <rPh sb="0" eb="2">
      <t>ショウワ</t>
    </rPh>
    <rPh sb="4" eb="5">
      <t>ネン</t>
    </rPh>
    <phoneticPr fontId="2"/>
  </si>
  <si>
    <t>昭和48年</t>
    <rPh sb="0" eb="2">
      <t>ショウワ</t>
    </rPh>
    <rPh sb="4" eb="5">
      <t>ネン</t>
    </rPh>
    <phoneticPr fontId="2"/>
  </si>
  <si>
    <t>昭和53年</t>
    <rPh sb="0" eb="2">
      <t>ショウワ</t>
    </rPh>
    <rPh sb="4" eb="5">
      <t>ネン</t>
    </rPh>
    <phoneticPr fontId="2"/>
  </si>
  <si>
    <t>昭和58年</t>
    <rPh sb="0" eb="2">
      <t>ショウワ</t>
    </rPh>
    <rPh sb="4" eb="5">
      <t>ネン</t>
    </rPh>
    <phoneticPr fontId="2"/>
  </si>
  <si>
    <t>昭和63年</t>
    <rPh sb="0" eb="2">
      <t>ショウワ</t>
    </rPh>
    <rPh sb="4" eb="5">
      <t>ネン</t>
    </rPh>
    <phoneticPr fontId="2"/>
  </si>
  <si>
    <t>平成５年</t>
    <rPh sb="0" eb="2">
      <t>ヘイセイ</t>
    </rPh>
    <rPh sb="3" eb="4">
      <t>ネン</t>
    </rPh>
    <phoneticPr fontId="2"/>
  </si>
  <si>
    <t>全国</t>
    <phoneticPr fontId="2"/>
  </si>
  <si>
    <t>Japan</t>
  </si>
  <si>
    <t>1)</t>
    <phoneticPr fontId="12"/>
  </si>
  <si>
    <t>01</t>
  </si>
  <si>
    <t>北海道</t>
  </si>
  <si>
    <t>Hokkaido</t>
  </si>
  <si>
    <t>02</t>
  </si>
  <si>
    <t>青森県</t>
  </si>
  <si>
    <t>Aomori-ken</t>
  </si>
  <si>
    <t>03</t>
  </si>
  <si>
    <t>岩手県</t>
  </si>
  <si>
    <t>Iwate-ken</t>
  </si>
  <si>
    <t>04</t>
  </si>
  <si>
    <t>宮城県</t>
  </si>
  <si>
    <t>Miyagi-ken</t>
  </si>
  <si>
    <t>05</t>
  </si>
  <si>
    <t>秋田県</t>
  </si>
  <si>
    <t>Akita-ken</t>
  </si>
  <si>
    <t>06</t>
  </si>
  <si>
    <t>山形県</t>
  </si>
  <si>
    <t>Yamagata-ken</t>
  </si>
  <si>
    <t>07</t>
  </si>
  <si>
    <t>福島県</t>
  </si>
  <si>
    <t>Fukushima-ken</t>
  </si>
  <si>
    <t>08</t>
  </si>
  <si>
    <t>茨城県</t>
  </si>
  <si>
    <t>Ibaraki-ken</t>
  </si>
  <si>
    <t>09</t>
  </si>
  <si>
    <t>栃木県</t>
  </si>
  <si>
    <t>Tochigi-ken</t>
  </si>
  <si>
    <t>10</t>
  </si>
  <si>
    <t>群馬県</t>
  </si>
  <si>
    <t>Gunma-ken</t>
  </si>
  <si>
    <t>11</t>
  </si>
  <si>
    <t>埼玉県</t>
  </si>
  <si>
    <t>Saitama-ken</t>
  </si>
  <si>
    <t>12</t>
  </si>
  <si>
    <t>千葉県</t>
  </si>
  <si>
    <t>Chiba-ken</t>
  </si>
  <si>
    <t>13</t>
  </si>
  <si>
    <t>東京都</t>
  </si>
  <si>
    <t>Tokyo-to</t>
  </si>
  <si>
    <t>14</t>
  </si>
  <si>
    <t>神奈川県</t>
  </si>
  <si>
    <t>Kanagawa-ken</t>
  </si>
  <si>
    <t>15</t>
  </si>
  <si>
    <t>新潟県</t>
  </si>
  <si>
    <t>Niigata-ken</t>
  </si>
  <si>
    <t>16</t>
  </si>
  <si>
    <t>富山県</t>
  </si>
  <si>
    <t>Toyama-ken</t>
  </si>
  <si>
    <t>17</t>
  </si>
  <si>
    <t>石川県</t>
  </si>
  <si>
    <t>Ishikawa-ken</t>
  </si>
  <si>
    <t>18</t>
  </si>
  <si>
    <t>福井県</t>
  </si>
  <si>
    <t>Fukui-ken</t>
  </si>
  <si>
    <t>19</t>
  </si>
  <si>
    <t>山梨県</t>
  </si>
  <si>
    <t>Yamanashi-ken</t>
  </si>
  <si>
    <t>20</t>
  </si>
  <si>
    <t>長野県</t>
  </si>
  <si>
    <t>Nagano-ken</t>
  </si>
  <si>
    <t>21</t>
  </si>
  <si>
    <t>岐阜県</t>
  </si>
  <si>
    <t>Gifu-ken</t>
  </si>
  <si>
    <t>22</t>
  </si>
  <si>
    <t>静岡県</t>
  </si>
  <si>
    <t>Shizuoka-ken</t>
  </si>
  <si>
    <t>23</t>
  </si>
  <si>
    <t>愛知県</t>
  </si>
  <si>
    <t>Aichi-ken</t>
  </si>
  <si>
    <t>24</t>
  </si>
  <si>
    <t>三重県</t>
  </si>
  <si>
    <t>Mie-ken</t>
  </si>
  <si>
    <t>25</t>
  </si>
  <si>
    <t>滋賀県</t>
  </si>
  <si>
    <t>Shiga-ken</t>
  </si>
  <si>
    <t>26</t>
  </si>
  <si>
    <t>京都府</t>
  </si>
  <si>
    <t>Kyoto-fu</t>
  </si>
  <si>
    <t>27</t>
  </si>
  <si>
    <t>大阪府</t>
  </si>
  <si>
    <t>Osaka-fu</t>
  </si>
  <si>
    <t>Hyogo-ken</t>
  </si>
  <si>
    <t>29</t>
  </si>
  <si>
    <t>奈良県</t>
  </si>
  <si>
    <t>Nara-ken</t>
  </si>
  <si>
    <t>30</t>
  </si>
  <si>
    <t>和歌山県</t>
  </si>
  <si>
    <t>Wakayama-ken</t>
  </si>
  <si>
    <t>31</t>
  </si>
  <si>
    <t>鳥取県</t>
  </si>
  <si>
    <t>Tottori-ken</t>
  </si>
  <si>
    <t>32</t>
  </si>
  <si>
    <t>島根県</t>
  </si>
  <si>
    <t>Shimane-ken</t>
  </si>
  <si>
    <t>33</t>
  </si>
  <si>
    <t>岡山県</t>
  </si>
  <si>
    <t>Okayama-ken</t>
  </si>
  <si>
    <t>34</t>
  </si>
  <si>
    <t>広島県</t>
  </si>
  <si>
    <t>Hiroshima-ken</t>
  </si>
  <si>
    <t>35</t>
  </si>
  <si>
    <t>山口県</t>
  </si>
  <si>
    <t>Yamaguchi-ken</t>
  </si>
  <si>
    <t>36</t>
  </si>
  <si>
    <t>徳島県</t>
  </si>
  <si>
    <t>Tokushima-ken</t>
  </si>
  <si>
    <t>37</t>
  </si>
  <si>
    <t>香川県</t>
  </si>
  <si>
    <t>Kagawa-ken</t>
  </si>
  <si>
    <t>38</t>
  </si>
  <si>
    <t>愛媛県</t>
  </si>
  <si>
    <t>Ehime-ken</t>
  </si>
  <si>
    <t>39</t>
  </si>
  <si>
    <t>高知県</t>
  </si>
  <si>
    <t>Kochi-ken</t>
  </si>
  <si>
    <t>40</t>
  </si>
  <si>
    <t>福岡県</t>
  </si>
  <si>
    <t>Fukuoka-ken</t>
  </si>
  <si>
    <t>41</t>
  </si>
  <si>
    <t>佐賀県</t>
  </si>
  <si>
    <t>Saga-ken</t>
  </si>
  <si>
    <t>42</t>
  </si>
  <si>
    <t>長崎県</t>
  </si>
  <si>
    <t>Nagasaki-ken</t>
  </si>
  <si>
    <t>43</t>
  </si>
  <si>
    <t>熊本県</t>
  </si>
  <si>
    <t>Kumamoto-ken</t>
  </si>
  <si>
    <t>44</t>
  </si>
  <si>
    <t>大分県</t>
  </si>
  <si>
    <t>Oita-ken</t>
  </si>
  <si>
    <t>45</t>
  </si>
  <si>
    <t>宮崎県</t>
  </si>
  <si>
    <t>Miyazaki-ken</t>
  </si>
  <si>
    <t>46</t>
  </si>
  <si>
    <t>鹿児島県</t>
  </si>
  <si>
    <t>Kagoshima-ken</t>
  </si>
  <si>
    <t>47</t>
  </si>
  <si>
    <t>沖縄県</t>
  </si>
  <si>
    <t>Okinawa-ken</t>
  </si>
  <si>
    <t>01100</t>
  </si>
  <si>
    <t>札幌市</t>
  </si>
  <si>
    <t>Sapporo-shi</t>
  </si>
  <si>
    <t>04100</t>
  </si>
  <si>
    <t>仙台市</t>
  </si>
  <si>
    <t>Sendai-shi</t>
  </si>
  <si>
    <t>11100</t>
  </si>
  <si>
    <t>さいたま市</t>
  </si>
  <si>
    <t>Saitama-shi</t>
  </si>
  <si>
    <t>12100</t>
  </si>
  <si>
    <t>千葉市</t>
  </si>
  <si>
    <t>Chiba-shi</t>
  </si>
  <si>
    <t>13100</t>
  </si>
  <si>
    <t>特別区部</t>
  </si>
  <si>
    <t>Ku-area</t>
  </si>
  <si>
    <t>14100</t>
  </si>
  <si>
    <t>横浜市</t>
  </si>
  <si>
    <t>Yokohama-shi</t>
  </si>
  <si>
    <t>14130</t>
  </si>
  <si>
    <t>川崎市</t>
  </si>
  <si>
    <t>Kawasaki-shi</t>
  </si>
  <si>
    <t>14150</t>
  </si>
  <si>
    <t>相模原市</t>
  </si>
  <si>
    <t>Sagamihara-shi</t>
  </si>
  <si>
    <t>15100</t>
  </si>
  <si>
    <t>新潟市</t>
  </si>
  <si>
    <t>Niigata-shi</t>
  </si>
  <si>
    <t>22100</t>
  </si>
  <si>
    <t>静岡市</t>
  </si>
  <si>
    <t>Shizuoka-shi</t>
  </si>
  <si>
    <t>22130</t>
  </si>
  <si>
    <t>浜松市</t>
  </si>
  <si>
    <t>Hamamatsu-shi</t>
  </si>
  <si>
    <t>23100</t>
  </si>
  <si>
    <t>名古屋市</t>
  </si>
  <si>
    <t>Nagoya-shi</t>
  </si>
  <si>
    <t>26100</t>
  </si>
  <si>
    <t>京都市</t>
  </si>
  <si>
    <t>Kyoto-shi</t>
  </si>
  <si>
    <t>27100</t>
  </si>
  <si>
    <t>大阪市</t>
  </si>
  <si>
    <t>Osaka-shi</t>
  </si>
  <si>
    <t>27140</t>
  </si>
  <si>
    <t>堺市</t>
  </si>
  <si>
    <t>Sakai-shi</t>
  </si>
  <si>
    <t>28100</t>
  </si>
  <si>
    <t>Kobe-shi</t>
  </si>
  <si>
    <t>33100</t>
  </si>
  <si>
    <t>岡山市</t>
  </si>
  <si>
    <t>Okayama-shi</t>
  </si>
  <si>
    <t>34100</t>
  </si>
  <si>
    <t>広島市</t>
  </si>
  <si>
    <t>Hiroshima-shi</t>
  </si>
  <si>
    <t>40100</t>
  </si>
  <si>
    <t>北九州市</t>
  </si>
  <si>
    <t>Kitakyushu-shi</t>
  </si>
  <si>
    <t>40130</t>
  </si>
  <si>
    <t>福岡市</t>
  </si>
  <si>
    <t>Fukuoka-shi</t>
  </si>
  <si>
    <t>43100</t>
  </si>
  <si>
    <t>熊本市</t>
  </si>
  <si>
    <t>Kumamoto-shi</t>
  </si>
  <si>
    <t>1)  沖縄県を含まない。</t>
    <phoneticPr fontId="2"/>
  </si>
  <si>
    <t>1)  Excluding Okinawa-ken.</t>
    <phoneticPr fontId="12"/>
  </si>
  <si>
    <t xml:space="preserve">Table 4.  </t>
    <phoneticPr fontId="12"/>
  </si>
  <si>
    <t xml:space="preserve">Vacant Dwellings by Vacant Status (4 Groups) and Type of Building (4 Groups) - Japan, 3 Major Metropolitan Areas, Prefectures and Major Cities (1958~2018) </t>
    <phoneticPr fontId="12"/>
  </si>
  <si>
    <t>空き家</t>
    <rPh sb="0" eb="1">
      <t>ア</t>
    </rPh>
    <rPh sb="2" eb="3">
      <t>ヤ</t>
    </rPh>
    <phoneticPr fontId="12"/>
  </si>
  <si>
    <t>二次的住宅</t>
    <phoneticPr fontId="12"/>
  </si>
  <si>
    <t>賃貸用の住宅</t>
    <rPh sb="0" eb="3">
      <t>チンタイヨウ</t>
    </rPh>
    <rPh sb="4" eb="6">
      <t>ジュウタク</t>
    </rPh>
    <phoneticPr fontId="12"/>
  </si>
  <si>
    <t>売却用の住宅</t>
    <rPh sb="0" eb="3">
      <t>バイキャクヨウ</t>
    </rPh>
    <rPh sb="4" eb="6">
      <t>ジュウタク</t>
    </rPh>
    <phoneticPr fontId="12"/>
  </si>
  <si>
    <t>その他の住宅</t>
    <rPh sb="2" eb="3">
      <t>タ</t>
    </rPh>
    <rPh sb="4" eb="6">
      <t>ジュウタク</t>
    </rPh>
    <phoneticPr fontId="12"/>
  </si>
  <si>
    <t>00</t>
    <phoneticPr fontId="12"/>
  </si>
  <si>
    <t>2)</t>
    <phoneticPr fontId="12"/>
  </si>
  <si>
    <t>Gunma-ken</t>
    <phoneticPr fontId="12"/>
  </si>
  <si>
    <t>1)  空き家の種類「売却用の住宅」を含む。</t>
    <rPh sb="4" eb="5">
      <t>ア</t>
    </rPh>
    <rPh sb="6" eb="7">
      <t>ヤ</t>
    </rPh>
    <rPh sb="8" eb="10">
      <t>シュルイ</t>
    </rPh>
    <rPh sb="11" eb="13">
      <t>バイキャク</t>
    </rPh>
    <rPh sb="13" eb="14">
      <t>ヨウ</t>
    </rPh>
    <rPh sb="15" eb="17">
      <t>ジュウタク</t>
    </rPh>
    <rPh sb="19" eb="20">
      <t>フク</t>
    </rPh>
    <phoneticPr fontId="2"/>
  </si>
  <si>
    <t>1)  Including "For sale" of vacant status.</t>
    <phoneticPr fontId="12"/>
  </si>
  <si>
    <t>2)  沖縄県を含まない。</t>
    <phoneticPr fontId="2"/>
  </si>
  <si>
    <t>2)  Excluding Okinawa-ken.</t>
    <phoneticPr fontId="12"/>
  </si>
  <si>
    <t>J</t>
  </si>
  <si>
    <t>J</t>
    <phoneticPr fontId="51"/>
  </si>
  <si>
    <t>D</t>
  </si>
  <si>
    <t>平成30年住宅・土地統計調査　住宅及び世帯に関する基本集計</t>
  </si>
  <si>
    <t>第２６－２表　住宅の種類(2区分)，住宅の所有の関係(2区分)，建て方(4区分)，高齢者等のための設備状況(13区分)別住宅数(高齢者対応型共同住宅数―特掲) －全国，都道府県，市区</t>
  </si>
  <si>
    <t>13_廊下などが車いすで通行可能な幅</t>
  </si>
  <si>
    <t>14_段差のない屋内</t>
  </si>
  <si>
    <t>15_道路から玄関まで車いすで通行可能</t>
  </si>
  <si>
    <t>地域区分－全国・都道府県・市区町村</t>
  </si>
  <si>
    <t>28221_篠山市</t>
  </si>
  <si>
    <t>調査年　</t>
    <rPh sb="0" eb="2">
      <t>チョウサ</t>
    </rPh>
    <rPh sb="2" eb="3">
      <t>ネン</t>
    </rPh>
    <phoneticPr fontId="12"/>
  </si>
  <si>
    <t>調査年</t>
    <rPh sb="0" eb="2">
      <t>チョウサ</t>
    </rPh>
    <rPh sb="2" eb="3">
      <t>ネン</t>
    </rPh>
    <phoneticPr fontId="12"/>
  </si>
  <si>
    <t>地域</t>
    <phoneticPr fontId="12"/>
  </si>
  <si>
    <t>01_1950年以前</t>
  </si>
  <si>
    <t>02_1951～1970年</t>
  </si>
  <si>
    <t>04_1971～1980年</t>
  </si>
  <si>
    <t>05_1981～1990年</t>
  </si>
  <si>
    <t>06_1991～2000年</t>
  </si>
  <si>
    <t>07_2001～2005年</t>
  </si>
  <si>
    <t>08_2006～2010年</t>
  </si>
  <si>
    <t>09_2011～2015年</t>
  </si>
  <si>
    <t>10_2016～2018年</t>
  </si>
  <si>
    <t>11_2019年</t>
  </si>
  <si>
    <t>12_2020年</t>
  </si>
  <si>
    <t>13_2021年</t>
  </si>
  <si>
    <t>14_2022年</t>
  </si>
  <si>
    <t>15_2023年1月～9月</t>
  </si>
  <si>
    <t>99_不詳</t>
  </si>
  <si>
    <t>第７10１表　住宅の建て方(4区分)、構造(4区分)、階数(9区分)、建築の時期(14区分)別住宅数10全国、都道府県、21大都市</t>
  </si>
  <si>
    <t>世帯数</t>
    <rPh sb="0" eb="3">
      <t>セタイスウ</t>
    </rPh>
    <phoneticPr fontId="2"/>
  </si>
  <si>
    <t>住宅数－世帯数</t>
    <rPh sb="0" eb="3">
      <t>ジュウタクスウ</t>
    </rPh>
    <rPh sb="4" eb="7">
      <t>セタイスウ</t>
    </rPh>
    <phoneticPr fontId="2"/>
  </si>
  <si>
    <t>総数</t>
  </si>
  <si>
    <t>6階建以上(再掲)</t>
    <rPh sb="6" eb="8">
      <t>サイケイ</t>
    </rPh>
    <phoneticPr fontId="2"/>
  </si>
  <si>
    <t>11階建以上(再掲)</t>
    <rPh sb="7" eb="9">
      <t>サイケイ</t>
    </rPh>
    <phoneticPr fontId="12"/>
  </si>
  <si>
    <t xml:space="preserve"> </t>
    <phoneticPr fontId="13"/>
  </si>
  <si>
    <t>1971-1980</t>
    <phoneticPr fontId="13"/>
  </si>
  <si>
    <t>1981-1990</t>
    <phoneticPr fontId="13"/>
  </si>
  <si>
    <t>1991-2000</t>
    <phoneticPr fontId="13"/>
  </si>
  <si>
    <t>2001-2005</t>
    <phoneticPr fontId="13"/>
  </si>
  <si>
    <t>2006-2010</t>
    <phoneticPr fontId="13"/>
  </si>
  <si>
    <t>2011-2015</t>
    <phoneticPr fontId="13"/>
  </si>
  <si>
    <t>2016-2018</t>
    <phoneticPr fontId="13"/>
  </si>
  <si>
    <t>2023,1-9</t>
    <phoneticPr fontId="13"/>
  </si>
  <si>
    <t>100神戸市</t>
    <rPh sb="3" eb="6">
      <t>コウベシ</t>
    </rPh>
    <phoneticPr fontId="12"/>
  </si>
  <si>
    <t>3</t>
    <phoneticPr fontId="13"/>
  </si>
  <si>
    <t>2001-2010</t>
    <phoneticPr fontId="13"/>
  </si>
  <si>
    <t>2011-2020</t>
    <phoneticPr fontId="13"/>
  </si>
  <si>
    <t>2021-</t>
    <phoneticPr fontId="13"/>
  </si>
  <si>
    <t>11階建以上</t>
    <phoneticPr fontId="12"/>
  </si>
  <si>
    <t>1951-1970</t>
    <phoneticPr fontId="13"/>
  </si>
  <si>
    <t>住宅数／世帯数</t>
    <rPh sb="0" eb="3">
      <t>ジュウタクスウ</t>
    </rPh>
    <rPh sb="4" eb="7">
      <t>セタイスウ</t>
    </rPh>
    <phoneticPr fontId="2"/>
  </si>
  <si>
    <t>建築別階数の推移</t>
    <rPh sb="0" eb="3">
      <t>ケンチクベツ</t>
    </rPh>
    <rPh sb="3" eb="5">
      <t>カイスウ</t>
    </rPh>
    <rPh sb="6" eb="8">
      <t>スイイ</t>
    </rPh>
    <phoneticPr fontId="2"/>
  </si>
  <si>
    <t>高齢者設備の推移</t>
    <rPh sb="0" eb="3">
      <t>コウレイシャ</t>
    </rPh>
    <rPh sb="3" eb="5">
      <t>セツビ</t>
    </rPh>
    <rPh sb="6" eb="8">
      <t>スイイ</t>
    </rPh>
    <phoneticPr fontId="2"/>
  </si>
  <si>
    <t>（資料）総務省統計局「住宅・土地統計調査」</t>
    <rPh sb="1" eb="3">
      <t>シリョウ</t>
    </rPh>
    <rPh sb="4" eb="7">
      <t>ソウムショウ</t>
    </rPh>
    <rPh sb="7" eb="10">
      <t>トウケイキョク</t>
    </rPh>
    <rPh sb="11" eb="13">
      <t>ジュウタク</t>
    </rPh>
    <rPh sb="14" eb="16">
      <t>トチ</t>
    </rPh>
    <rPh sb="16" eb="18">
      <t>トウケイ</t>
    </rPh>
    <rPh sb="18" eb="20">
      <t>チョウサ</t>
    </rPh>
    <phoneticPr fontId="2"/>
  </si>
  <si>
    <t>都道府県</t>
    <rPh sb="0" eb="2">
      <t>トドウ</t>
    </rPh>
    <rPh sb="2" eb="4">
      <t>フケン</t>
    </rPh>
    <phoneticPr fontId="2"/>
  </si>
  <si>
    <t>神戸市補正</t>
    <rPh sb="0" eb="3">
      <t>コウベシ</t>
    </rPh>
    <rPh sb="3" eb="5">
      <t>ホセイ</t>
    </rPh>
    <phoneticPr fontId="58"/>
  </si>
  <si>
    <t>補間補正</t>
    <rPh sb="0" eb="2">
      <t>ホカン</t>
    </rPh>
    <rPh sb="2" eb="4">
      <t>ホセイ</t>
    </rPh>
    <phoneticPr fontId="58"/>
  </si>
  <si>
    <t>国勢調査</t>
    <rPh sb="0" eb="2">
      <t>コクセイ</t>
    </rPh>
    <rPh sb="2" eb="4">
      <t>チョウサ</t>
    </rPh>
    <phoneticPr fontId="2"/>
  </si>
  <si>
    <t>県補間補正</t>
    <rPh sb="0" eb="1">
      <t>ケン</t>
    </rPh>
    <rPh sb="1" eb="3">
      <t>ホカン</t>
    </rPh>
    <rPh sb="3" eb="5">
      <t>ホセイ</t>
    </rPh>
    <phoneticPr fontId="61"/>
  </si>
  <si>
    <t>国勢調査</t>
    <rPh sb="0" eb="2">
      <t>コクセイ</t>
    </rPh>
    <rPh sb="2" eb="4">
      <t>チョウサ</t>
    </rPh>
    <phoneticPr fontId="61"/>
  </si>
  <si>
    <t>県推計人口</t>
    <rPh sb="0" eb="1">
      <t>ケン</t>
    </rPh>
    <rPh sb="1" eb="3">
      <t>スイケイ</t>
    </rPh>
    <rPh sb="3" eb="5">
      <t>ジンコウ</t>
    </rPh>
    <phoneticPr fontId="58"/>
  </si>
  <si>
    <t>宍粟市</t>
    <rPh sb="0" eb="2">
      <t>シソウ</t>
    </rPh>
    <rPh sb="2" eb="3">
      <t>シ</t>
    </rPh>
    <phoneticPr fontId="2"/>
  </si>
  <si>
    <t>朝来市</t>
    <rPh sb="0" eb="2">
      <t>アサゴ</t>
    </rPh>
    <rPh sb="2" eb="3">
      <t>シ</t>
    </rPh>
    <phoneticPr fontId="2"/>
  </si>
  <si>
    <t>香美町</t>
    <rPh sb="0" eb="2">
      <t>カミ</t>
    </rPh>
    <rPh sb="2" eb="3">
      <t>チョウ</t>
    </rPh>
    <phoneticPr fontId="2"/>
  </si>
  <si>
    <t>丹波市</t>
    <rPh sb="0" eb="2">
      <t>タンバ</t>
    </rPh>
    <rPh sb="2" eb="3">
      <t>シ</t>
    </rPh>
    <phoneticPr fontId="2"/>
  </si>
  <si>
    <t>南あわじ市</t>
    <rPh sb="0" eb="1">
      <t>ミナミ</t>
    </rPh>
    <rPh sb="4" eb="5">
      <t>シ</t>
    </rPh>
    <phoneticPr fontId="2"/>
  </si>
  <si>
    <t>淡路市</t>
    <rPh sb="0" eb="2">
      <t>アワジ</t>
    </rPh>
    <rPh sb="2" eb="3">
      <t>シ</t>
    </rPh>
    <phoneticPr fontId="2"/>
  </si>
  <si>
    <t>市区町村別世帯数（昭和40年～令和4年）41市町</t>
    <rPh sb="0" eb="2">
      <t>シク</t>
    </rPh>
    <rPh sb="2" eb="4">
      <t>チョウソン</t>
    </rPh>
    <rPh sb="4" eb="5">
      <t>ベツ</t>
    </rPh>
    <rPh sb="5" eb="8">
      <t>セタイスウ</t>
    </rPh>
    <rPh sb="9" eb="11">
      <t>ショウワ</t>
    </rPh>
    <rPh sb="13" eb="14">
      <t>ネン</t>
    </rPh>
    <rPh sb="15" eb="17">
      <t>レイワ</t>
    </rPh>
    <rPh sb="18" eb="19">
      <t>ネン</t>
    </rPh>
    <rPh sb="22" eb="24">
      <t>シチョウ</t>
    </rPh>
    <phoneticPr fontId="66"/>
  </si>
  <si>
    <t>確報値改定</t>
    <rPh sb="0" eb="2">
      <t>カクホウ</t>
    </rPh>
    <rPh sb="2" eb="3">
      <t>チ</t>
    </rPh>
    <rPh sb="3" eb="5">
      <t>カイテイ</t>
    </rPh>
    <phoneticPr fontId="61"/>
  </si>
  <si>
    <t>2020年基準</t>
    <rPh sb="4" eb="5">
      <t>ネン</t>
    </rPh>
    <rPh sb="5" eb="7">
      <t>キジュン</t>
    </rPh>
    <phoneticPr fontId="61"/>
  </si>
  <si>
    <t>区　分</t>
  </si>
  <si>
    <t>平成12年
(2000)</t>
    <rPh sb="4" eb="5">
      <t>ネン</t>
    </rPh>
    <phoneticPr fontId="69"/>
  </si>
  <si>
    <t>平成13年
(2001)</t>
    <rPh sb="4" eb="5">
      <t>ネン</t>
    </rPh>
    <phoneticPr fontId="69"/>
  </si>
  <si>
    <t>平成14年
(2002)</t>
    <rPh sb="4" eb="5">
      <t>ネン</t>
    </rPh>
    <phoneticPr fontId="69"/>
  </si>
  <si>
    <t>平成15年
(2003)</t>
    <rPh sb="4" eb="5">
      <t>ネン</t>
    </rPh>
    <phoneticPr fontId="69"/>
  </si>
  <si>
    <t>平成16年
(2004)</t>
    <rPh sb="4" eb="5">
      <t>ネン</t>
    </rPh>
    <phoneticPr fontId="69"/>
  </si>
  <si>
    <t>平成17年
(2005)</t>
    <rPh sb="4" eb="5">
      <t>ネン</t>
    </rPh>
    <phoneticPr fontId="69"/>
  </si>
  <si>
    <t>平成18年
(2006)</t>
    <rPh sb="4" eb="5">
      <t>ネン</t>
    </rPh>
    <phoneticPr fontId="69"/>
  </si>
  <si>
    <t>平成19年
(2007)</t>
    <rPh sb="4" eb="5">
      <t>ネン</t>
    </rPh>
    <phoneticPr fontId="69"/>
  </si>
  <si>
    <t>平成20年
(2008)</t>
    <rPh sb="4" eb="5">
      <t>ネン</t>
    </rPh>
    <phoneticPr fontId="69"/>
  </si>
  <si>
    <t>平成21年
(2009)</t>
    <rPh sb="4" eb="5">
      <t>ネン</t>
    </rPh>
    <phoneticPr fontId="69"/>
  </si>
  <si>
    <t>平成22年
(2010)</t>
    <rPh sb="4" eb="5">
      <t>ネン</t>
    </rPh>
    <phoneticPr fontId="69"/>
  </si>
  <si>
    <t>平成23年
(2011)</t>
    <rPh sb="4" eb="5">
      <t>ネン</t>
    </rPh>
    <phoneticPr fontId="69"/>
  </si>
  <si>
    <t>平成24年
(2012)</t>
    <rPh sb="4" eb="5">
      <t>ネン</t>
    </rPh>
    <phoneticPr fontId="69"/>
  </si>
  <si>
    <t>平成25年
(2013)</t>
    <rPh sb="4" eb="5">
      <t>ネン</t>
    </rPh>
    <phoneticPr fontId="69"/>
  </si>
  <si>
    <t>平成26年
(2014)</t>
    <rPh sb="4" eb="5">
      <t>ネン</t>
    </rPh>
    <phoneticPr fontId="69"/>
  </si>
  <si>
    <t>平成27年
(2015)</t>
    <rPh sb="4" eb="5">
      <t>ネン</t>
    </rPh>
    <phoneticPr fontId="69"/>
  </si>
  <si>
    <t>平成28年
(2016)</t>
    <rPh sb="4" eb="5">
      <t>ネン</t>
    </rPh>
    <phoneticPr fontId="69"/>
  </si>
  <si>
    <t>平成29年
(2017)</t>
    <rPh sb="4" eb="5">
      <t>ネン</t>
    </rPh>
    <phoneticPr fontId="69"/>
  </si>
  <si>
    <t>平成30年
(2018)</t>
    <rPh sb="4" eb="5">
      <t>ネン</t>
    </rPh>
    <phoneticPr fontId="69"/>
  </si>
  <si>
    <t>令和元年
(2019)</t>
    <rPh sb="0" eb="1">
      <t>レイ</t>
    </rPh>
    <rPh sb="1" eb="2">
      <t>ワ</t>
    </rPh>
    <rPh sb="2" eb="3">
      <t>ガン</t>
    </rPh>
    <rPh sb="3" eb="4">
      <t>ネン</t>
    </rPh>
    <phoneticPr fontId="69"/>
  </si>
  <si>
    <t>令和2年
(2020)</t>
    <rPh sb="0" eb="1">
      <t>レイ</t>
    </rPh>
    <rPh sb="1" eb="2">
      <t>ワ</t>
    </rPh>
    <rPh sb="3" eb="4">
      <t>ネン</t>
    </rPh>
    <phoneticPr fontId="69"/>
  </si>
  <si>
    <t>令和3年
(2021)</t>
    <rPh sb="0" eb="1">
      <t>レイ</t>
    </rPh>
    <rPh sb="1" eb="2">
      <t>ワ</t>
    </rPh>
    <rPh sb="3" eb="4">
      <t>ネン</t>
    </rPh>
    <phoneticPr fontId="69"/>
  </si>
  <si>
    <t>令和4年
(2022)</t>
    <rPh sb="0" eb="1">
      <t>レイ</t>
    </rPh>
    <rPh sb="1" eb="2">
      <t>ワ</t>
    </rPh>
    <rPh sb="3" eb="4">
      <t>ネン</t>
    </rPh>
    <phoneticPr fontId="69"/>
  </si>
  <si>
    <t>令和5年
(2023)</t>
    <rPh sb="0" eb="1">
      <t>レイ</t>
    </rPh>
    <rPh sb="1" eb="2">
      <t>ワ</t>
    </rPh>
    <rPh sb="3" eb="4">
      <t>ネン</t>
    </rPh>
    <phoneticPr fontId="69"/>
  </si>
  <si>
    <t>調査時点</t>
  </si>
  <si>
    <t>単　位</t>
  </si>
  <si>
    <t>世帯</t>
    <rPh sb="0" eb="2">
      <t>セタイ</t>
    </rPh>
    <phoneticPr fontId="64"/>
  </si>
  <si>
    <t xml:space="preserve"> </t>
    <phoneticPr fontId="61"/>
  </si>
  <si>
    <t>西脇市</t>
    <rPh sb="0" eb="3">
      <t>ニシワキシ</t>
    </rPh>
    <phoneticPr fontId="69"/>
  </si>
  <si>
    <t>三木市</t>
    <rPh sb="0" eb="3">
      <t>ミキシ</t>
    </rPh>
    <phoneticPr fontId="69"/>
  </si>
  <si>
    <t>加東市</t>
    <rPh sb="0" eb="2">
      <t>カトウ</t>
    </rPh>
    <rPh sb="2" eb="3">
      <t>シ</t>
    </rPh>
    <phoneticPr fontId="69"/>
  </si>
  <si>
    <t>多可町</t>
    <rPh sb="0" eb="1">
      <t>タ</t>
    </rPh>
    <rPh sb="1" eb="2">
      <t>カ</t>
    </rPh>
    <rPh sb="2" eb="3">
      <t>チョウ</t>
    </rPh>
    <phoneticPr fontId="69"/>
  </si>
  <si>
    <t>姫路市</t>
    <rPh sb="0" eb="3">
      <t>ヒメジシ</t>
    </rPh>
    <phoneticPr fontId="69"/>
  </si>
  <si>
    <t>神河町</t>
    <rPh sb="0" eb="1">
      <t>カミ</t>
    </rPh>
    <rPh sb="1" eb="2">
      <t>カワ</t>
    </rPh>
    <rPh sb="2" eb="3">
      <t>チョウ</t>
    </rPh>
    <phoneticPr fontId="69"/>
  </si>
  <si>
    <t>たつの市</t>
    <rPh sb="3" eb="4">
      <t>シ</t>
    </rPh>
    <phoneticPr fontId="69"/>
  </si>
  <si>
    <t>佐用町</t>
    <rPh sb="0" eb="3">
      <t>サヨウチョウ</t>
    </rPh>
    <phoneticPr fontId="69"/>
  </si>
  <si>
    <t>豊岡市</t>
    <rPh sb="0" eb="3">
      <t>トヨオカシ</t>
    </rPh>
    <phoneticPr fontId="2"/>
  </si>
  <si>
    <t>養父市</t>
    <rPh sb="0" eb="2">
      <t>ヤブ</t>
    </rPh>
    <rPh sb="2" eb="3">
      <t>シ</t>
    </rPh>
    <phoneticPr fontId="69"/>
  </si>
  <si>
    <t>新温泉町</t>
    <rPh sb="0" eb="1">
      <t>シン</t>
    </rPh>
    <rPh sb="1" eb="4">
      <t>オンセンチョウ</t>
    </rPh>
    <phoneticPr fontId="69"/>
  </si>
  <si>
    <t>丹波篠山市</t>
    <rPh sb="0" eb="2">
      <t>タンバ</t>
    </rPh>
    <phoneticPr fontId="61"/>
  </si>
  <si>
    <t>洲本市</t>
    <rPh sb="0" eb="3">
      <t>スモトシ</t>
    </rPh>
    <phoneticPr fontId="69"/>
  </si>
  <si>
    <t>資料  総務省統計局「国勢調査報告」</t>
    <rPh sb="0" eb="2">
      <t>シリョウ</t>
    </rPh>
    <phoneticPr fontId="69"/>
  </si>
  <si>
    <t>(注)1　この数値は各回国勢調査の市区町別世帯数を市区町単位で再集計したものであり、調査時点以降の境界変更等に伴う世帯移動は反映されていない。</t>
    <rPh sb="7" eb="9">
      <t>スウチ</t>
    </rPh>
    <rPh sb="10" eb="12">
      <t>カクカイ</t>
    </rPh>
    <rPh sb="12" eb="14">
      <t>コクセイ</t>
    </rPh>
    <rPh sb="14" eb="16">
      <t>チョウサ</t>
    </rPh>
    <rPh sb="17" eb="18">
      <t>シ</t>
    </rPh>
    <rPh sb="18" eb="19">
      <t>ク</t>
    </rPh>
    <rPh sb="19" eb="20">
      <t>チョウ</t>
    </rPh>
    <rPh sb="20" eb="21">
      <t>ベツ</t>
    </rPh>
    <rPh sb="21" eb="24">
      <t>セタイスウ</t>
    </rPh>
    <rPh sb="25" eb="27">
      <t>シク</t>
    </rPh>
    <rPh sb="27" eb="28">
      <t>チョウ</t>
    </rPh>
    <rPh sb="28" eb="30">
      <t>タンイ</t>
    </rPh>
    <rPh sb="31" eb="32">
      <t>サイ</t>
    </rPh>
    <rPh sb="32" eb="34">
      <t>シュウケイ</t>
    </rPh>
    <rPh sb="42" eb="44">
      <t>チョウサ</t>
    </rPh>
    <rPh sb="44" eb="46">
      <t>ジテン</t>
    </rPh>
    <phoneticPr fontId="64"/>
  </si>
  <si>
    <t>　　 2　昭和48年に兵庫区の一部をもって北区が、昭和57年に垂水区の一部をもって西区が設置　されたため、表中の*印の数値は、分割前の区域における世帯数を示している。</t>
    <rPh sb="5" eb="7">
      <t>ショウワ</t>
    </rPh>
    <rPh sb="9" eb="10">
      <t>ネン</t>
    </rPh>
    <rPh sb="11" eb="14">
      <t>ヒョウゴク</t>
    </rPh>
    <rPh sb="15" eb="17">
      <t>イチブ</t>
    </rPh>
    <rPh sb="21" eb="23">
      <t>キタク</t>
    </rPh>
    <rPh sb="25" eb="27">
      <t>ショウワ</t>
    </rPh>
    <rPh sb="29" eb="30">
      <t>ネン</t>
    </rPh>
    <rPh sb="31" eb="34">
      <t>タルミク</t>
    </rPh>
    <rPh sb="35" eb="37">
      <t>イチブ</t>
    </rPh>
    <rPh sb="41" eb="43">
      <t>ニシク</t>
    </rPh>
    <rPh sb="44" eb="46">
      <t>セッチ</t>
    </rPh>
    <phoneticPr fontId="64"/>
  </si>
  <si>
    <t>市川町</t>
    <rPh sb="0" eb="3">
      <t>イチカワチョウ</t>
    </rPh>
    <phoneticPr fontId="2"/>
  </si>
  <si>
    <t>神河町</t>
    <rPh sb="0" eb="2">
      <t>カミカワ</t>
    </rPh>
    <rPh sb="2" eb="3">
      <t>マチ</t>
    </rPh>
    <phoneticPr fontId="2"/>
  </si>
  <si>
    <t>上郡町</t>
    <rPh sb="0" eb="3">
      <t>カミゴオリチョウ</t>
    </rPh>
    <phoneticPr fontId="2"/>
  </si>
  <si>
    <t>新温泉町</t>
    <rPh sb="0" eb="1">
      <t>シン</t>
    </rPh>
    <rPh sb="1" eb="3">
      <t>オンセン</t>
    </rPh>
    <rPh sb="3" eb="4">
      <t>マチ</t>
    </rPh>
    <phoneticPr fontId="2"/>
  </si>
  <si>
    <t>計</t>
    <rPh sb="0" eb="1">
      <t>ケイ</t>
    </rPh>
    <phoneticPr fontId="2"/>
  </si>
  <si>
    <t>推計</t>
    <rPh sb="0" eb="2">
      <t>スイケイ</t>
    </rPh>
    <phoneticPr fontId="2"/>
  </si>
  <si>
    <t>R5非表章</t>
    <rPh sb="2" eb="3">
      <t>ヒ</t>
    </rPh>
    <rPh sb="3" eb="4">
      <t>ヒョウ</t>
    </rPh>
    <rPh sb="4" eb="5">
      <t>ショウ</t>
    </rPh>
    <phoneticPr fontId="2"/>
  </si>
  <si>
    <t>市川・神河</t>
    <rPh sb="0" eb="2">
      <t>イチカワ</t>
    </rPh>
    <rPh sb="3" eb="5">
      <t>カミカワ</t>
    </rPh>
    <phoneticPr fontId="2"/>
  </si>
  <si>
    <t>市川・神河・新温泉</t>
    <rPh sb="0" eb="2">
      <t>イチカワ</t>
    </rPh>
    <rPh sb="3" eb="5">
      <t>カミカワ</t>
    </rPh>
    <rPh sb="6" eb="7">
      <t>シン</t>
    </rPh>
    <rPh sb="7" eb="9">
      <t>オンセン</t>
    </rPh>
    <phoneticPr fontId="2"/>
  </si>
  <si>
    <t>市川・神河・新温泉・上郡</t>
    <rPh sb="0" eb="2">
      <t>イチカワ</t>
    </rPh>
    <rPh sb="3" eb="5">
      <t>カミカワ</t>
    </rPh>
    <rPh sb="6" eb="7">
      <t>シン</t>
    </rPh>
    <rPh sb="7" eb="9">
      <t>オンセン</t>
    </rPh>
    <rPh sb="10" eb="12">
      <t>カミゴオリ</t>
    </rPh>
    <phoneticPr fontId="2"/>
  </si>
  <si>
    <t>世帯(県推計人口)</t>
    <rPh sb="0" eb="2">
      <t>セタイ</t>
    </rPh>
    <rPh sb="3" eb="4">
      <t>ケン</t>
    </rPh>
    <rPh sb="4" eb="6">
      <t>スイケイ</t>
    </rPh>
    <rPh sb="6" eb="8">
      <t>ジンコウ</t>
    </rPh>
    <phoneticPr fontId="2"/>
  </si>
  <si>
    <t>非表章町計</t>
    <rPh sb="0" eb="1">
      <t>ヒ</t>
    </rPh>
    <rPh sb="1" eb="2">
      <t>ヒョウ</t>
    </rPh>
    <rPh sb="2" eb="3">
      <t>ショウ</t>
    </rPh>
    <rPh sb="3" eb="4">
      <t>マチ</t>
    </rPh>
    <rPh sb="4" eb="5">
      <t>ケイ</t>
    </rPh>
    <phoneticPr fontId="2"/>
  </si>
  <si>
    <t>住宅建て方</t>
    <rPh sb="0" eb="2">
      <t>ジュウタク</t>
    </rPh>
    <rPh sb="2" eb="3">
      <t>タ</t>
    </rPh>
    <rPh sb="4" eb="5">
      <t>カタ</t>
    </rPh>
    <phoneticPr fontId="2"/>
  </si>
  <si>
    <t>共同住宅階数</t>
    <rPh sb="0" eb="2">
      <t>キョウドウ</t>
    </rPh>
    <rPh sb="2" eb="4">
      <t>ジュウタク</t>
    </rPh>
    <rPh sb="4" eb="6">
      <t>カイスウ</t>
    </rPh>
    <phoneticPr fontId="2"/>
  </si>
  <si>
    <t>住宅所有</t>
    <rPh sb="0" eb="2">
      <t>ジュウタク</t>
    </rPh>
    <rPh sb="2" eb="4">
      <t>ショユウ</t>
    </rPh>
    <phoneticPr fontId="2"/>
  </si>
  <si>
    <t>建築時期</t>
    <rPh sb="0" eb="2">
      <t>ケンチク</t>
    </rPh>
    <rPh sb="2" eb="4">
      <t>ジキ</t>
    </rPh>
    <phoneticPr fontId="2"/>
  </si>
  <si>
    <t>高齢者設備</t>
    <rPh sb="0" eb="3">
      <t>コウレイシャ</t>
    </rPh>
    <rPh sb="3" eb="5">
      <t>セツビ</t>
    </rPh>
    <phoneticPr fontId="2"/>
  </si>
  <si>
    <t>ファイル名</t>
    <rPh sb="4" eb="5">
      <t>メイ</t>
    </rPh>
    <phoneticPr fontId="2"/>
  </si>
  <si>
    <t>全国2</t>
    <phoneticPr fontId="2"/>
  </si>
  <si>
    <t>全国２</t>
    <phoneticPr fontId="2"/>
  </si>
  <si>
    <t>都道府県住宅数・世帯数</t>
    <rPh sb="0" eb="2">
      <t>トドウ</t>
    </rPh>
    <rPh sb="2" eb="4">
      <t>フケン</t>
    </rPh>
    <rPh sb="4" eb="7">
      <t>ジュウタクスウ</t>
    </rPh>
    <rPh sb="8" eb="11">
      <t>セタイスウ</t>
    </rPh>
    <phoneticPr fontId="2"/>
  </si>
  <si>
    <t>都道府県空家数</t>
    <rPh sb="0" eb="2">
      <t>トドウ</t>
    </rPh>
    <rPh sb="2" eb="4">
      <t>フケン</t>
    </rPh>
    <rPh sb="4" eb="7">
      <t>アキヤスウ</t>
    </rPh>
    <phoneticPr fontId="2"/>
  </si>
  <si>
    <t>〇</t>
    <phoneticPr fontId="2"/>
  </si>
  <si>
    <t>　</t>
    <phoneticPr fontId="2"/>
  </si>
  <si>
    <t>市町コード順</t>
    <rPh sb="0" eb="2">
      <t>シチョウ</t>
    </rPh>
    <rPh sb="5" eb="6">
      <t>ジュン</t>
    </rPh>
    <phoneticPr fontId="2"/>
  </si>
  <si>
    <t>地域順</t>
    <rPh sb="0" eb="2">
      <t>チイキ</t>
    </rPh>
    <rPh sb="2" eb="3">
      <t>ジュン</t>
    </rPh>
    <phoneticPr fontId="2"/>
  </si>
  <si>
    <t>2003年</t>
    <rPh sb="4" eb="5">
      <t>ネン</t>
    </rPh>
    <phoneticPr fontId="2"/>
  </si>
  <si>
    <t>2023年</t>
    <rPh sb="4" eb="5">
      <t>ネン</t>
    </rPh>
    <phoneticPr fontId="2"/>
  </si>
  <si>
    <t>その他(手すり）</t>
    <rPh sb="2" eb="3">
      <t>タ</t>
    </rPh>
    <rPh sb="4" eb="5">
      <t>テ</t>
    </rPh>
    <phoneticPr fontId="2"/>
  </si>
  <si>
    <t>1968年</t>
    <rPh sb="4" eb="5">
      <t>ネン</t>
    </rPh>
    <phoneticPr fontId="2"/>
  </si>
  <si>
    <t>1978年</t>
    <rPh sb="4" eb="5">
      <t>ネン</t>
    </rPh>
    <phoneticPr fontId="2"/>
  </si>
  <si>
    <t>1973年</t>
    <rPh sb="4" eb="5">
      <t>ネン</t>
    </rPh>
    <phoneticPr fontId="2"/>
  </si>
  <si>
    <t>1950年</t>
    <rPh sb="4" eb="5">
      <t>ネン</t>
    </rPh>
    <phoneticPr fontId="2"/>
  </si>
  <si>
    <t>1998年</t>
    <rPh sb="4" eb="5">
      <t>ネン</t>
    </rPh>
    <phoneticPr fontId="2"/>
  </si>
  <si>
    <t>市町住宅１</t>
    <rPh sb="0" eb="2">
      <t>シチョウ</t>
    </rPh>
    <rPh sb="2" eb="4">
      <t>ジュウタク</t>
    </rPh>
    <phoneticPr fontId="2"/>
  </si>
  <si>
    <t>市町住宅2</t>
    <rPh sb="0" eb="2">
      <t>シチョウ</t>
    </rPh>
    <rPh sb="2" eb="4">
      <t>ジュウタク</t>
    </rPh>
    <phoneticPr fontId="2"/>
  </si>
  <si>
    <t>府県住宅1</t>
    <rPh sb="0" eb="2">
      <t>フケン</t>
    </rPh>
    <rPh sb="2" eb="4">
      <t>ジュウタク</t>
    </rPh>
    <phoneticPr fontId="2"/>
  </si>
  <si>
    <t>府県住宅2</t>
    <rPh sb="0" eb="2">
      <t>フケン</t>
    </rPh>
    <rPh sb="2" eb="4">
      <t>ジュウタク</t>
    </rPh>
    <phoneticPr fontId="2"/>
  </si>
  <si>
    <t>住宅面積1</t>
    <rPh sb="0" eb="2">
      <t>ジュウタク</t>
    </rPh>
    <rPh sb="2" eb="4">
      <t>メンセキ</t>
    </rPh>
    <phoneticPr fontId="2"/>
  </si>
  <si>
    <t>住宅面積2</t>
    <rPh sb="0" eb="2">
      <t>ジュウタク</t>
    </rPh>
    <rPh sb="2" eb="4">
      <t>メンセキ</t>
    </rPh>
    <phoneticPr fontId="2"/>
  </si>
  <si>
    <t>居住世帯の有無別住宅数の推移</t>
    <rPh sb="12" eb="14">
      <t>スイイ</t>
    </rPh>
    <phoneticPr fontId="2"/>
  </si>
  <si>
    <t>住宅の建て方別住宅数・増加率の推移</t>
    <rPh sb="15" eb="17">
      <t>スイイ</t>
    </rPh>
    <phoneticPr fontId="2"/>
  </si>
  <si>
    <t>住宅所有の関係別住宅数・増加率推移</t>
    <rPh sb="15" eb="17">
      <t>スイイ</t>
    </rPh>
    <phoneticPr fontId="2"/>
  </si>
  <si>
    <t>市川町、神河町</t>
    <rPh sb="0" eb="2">
      <t>イチカワ</t>
    </rPh>
    <rPh sb="2" eb="3">
      <t>マチ</t>
    </rPh>
    <rPh sb="4" eb="6">
      <t>カミカワ</t>
    </rPh>
    <rPh sb="6" eb="7">
      <t>マチ</t>
    </rPh>
    <phoneticPr fontId="2"/>
  </si>
  <si>
    <t>上郡町</t>
    <rPh sb="0" eb="2">
      <t>カミゴオリ</t>
    </rPh>
    <rPh sb="2" eb="3">
      <t>マチ</t>
    </rPh>
    <phoneticPr fontId="2"/>
  </si>
  <si>
    <t>1983年</t>
    <rPh sb="4" eb="5">
      <t>ネン</t>
    </rPh>
    <phoneticPr fontId="2"/>
  </si>
  <si>
    <t>1988年</t>
    <rPh sb="4" eb="5">
      <t>ネン</t>
    </rPh>
    <phoneticPr fontId="2"/>
  </si>
  <si>
    <t>1993年</t>
    <rPh sb="4" eb="5">
      <t>ネン</t>
    </rPh>
    <phoneticPr fontId="2"/>
  </si>
  <si>
    <t>2008年</t>
    <rPh sb="4" eb="5">
      <t>ネン</t>
    </rPh>
    <phoneticPr fontId="2"/>
  </si>
  <si>
    <t>2013年</t>
    <rPh sb="4" eb="5">
      <t>ネン</t>
    </rPh>
    <phoneticPr fontId="2"/>
  </si>
  <si>
    <t>2018年</t>
    <rPh sb="4" eb="5">
      <t>ネン</t>
    </rPh>
    <phoneticPr fontId="2"/>
  </si>
  <si>
    <t>（単位：戸、％）</t>
    <rPh sb="1" eb="3">
      <t>タンイ</t>
    </rPh>
    <rPh sb="4" eb="5">
      <t>コ</t>
    </rPh>
    <phoneticPr fontId="2"/>
  </si>
  <si>
    <t>23-18</t>
    <phoneticPr fontId="2"/>
  </si>
  <si>
    <t>(単位：戸、世帯、％）</t>
    <rPh sb="1" eb="3">
      <t>タンイ</t>
    </rPh>
    <rPh sb="4" eb="5">
      <t>コ</t>
    </rPh>
    <rPh sb="6" eb="8">
      <t>セタイ</t>
    </rPh>
    <phoneticPr fontId="2"/>
  </si>
  <si>
    <t>増減数</t>
    <rPh sb="0" eb="3">
      <t>ゾウゲンスウ</t>
    </rPh>
    <phoneticPr fontId="2"/>
  </si>
  <si>
    <t>一時現在者のみの住宅※</t>
    <rPh sb="0" eb="2">
      <t>イチジ</t>
    </rPh>
    <rPh sb="2" eb="4">
      <t>ゲンザイ</t>
    </rPh>
    <rPh sb="4" eb="5">
      <t>シャ</t>
    </rPh>
    <rPh sb="8" eb="10">
      <t>ジュウタク</t>
    </rPh>
    <phoneticPr fontId="2"/>
  </si>
  <si>
    <t>　</t>
    <phoneticPr fontId="13"/>
  </si>
  <si>
    <t>　　</t>
    <phoneticPr fontId="2"/>
  </si>
  <si>
    <t>2013年</t>
    <rPh sb="4" eb="5">
      <t>ヘイネン</t>
    </rPh>
    <phoneticPr fontId="2"/>
  </si>
  <si>
    <t>兵庫県</t>
    <phoneticPr fontId="12"/>
  </si>
  <si>
    <t>神戸市</t>
    <rPh sb="0" eb="3">
      <t>コウベシ</t>
    </rPh>
    <phoneticPr fontId="12"/>
  </si>
  <si>
    <t>共同住宅に占める割合</t>
    <rPh sb="0" eb="2">
      <t>キョウドウ</t>
    </rPh>
    <rPh sb="2" eb="4">
      <t>ジュウタク</t>
    </rPh>
    <rPh sb="5" eb="6">
      <t>シ</t>
    </rPh>
    <rPh sb="8" eb="10">
      <t>ワリアイ</t>
    </rPh>
    <phoneticPr fontId="2"/>
  </si>
  <si>
    <t>総住宅数</t>
    <rPh sb="0" eb="1">
      <t>ソウ</t>
    </rPh>
    <rPh sb="1" eb="4">
      <t>ジュウタクスウ</t>
    </rPh>
    <phoneticPr fontId="2"/>
  </si>
  <si>
    <t>08</t>
    <phoneticPr fontId="2"/>
  </si>
  <si>
    <t>2023-2018</t>
    <phoneticPr fontId="2"/>
  </si>
  <si>
    <t>道路から玄関まで車椅子で通行可能</t>
    <rPh sb="0" eb="2">
      <t>ドウロ</t>
    </rPh>
    <rPh sb="4" eb="6">
      <t>ゲンカン</t>
    </rPh>
    <rPh sb="8" eb="11">
      <t>クルマイス</t>
    </rPh>
    <rPh sb="12" eb="14">
      <t>ツウコウ</t>
    </rPh>
    <rPh sb="14" eb="16">
      <t>カノウ</t>
    </rPh>
    <phoneticPr fontId="2"/>
  </si>
  <si>
    <t>住宅数、総世帯数等の推移（兵庫県）</t>
    <rPh sb="0" eb="2">
      <t>ジュウタク</t>
    </rPh>
    <rPh sb="2" eb="3">
      <t>スウ</t>
    </rPh>
    <rPh sb="4" eb="5">
      <t>ソウ</t>
    </rPh>
    <rPh sb="5" eb="8">
      <t>セタイスウ</t>
    </rPh>
    <rPh sb="8" eb="9">
      <t>トウ</t>
    </rPh>
    <rPh sb="10" eb="12">
      <t>スイイ</t>
    </rPh>
    <rPh sb="13" eb="16">
      <t>ヒョウゴケン</t>
    </rPh>
    <phoneticPr fontId="2"/>
  </si>
  <si>
    <t>専用住宅（兵庫県）</t>
    <rPh sb="0" eb="2">
      <t>センヨウ</t>
    </rPh>
    <rPh sb="2" eb="4">
      <t>ジュウタク</t>
    </rPh>
    <rPh sb="5" eb="8">
      <t>ヒョウゴケン</t>
    </rPh>
    <phoneticPr fontId="2"/>
  </si>
  <si>
    <t>～1980</t>
    <phoneticPr fontId="2"/>
  </si>
  <si>
    <t>1981～1990</t>
    <phoneticPr fontId="13"/>
  </si>
  <si>
    <t>1991～2000</t>
    <phoneticPr fontId="13"/>
  </si>
  <si>
    <t>2001～2010</t>
    <phoneticPr fontId="13"/>
  </si>
  <si>
    <t>2011～2020</t>
    <phoneticPr fontId="13"/>
  </si>
  <si>
    <t>2021～</t>
    <phoneticPr fontId="13"/>
  </si>
  <si>
    <t>世帯の住まいの状況（住宅・土地統計調査）関連データ</t>
    <rPh sb="0" eb="2">
      <t>セタイ</t>
    </rPh>
    <rPh sb="3" eb="4">
      <t>ス</t>
    </rPh>
    <rPh sb="7" eb="9">
      <t>ジョウキョウ</t>
    </rPh>
    <rPh sb="10" eb="12">
      <t>ジュウタク</t>
    </rPh>
    <rPh sb="13" eb="15">
      <t>トチ</t>
    </rPh>
    <rPh sb="15" eb="17">
      <t>トウケイ</t>
    </rPh>
    <rPh sb="17" eb="19">
      <t>チョウサ</t>
    </rPh>
    <rPh sb="20" eb="22">
      <t>カンレン</t>
    </rPh>
    <phoneticPr fontId="2"/>
  </si>
  <si>
    <t>統計表</t>
    <rPh sb="0" eb="2">
      <t>トウケイ</t>
    </rPh>
    <rPh sb="2" eb="3">
      <t>ヒョウ</t>
    </rPh>
    <phoneticPr fontId="2"/>
  </si>
  <si>
    <t>概要2</t>
    <rPh sb="0" eb="2">
      <t>ガイヨウ</t>
    </rPh>
    <phoneticPr fontId="2"/>
  </si>
  <si>
    <t>概要4</t>
    <rPh sb="0" eb="2">
      <t>ガイヨウ</t>
    </rPh>
    <phoneticPr fontId="2"/>
  </si>
  <si>
    <t>概要5</t>
    <rPh sb="0" eb="2">
      <t>ガイヨウ</t>
    </rPh>
    <phoneticPr fontId="2"/>
  </si>
  <si>
    <t>概要1</t>
    <rPh sb="0" eb="2">
      <t>ガイヨウ</t>
    </rPh>
    <phoneticPr fontId="2"/>
  </si>
  <si>
    <t>概要3</t>
    <rPh sb="0" eb="2">
      <t>ガイヨウ</t>
    </rPh>
    <phoneticPr fontId="2"/>
  </si>
  <si>
    <t>概要</t>
    <rPh sb="0" eb="2">
      <t>ガイヨウ</t>
    </rPh>
    <phoneticPr fontId="2"/>
  </si>
  <si>
    <t>年</t>
  </si>
  <si>
    <t>新設住宅着工戸数</t>
  </si>
  <si>
    <t>国土交通省「建築着工統計調査」</t>
    <rPh sb="0" eb="1">
      <t>コクド</t>
    </rPh>
    <rPh sb="1" eb="4">
      <t>コウツウショウ</t>
    </rPh>
    <rPh sb="5" eb="7">
      <t>ケンチク</t>
    </rPh>
    <rPh sb="8" eb="10">
      <t>チャッコウ</t>
    </rPh>
    <rPh sb="10" eb="12">
      <t>トウケイ</t>
    </rPh>
    <rPh sb="12" eb="14">
      <t>チョウサ</t>
    </rPh>
    <phoneticPr fontId="2"/>
  </si>
  <si>
    <t>実数</t>
    <rPh sb="1" eb="2">
      <t>スウ</t>
    </rPh>
    <phoneticPr fontId="2"/>
  </si>
  <si>
    <t>居住世帯割合（％）</t>
    <rPh sb="0" eb="2">
      <t>キョジュウ</t>
    </rPh>
    <rPh sb="2" eb="4">
      <t>セタイ</t>
    </rPh>
    <rPh sb="4" eb="6">
      <t>ワリアイ</t>
    </rPh>
    <phoneticPr fontId="2"/>
  </si>
  <si>
    <t>内訳の計と総数（不詳を含むため）が不一致</t>
    <rPh sb="0" eb="2">
      <t>ウチワケ</t>
    </rPh>
    <rPh sb="3" eb="4">
      <t>ケイ</t>
    </rPh>
    <rPh sb="5" eb="7">
      <t>ソウスウ</t>
    </rPh>
    <rPh sb="17" eb="20">
      <t>フイッチ</t>
    </rPh>
    <phoneticPr fontId="2"/>
  </si>
  <si>
    <t>内訳の計と総数は必ずしも一致しない</t>
    <rPh sb="0" eb="2">
      <t>ウチワケ</t>
    </rPh>
    <rPh sb="3" eb="4">
      <t>ケイ</t>
    </rPh>
    <rPh sb="5" eb="7">
      <t>ソウスウ</t>
    </rPh>
    <rPh sb="8" eb="9">
      <t>カナラ</t>
    </rPh>
    <rPh sb="12" eb="14">
      <t>イッチ</t>
    </rPh>
    <phoneticPr fontId="2"/>
  </si>
  <si>
    <t>各年10月１日</t>
    <rPh sb="0" eb="2">
      <t>カクネン</t>
    </rPh>
    <rPh sb="4" eb="5">
      <t>ガツ</t>
    </rPh>
    <rPh sb="6" eb="7">
      <t>ニチ</t>
    </rPh>
    <phoneticPr fontId="2"/>
  </si>
  <si>
    <t>居住世帯</t>
    <rPh sb="0" eb="2">
      <t>キョジュウ</t>
    </rPh>
    <rPh sb="2" eb="4">
      <t>セタイ</t>
    </rPh>
    <phoneticPr fontId="2"/>
  </si>
  <si>
    <t>総務省「国勢調査」、兵庫県「兵庫県推計人口」</t>
    <rPh sb="0" eb="3">
      <t>ソウムショウ</t>
    </rPh>
    <rPh sb="4" eb="6">
      <t>コクセイ</t>
    </rPh>
    <rPh sb="6" eb="8">
      <t>チョウサ</t>
    </rPh>
    <rPh sb="10" eb="13">
      <t>ヒョウゴケン</t>
    </rPh>
    <rPh sb="14" eb="17">
      <t>ヒョウゴケン</t>
    </rPh>
    <rPh sb="17" eb="19">
      <t>スイケイ</t>
    </rPh>
    <rPh sb="19" eb="21">
      <t>ジンコウ</t>
    </rPh>
    <phoneticPr fontId="2"/>
  </si>
  <si>
    <t>総務省「住宅・土地統計調査」</t>
    <rPh sb="0" eb="3">
      <t>ソウムショウ</t>
    </rPh>
    <rPh sb="4" eb="6">
      <t>ジュウタク</t>
    </rPh>
    <rPh sb="7" eb="9">
      <t>トチ</t>
    </rPh>
    <rPh sb="9" eb="11">
      <t>トウケイ</t>
    </rPh>
    <rPh sb="11" eb="13">
      <t>チョウサ</t>
    </rPh>
    <phoneticPr fontId="2"/>
  </si>
  <si>
    <t>項目</t>
    <rPh sb="0" eb="2">
      <t>コウモク</t>
    </rPh>
    <phoneticPr fontId="2"/>
  </si>
  <si>
    <t>コロナショック</t>
    <phoneticPr fontId="2"/>
  </si>
  <si>
    <t>東日本大震災</t>
    <rPh sb="0" eb="3">
      <t>ヒガシニホン</t>
    </rPh>
    <rPh sb="3" eb="6">
      <t>ダイシンサイ</t>
    </rPh>
    <phoneticPr fontId="2"/>
  </si>
  <si>
    <t>リーマンショック</t>
    <phoneticPr fontId="2"/>
  </si>
  <si>
    <t>阪神・淡路大震災</t>
    <rPh sb="0" eb="2">
      <t>ハンシン</t>
    </rPh>
    <rPh sb="3" eb="5">
      <t>アワジ</t>
    </rPh>
    <rPh sb="5" eb="8">
      <t>ダイシンサイ</t>
    </rPh>
    <phoneticPr fontId="2"/>
  </si>
  <si>
    <t>－総世帯数</t>
    <phoneticPr fontId="2"/>
  </si>
  <si>
    <t>戸建－共同</t>
    <rPh sb="0" eb="2">
      <t>コダ</t>
    </rPh>
    <rPh sb="3" eb="5">
      <t>キョウドウ</t>
    </rPh>
    <phoneticPr fontId="2"/>
  </si>
  <si>
    <t>住宅割合</t>
    <rPh sb="0" eb="1">
      <t>ジュウタク</t>
    </rPh>
    <rPh sb="1" eb="3">
      <t>ワリアイ</t>
    </rPh>
    <phoneticPr fontId="2"/>
  </si>
  <si>
    <t>戸数</t>
    <rPh sb="0" eb="2">
      <t>コスウ</t>
    </rPh>
    <phoneticPr fontId="2"/>
  </si>
  <si>
    <t>居住世帯の有無別住宅数（兵庫県）の推移</t>
    <rPh sb="0" eb="2">
      <t>キョジュウ</t>
    </rPh>
    <rPh sb="2" eb="4">
      <t>セタイ</t>
    </rPh>
    <rPh sb="5" eb="7">
      <t>ウム</t>
    </rPh>
    <rPh sb="7" eb="8">
      <t>ベツ</t>
    </rPh>
    <rPh sb="8" eb="10">
      <t>ジュウタク</t>
    </rPh>
    <rPh sb="10" eb="11">
      <t>スウ</t>
    </rPh>
    <rPh sb="12" eb="15">
      <t>ヒョウゴケン</t>
    </rPh>
    <rPh sb="17" eb="19">
      <t>スイイ</t>
    </rPh>
    <phoneticPr fontId="2"/>
  </si>
  <si>
    <t>住宅の建て方別住宅数の推移</t>
    <rPh sb="0" eb="2">
      <t>ジュウタク</t>
    </rPh>
    <rPh sb="3" eb="4">
      <t>タ</t>
    </rPh>
    <rPh sb="5" eb="6">
      <t>カタ</t>
    </rPh>
    <rPh sb="6" eb="7">
      <t>ベツ</t>
    </rPh>
    <rPh sb="7" eb="9">
      <t>ジュウタク</t>
    </rPh>
    <rPh sb="9" eb="10">
      <t>スウ</t>
    </rPh>
    <rPh sb="11" eb="13">
      <t>スイイ</t>
    </rPh>
    <phoneticPr fontId="2"/>
  </si>
  <si>
    <t>住宅の所有の関係別住宅数（兵庫県）の推移</t>
    <rPh sb="0" eb="2">
      <t>ジュウタク</t>
    </rPh>
    <rPh sb="3" eb="5">
      <t>ショユウ</t>
    </rPh>
    <rPh sb="6" eb="8">
      <t>カンケイ</t>
    </rPh>
    <rPh sb="8" eb="9">
      <t>ベツ</t>
    </rPh>
    <rPh sb="9" eb="11">
      <t>ジュウタク</t>
    </rPh>
    <rPh sb="11" eb="12">
      <t>スウ</t>
    </rPh>
    <rPh sb="13" eb="16">
      <t>ヒョウゴケン</t>
    </rPh>
    <rPh sb="18" eb="20">
      <t>スイイ</t>
    </rPh>
    <phoneticPr fontId="2"/>
  </si>
  <si>
    <t>共同住宅の階数別住宅数（兵庫県）の推移</t>
    <rPh sb="0" eb="2">
      <t>キョウドウ</t>
    </rPh>
    <rPh sb="2" eb="4">
      <t>ジュウタク</t>
    </rPh>
    <rPh sb="5" eb="7">
      <t>カイスウ</t>
    </rPh>
    <rPh sb="7" eb="8">
      <t>ベツ</t>
    </rPh>
    <rPh sb="8" eb="10">
      <t>ジュウタク</t>
    </rPh>
    <rPh sb="10" eb="11">
      <t>スウ</t>
    </rPh>
    <rPh sb="12" eb="15">
      <t>ヒョウゴケン</t>
    </rPh>
    <rPh sb="17" eb="19">
      <t>スイイ</t>
    </rPh>
    <phoneticPr fontId="2"/>
  </si>
  <si>
    <t>高齢者等のための設備がある住宅数（兵庫県）の推移</t>
    <rPh sb="0" eb="3">
      <t>コウレイシャ</t>
    </rPh>
    <rPh sb="3" eb="4">
      <t>トウ</t>
    </rPh>
    <rPh sb="8" eb="10">
      <t>セツビ</t>
    </rPh>
    <rPh sb="13" eb="15">
      <t>ジュウタク</t>
    </rPh>
    <rPh sb="15" eb="16">
      <t>スウ</t>
    </rPh>
    <rPh sb="17" eb="20">
      <t>ヒョウゴケン</t>
    </rPh>
    <rPh sb="22" eb="24">
      <t>スイイ</t>
    </rPh>
    <phoneticPr fontId="2"/>
  </si>
  <si>
    <t>注）総数は不詳を含む、複数回答があるため、内訳の合計とは必ずしも一致しない</t>
    <rPh sb="0" eb="1">
      <t>チュウ</t>
    </rPh>
    <rPh sb="2" eb="4">
      <t>ソウスウ</t>
    </rPh>
    <rPh sb="5" eb="7">
      <t>フショウ</t>
    </rPh>
    <rPh sb="8" eb="9">
      <t>フク</t>
    </rPh>
    <phoneticPr fontId="2"/>
  </si>
  <si>
    <t>表　住宅数及び世帯数 ―全国，３大都市圏，都道府県，大都市(昭和33年～令和5年)</t>
    <rPh sb="36" eb="38">
      <t>レイワ</t>
    </rPh>
    <phoneticPr fontId="12"/>
  </si>
  <si>
    <t>表　空き家の種類(4区分)，建て方(4区分)別空き家数―全国，３大都市圏，都道府県，大都市(昭和33年～令和5年)</t>
    <rPh sb="52" eb="54">
      <t>レイワ</t>
    </rPh>
    <phoneticPr fontId="12"/>
  </si>
  <si>
    <t>(単位：戸）</t>
    <rPh sb="1" eb="3">
      <t>タンイ</t>
    </rPh>
    <rPh sb="4" eb="5">
      <t>コ</t>
    </rPh>
    <phoneticPr fontId="2"/>
  </si>
  <si>
    <t>県－国</t>
    <rPh sb="0" eb="1">
      <t>ケン</t>
    </rPh>
    <rPh sb="2" eb="3">
      <t>クニ</t>
    </rPh>
    <phoneticPr fontId="2"/>
  </si>
  <si>
    <t>復興需要</t>
    <rPh sb="0" eb="2">
      <t>フッコウ</t>
    </rPh>
    <rPh sb="2" eb="4">
      <t>ジュヨウ</t>
    </rPh>
    <phoneticPr fontId="2"/>
  </si>
  <si>
    <t>※一時現在者の住宅：昼間だけ使用しているなど、普段居住している者が一人もいない住宅</t>
    <rPh sb="1" eb="3">
      <t>イチジ</t>
    </rPh>
    <rPh sb="3" eb="5">
      <t>ゲンザイ</t>
    </rPh>
    <rPh sb="5" eb="6">
      <t>シャ</t>
    </rPh>
    <rPh sb="7" eb="9">
      <t>ジュウタク</t>
    </rPh>
    <rPh sb="10" eb="12">
      <t>ヒルマ</t>
    </rPh>
    <rPh sb="14" eb="16">
      <t>シヨウ</t>
    </rPh>
    <rPh sb="23" eb="25">
      <t>フダン</t>
    </rPh>
    <rPh sb="25" eb="27">
      <t>キョジュウ</t>
    </rPh>
    <rPh sb="31" eb="32">
      <t>モノ</t>
    </rPh>
    <rPh sb="33" eb="35">
      <t>ヒトリ</t>
    </rPh>
    <rPh sb="39" eb="41">
      <t>ジュウタク</t>
    </rPh>
    <phoneticPr fontId="2"/>
  </si>
  <si>
    <t>居住世帯の住宅総数</t>
    <rPh sb="0" eb="2">
      <t>キョジュウ</t>
    </rPh>
    <rPh sb="2" eb="4">
      <t>セタイ</t>
    </rPh>
    <rPh sb="5" eb="7">
      <t>ジュウタク</t>
    </rPh>
    <rPh sb="7" eb="9">
      <t>ソウスウ</t>
    </rPh>
    <phoneticPr fontId="2"/>
  </si>
  <si>
    <t>＊</t>
  </si>
  <si>
    <t>表1 住宅数、総世帯数等の推移（兵庫県）</t>
    <rPh sb="0" eb="1">
      <t>ヒョウ</t>
    </rPh>
    <rPh sb="3" eb="5">
      <t>ジュウタク</t>
    </rPh>
    <rPh sb="5" eb="6">
      <t>スウ</t>
    </rPh>
    <rPh sb="7" eb="8">
      <t>ソウ</t>
    </rPh>
    <rPh sb="8" eb="11">
      <t>セタイスウ</t>
    </rPh>
    <rPh sb="11" eb="12">
      <t>トウ</t>
    </rPh>
    <rPh sb="13" eb="15">
      <t>スイイ</t>
    </rPh>
    <rPh sb="16" eb="19">
      <t>ヒョウゴケン</t>
    </rPh>
    <phoneticPr fontId="2"/>
  </si>
  <si>
    <t>表3 居住世帯の有無別住宅数（兵庫県）の推移</t>
    <rPh sb="0" eb="1">
      <t>ヒョウ</t>
    </rPh>
    <rPh sb="3" eb="5">
      <t>キョジュウ</t>
    </rPh>
    <rPh sb="5" eb="7">
      <t>セタイ</t>
    </rPh>
    <rPh sb="8" eb="10">
      <t>ウム</t>
    </rPh>
    <rPh sb="10" eb="11">
      <t>ベツ</t>
    </rPh>
    <rPh sb="11" eb="13">
      <t>ジュウタク</t>
    </rPh>
    <rPh sb="13" eb="14">
      <t>スウ</t>
    </rPh>
    <rPh sb="15" eb="18">
      <t>ヒョウゴケン</t>
    </rPh>
    <rPh sb="20" eb="22">
      <t>スイイ</t>
    </rPh>
    <phoneticPr fontId="2"/>
  </si>
  <si>
    <t>表4 住宅の建て方別住宅数の推移</t>
    <rPh sb="0" eb="1">
      <t>ヒョウ</t>
    </rPh>
    <rPh sb="3" eb="5">
      <t>ジュウタク</t>
    </rPh>
    <rPh sb="6" eb="7">
      <t>タ</t>
    </rPh>
    <rPh sb="8" eb="9">
      <t>カタ</t>
    </rPh>
    <rPh sb="9" eb="10">
      <t>ベツ</t>
    </rPh>
    <rPh sb="10" eb="12">
      <t>ジュウタク</t>
    </rPh>
    <rPh sb="12" eb="13">
      <t>スウ</t>
    </rPh>
    <rPh sb="14" eb="16">
      <t>スイイ</t>
    </rPh>
    <phoneticPr fontId="2"/>
  </si>
  <si>
    <t>表5 住宅の所有の関係別住宅数の推移</t>
    <rPh sb="0" eb="1">
      <t>ヒョウ</t>
    </rPh>
    <rPh sb="3" eb="5">
      <t>ジュウタク</t>
    </rPh>
    <rPh sb="6" eb="8">
      <t>ショユウ</t>
    </rPh>
    <rPh sb="9" eb="11">
      <t>カンケイ</t>
    </rPh>
    <rPh sb="11" eb="12">
      <t>ベツ</t>
    </rPh>
    <rPh sb="12" eb="14">
      <t>ジュウタク</t>
    </rPh>
    <rPh sb="14" eb="15">
      <t>スウ</t>
    </rPh>
    <rPh sb="16" eb="18">
      <t>スイイ</t>
    </rPh>
    <phoneticPr fontId="2"/>
  </si>
  <si>
    <t>空き家率</t>
    <rPh sb="0" eb="1">
      <t>ア</t>
    </rPh>
    <rPh sb="2" eb="3">
      <t>ヤ</t>
    </rPh>
    <rPh sb="3" eb="4">
      <t>リツ</t>
    </rPh>
    <phoneticPr fontId="2"/>
  </si>
  <si>
    <t>(注）人口1万5千人以下の町村は非表章のため推計後加算</t>
    <rPh sb="1" eb="2">
      <t>チュウ</t>
    </rPh>
    <rPh sb="3" eb="5">
      <t>ジンコウ</t>
    </rPh>
    <rPh sb="6" eb="7">
      <t>マン</t>
    </rPh>
    <rPh sb="8" eb="10">
      <t>センニン</t>
    </rPh>
    <rPh sb="10" eb="12">
      <t>イカ</t>
    </rPh>
    <rPh sb="13" eb="15">
      <t>チョウソン</t>
    </rPh>
    <rPh sb="16" eb="17">
      <t>ヒ</t>
    </rPh>
    <rPh sb="17" eb="18">
      <t>ヒョウ</t>
    </rPh>
    <rPh sb="18" eb="19">
      <t>ショウ</t>
    </rPh>
    <rPh sb="22" eb="24">
      <t>スイケイ</t>
    </rPh>
    <rPh sb="24" eb="25">
      <t>ゴ</t>
    </rPh>
    <rPh sb="25" eb="27">
      <t>カサン</t>
    </rPh>
    <phoneticPr fontId="2"/>
  </si>
  <si>
    <t>表2 地域別住宅数・空き家</t>
    <rPh sb="0" eb="1">
      <t>ヒョウ</t>
    </rPh>
    <rPh sb="3" eb="5">
      <t>チイキ</t>
    </rPh>
    <rPh sb="5" eb="6">
      <t>ベツ</t>
    </rPh>
    <rPh sb="6" eb="8">
      <t>ジュウタク</t>
    </rPh>
    <rPh sb="8" eb="9">
      <t>スウ</t>
    </rPh>
    <rPh sb="10" eb="11">
      <t>ア</t>
    </rPh>
    <rPh sb="12" eb="13">
      <t>ヤ</t>
    </rPh>
    <phoneticPr fontId="2"/>
  </si>
  <si>
    <t>市町住宅数、空き家等の推移</t>
    <rPh sb="0" eb="2">
      <t>シマチ</t>
    </rPh>
    <rPh sb="2" eb="4">
      <t>ジュウタク</t>
    </rPh>
    <rPh sb="4" eb="5">
      <t>スウ</t>
    </rPh>
    <rPh sb="6" eb="7">
      <t>ア</t>
    </rPh>
    <rPh sb="8" eb="9">
      <t>ヤ</t>
    </rPh>
    <rPh sb="9" eb="10">
      <t>トウ</t>
    </rPh>
    <rPh sb="11" eb="13">
      <t>スイイ</t>
    </rPh>
    <phoneticPr fontId="2"/>
  </si>
  <si>
    <t>市町住宅数、空き家等の推移（地域順）</t>
    <rPh sb="0" eb="2">
      <t>シチョウ</t>
    </rPh>
    <rPh sb="2" eb="4">
      <t>ジュウタク</t>
    </rPh>
    <rPh sb="4" eb="5">
      <t>スウ</t>
    </rPh>
    <rPh sb="6" eb="7">
      <t>ア</t>
    </rPh>
    <rPh sb="8" eb="9">
      <t>ヤ</t>
    </rPh>
    <rPh sb="9" eb="10">
      <t>トウ</t>
    </rPh>
    <rPh sb="11" eb="13">
      <t>スイイ</t>
    </rPh>
    <rPh sb="14" eb="16">
      <t>チイキ</t>
    </rPh>
    <rPh sb="16" eb="17">
      <t>ジュン</t>
    </rPh>
    <phoneticPr fontId="2"/>
  </si>
  <si>
    <t>地域別住宅数、空き家等の推移</t>
    <rPh sb="0" eb="2">
      <t>チイキ</t>
    </rPh>
    <rPh sb="2" eb="3">
      <t>ベツ</t>
    </rPh>
    <rPh sb="3" eb="5">
      <t>ジュウタク</t>
    </rPh>
    <rPh sb="5" eb="6">
      <t>スウ</t>
    </rPh>
    <rPh sb="7" eb="8">
      <t>ア</t>
    </rPh>
    <rPh sb="9" eb="10">
      <t>ヤ</t>
    </rPh>
    <rPh sb="10" eb="11">
      <t>トウ</t>
    </rPh>
    <rPh sb="12" eb="14">
      <t>スイイ</t>
    </rPh>
    <phoneticPr fontId="2"/>
  </si>
  <si>
    <t>表6 高齢者等のための設備がある住宅数の推移</t>
    <rPh sb="0" eb="1">
      <t>ヒョウ</t>
    </rPh>
    <rPh sb="3" eb="6">
      <t>コウレイシャ</t>
    </rPh>
    <rPh sb="6" eb="7">
      <t>トウ</t>
    </rPh>
    <rPh sb="11" eb="13">
      <t>セツビ</t>
    </rPh>
    <rPh sb="16" eb="18">
      <t>ジュウタク</t>
    </rPh>
    <rPh sb="18" eb="19">
      <t>スウ</t>
    </rPh>
    <rPh sb="20" eb="22">
      <t>スイイ</t>
    </rPh>
    <phoneticPr fontId="2"/>
  </si>
  <si>
    <t>(単位：戸、世帯、人、％）</t>
    <rPh sb="1" eb="3">
      <t>タンイ</t>
    </rPh>
    <rPh sb="4" eb="5">
      <t>コ</t>
    </rPh>
    <rPh sb="6" eb="8">
      <t>セタイ</t>
    </rPh>
    <rPh sb="9" eb="10">
      <t>ニン</t>
    </rPh>
    <phoneticPr fontId="2"/>
  </si>
  <si>
    <t>23/18増減</t>
    <rPh sb="5" eb="7">
      <t>ゾウゲン</t>
    </rPh>
    <phoneticPr fontId="2"/>
  </si>
  <si>
    <t>住宅・土地統計調査</t>
    <rPh sb="0" eb="2">
      <t>ジュウタク</t>
    </rPh>
    <rPh sb="3" eb="5">
      <t>トチ</t>
    </rPh>
    <rPh sb="5" eb="7">
      <t>トウケイ</t>
    </rPh>
    <rPh sb="7" eb="9">
      <t>チョウサ</t>
    </rPh>
    <phoneticPr fontId="2"/>
  </si>
  <si>
    <t>H30-H25</t>
    <phoneticPr fontId="2"/>
  </si>
  <si>
    <t>23/18</t>
    <phoneticPr fontId="2"/>
  </si>
  <si>
    <t>18/13</t>
    <phoneticPr fontId="2"/>
  </si>
  <si>
    <t>13/08</t>
    <phoneticPr fontId="2"/>
  </si>
  <si>
    <t>（単位：戸、％、ﾎﾟｲﾝﾄ差）</t>
    <rPh sb="1" eb="3">
      <t>タンイ</t>
    </rPh>
    <rPh sb="4" eb="5">
      <t>コ</t>
    </rPh>
    <rPh sb="13" eb="14">
      <t>サ</t>
    </rPh>
    <phoneticPr fontId="2"/>
  </si>
  <si>
    <t>住宅数増減</t>
    <rPh sb="0" eb="2">
      <t>ジュウタク</t>
    </rPh>
    <rPh sb="2" eb="3">
      <t>スウ</t>
    </rPh>
    <rPh sb="3" eb="5">
      <t>ゾウゲン</t>
    </rPh>
    <phoneticPr fontId="2"/>
  </si>
  <si>
    <t>長屋建て</t>
    <rPh sb="0" eb="2">
      <t>ナガヤ</t>
    </rPh>
    <rPh sb="2" eb="3">
      <t>ダ</t>
    </rPh>
    <phoneticPr fontId="2"/>
  </si>
  <si>
    <t>世帯当たり住宅数</t>
    <rPh sb="0" eb="2">
      <t>セタイ</t>
    </rPh>
    <rPh sb="2" eb="3">
      <t>ア</t>
    </rPh>
    <rPh sb="5" eb="7">
      <t>ジュウタク</t>
    </rPh>
    <rPh sb="7" eb="8">
      <t>スウ</t>
    </rPh>
    <phoneticPr fontId="2"/>
  </si>
  <si>
    <t>総世帯数</t>
    <rPh sb="0" eb="1">
      <t>ソウ</t>
    </rPh>
    <rPh sb="1" eb="3">
      <t>セタイ</t>
    </rPh>
    <rPh sb="3" eb="4">
      <t>スウ</t>
    </rPh>
    <phoneticPr fontId="2"/>
  </si>
  <si>
    <t>除く二次的賃貸売却</t>
    <rPh sb="0" eb="1">
      <t>ノゾ</t>
    </rPh>
    <rPh sb="2" eb="5">
      <t>ニジテキ</t>
    </rPh>
    <rPh sb="5" eb="7">
      <t>チンタイ</t>
    </rPh>
    <rPh sb="7" eb="9">
      <t>バイキャク</t>
    </rPh>
    <phoneticPr fontId="2"/>
  </si>
  <si>
    <t>世帯の住まいの状況関連統計</t>
    <rPh sb="0" eb="2">
      <t>セタイ</t>
    </rPh>
    <rPh sb="3" eb="4">
      <t>ス</t>
    </rPh>
    <rPh sb="7" eb="9">
      <t>ジョウキョウ</t>
    </rPh>
    <rPh sb="9" eb="11">
      <t>カンレン</t>
    </rPh>
    <rPh sb="11" eb="13">
      <t>トウケイ</t>
    </rPh>
    <phoneticPr fontId="2"/>
  </si>
  <si>
    <t>(注)統計表の数値は、推計値（集計結果に調査対象人口と総人口(2023年10月1日）の比率を乗じて推計）である</t>
    <rPh sb="1" eb="2">
      <t>チュウ</t>
    </rPh>
    <rPh sb="3" eb="5">
      <t>トウケイ</t>
    </rPh>
    <rPh sb="5" eb="6">
      <t>ヒョウ</t>
    </rPh>
    <rPh sb="7" eb="9">
      <t>スウチ</t>
    </rPh>
    <rPh sb="11" eb="13">
      <t>スイケイ</t>
    </rPh>
    <rPh sb="13" eb="14">
      <t>アタイ</t>
    </rPh>
    <rPh sb="15" eb="17">
      <t>シュウケイ</t>
    </rPh>
    <rPh sb="17" eb="19">
      <t>ケッカ</t>
    </rPh>
    <rPh sb="20" eb="22">
      <t>チョウサ</t>
    </rPh>
    <rPh sb="22" eb="24">
      <t>タイショウ</t>
    </rPh>
    <rPh sb="24" eb="26">
      <t>ジンコウ</t>
    </rPh>
    <rPh sb="27" eb="28">
      <t>ソウ</t>
    </rPh>
    <rPh sb="28" eb="30">
      <t>ジンコウ</t>
    </rPh>
    <rPh sb="35" eb="36">
      <t>ネン</t>
    </rPh>
    <rPh sb="38" eb="39">
      <t>ガツ</t>
    </rPh>
    <rPh sb="40" eb="41">
      <t>ニチ</t>
    </rPh>
    <rPh sb="43" eb="45">
      <t>ヒリツ</t>
    </rPh>
    <rPh sb="46" eb="47">
      <t>ジョウ</t>
    </rPh>
    <rPh sb="49" eb="51">
      <t>スイケイ</t>
    </rPh>
    <phoneticPr fontId="2"/>
  </si>
  <si>
    <t>　　 全国、都道府県、21大都市は、100位までを表章 、市区町は、10位までを表章している</t>
    <rPh sb="13" eb="14">
      <t>ダイ</t>
    </rPh>
    <rPh sb="14" eb="16">
      <t>トシ</t>
    </rPh>
    <phoneticPr fontId="2"/>
  </si>
  <si>
    <t>令和５年住宅・土地統計調査　住宅の構造等に関する集計</t>
  </si>
  <si>
    <t>第１５６0３表　住宅の建築の時期(7区分)、2019年以降の住宅の増改築・改修工事等(8区分)別持ち家数0全国、都道府県、市区町村</t>
  </si>
  <si>
    <t>2019年以降の住宅の増改築・改修工事等</t>
  </si>
  <si>
    <t>1_工事等をした</t>
  </si>
  <si>
    <t>11_増築・間取りの変更</t>
  </si>
  <si>
    <t>12_台所・トイレ・浴室・洗面所の改修工事</t>
  </si>
  <si>
    <t>13_天井・壁・床等の内装の改修工事</t>
  </si>
  <si>
    <t>14_屋根・外壁等の改修工事</t>
  </si>
  <si>
    <t>15_壁・柱・基礎等の補強工事</t>
  </si>
  <si>
    <t>16_窓・壁等の断熱・結露防止工事</t>
  </si>
  <si>
    <t>17_その他の工事</t>
  </si>
  <si>
    <t>2_工事等をしていない</t>
  </si>
  <si>
    <t>国勢調査</t>
    <rPh sb="0" eb="2">
      <t>コクセイ</t>
    </rPh>
    <rPh sb="2" eb="4">
      <t>チョウサ</t>
    </rPh>
    <phoneticPr fontId="58"/>
  </si>
  <si>
    <t>昭和40年
(1970)</t>
    <rPh sb="4" eb="5">
      <t>ネン</t>
    </rPh>
    <phoneticPr fontId="69"/>
  </si>
  <si>
    <t>昭和41年
(1971)</t>
    <rPh sb="4" eb="5">
      <t>ネン</t>
    </rPh>
    <phoneticPr fontId="69"/>
  </si>
  <si>
    <t>昭和42年
(1972)</t>
    <rPh sb="4" eb="5">
      <t>ネン</t>
    </rPh>
    <phoneticPr fontId="69"/>
  </si>
  <si>
    <t>昭和43年
(1973)</t>
    <rPh sb="4" eb="5">
      <t>ネン</t>
    </rPh>
    <phoneticPr fontId="69"/>
  </si>
  <si>
    <t>昭和44年
(1974)</t>
    <rPh sb="4" eb="5">
      <t>ネン</t>
    </rPh>
    <phoneticPr fontId="69"/>
  </si>
  <si>
    <t>昭和45年
(1975)</t>
    <rPh sb="4" eb="5">
      <t>ネン</t>
    </rPh>
    <phoneticPr fontId="69"/>
  </si>
  <si>
    <t>昭和46年
(1971)</t>
    <rPh sb="4" eb="5">
      <t>ネン</t>
    </rPh>
    <phoneticPr fontId="69"/>
  </si>
  <si>
    <t>昭和47年
(1972)</t>
    <rPh sb="4" eb="5">
      <t>ネン</t>
    </rPh>
    <phoneticPr fontId="69"/>
  </si>
  <si>
    <t>昭和48年
(1973)</t>
    <rPh sb="4" eb="5">
      <t>ネン</t>
    </rPh>
    <phoneticPr fontId="69"/>
  </si>
  <si>
    <t>昭和49年
(1974)</t>
    <rPh sb="4" eb="5">
      <t>ネン</t>
    </rPh>
    <phoneticPr fontId="69"/>
  </si>
  <si>
    <t>昭和50年
(1975)</t>
    <rPh sb="4" eb="5">
      <t>ネン</t>
    </rPh>
    <phoneticPr fontId="69"/>
  </si>
  <si>
    <t>昭和51年
(1976)</t>
    <rPh sb="4" eb="5">
      <t>ネン</t>
    </rPh>
    <phoneticPr fontId="69"/>
  </si>
  <si>
    <t>昭和52年
(1977)</t>
    <rPh sb="4" eb="5">
      <t>ネン</t>
    </rPh>
    <phoneticPr fontId="69"/>
  </si>
  <si>
    <t>昭和53年
(1978)</t>
    <rPh sb="4" eb="5">
      <t>ネン</t>
    </rPh>
    <phoneticPr fontId="69"/>
  </si>
  <si>
    <t>昭和54年
(1979)</t>
    <rPh sb="4" eb="5">
      <t>ネン</t>
    </rPh>
    <phoneticPr fontId="69"/>
  </si>
  <si>
    <t>昭和55年
(1980)</t>
    <rPh sb="4" eb="5">
      <t>ネン</t>
    </rPh>
    <phoneticPr fontId="69"/>
  </si>
  <si>
    <t>昭和56年
(1981)</t>
    <rPh sb="4" eb="5">
      <t>ネン</t>
    </rPh>
    <phoneticPr fontId="69"/>
  </si>
  <si>
    <t>昭和57年
(1982)</t>
    <rPh sb="4" eb="5">
      <t>ネン</t>
    </rPh>
    <phoneticPr fontId="69"/>
  </si>
  <si>
    <t>昭和58年
(1983)</t>
    <rPh sb="4" eb="5">
      <t>ネン</t>
    </rPh>
    <phoneticPr fontId="69"/>
  </si>
  <si>
    <t>昭和59年
(1984)</t>
    <rPh sb="4" eb="5">
      <t>ネン</t>
    </rPh>
    <phoneticPr fontId="69"/>
  </si>
  <si>
    <t>昭和60年
(1985)</t>
    <rPh sb="4" eb="5">
      <t>ネン</t>
    </rPh>
    <phoneticPr fontId="69"/>
  </si>
  <si>
    <t>昭和61年
(1986)</t>
    <rPh sb="4" eb="5">
      <t>ネン</t>
    </rPh>
    <phoneticPr fontId="69"/>
  </si>
  <si>
    <t>昭和62年
(1987)</t>
    <rPh sb="4" eb="5">
      <t>ネン</t>
    </rPh>
    <phoneticPr fontId="69"/>
  </si>
  <si>
    <t>昭和63年
(1988)</t>
    <rPh sb="4" eb="5">
      <t>ネン</t>
    </rPh>
    <phoneticPr fontId="69"/>
  </si>
  <si>
    <t>平成元年
(1989)</t>
    <rPh sb="2" eb="3">
      <t>ガン</t>
    </rPh>
    <rPh sb="3" eb="4">
      <t>ネン</t>
    </rPh>
    <phoneticPr fontId="69"/>
  </si>
  <si>
    <t>平成2年
(1990)</t>
    <rPh sb="3" eb="4">
      <t>ネン</t>
    </rPh>
    <phoneticPr fontId="69"/>
  </si>
  <si>
    <t>平成3年
(1991)</t>
    <rPh sb="3" eb="4">
      <t>ネン</t>
    </rPh>
    <phoneticPr fontId="69"/>
  </si>
  <si>
    <t>平成4年
(1992)</t>
    <rPh sb="3" eb="4">
      <t>ネン</t>
    </rPh>
    <phoneticPr fontId="69"/>
  </si>
  <si>
    <t>平成5年
(1993)</t>
    <rPh sb="3" eb="4">
      <t>ネン</t>
    </rPh>
    <phoneticPr fontId="69"/>
  </si>
  <si>
    <t>平成6年
(1994)</t>
    <rPh sb="3" eb="4">
      <t>ネン</t>
    </rPh>
    <phoneticPr fontId="69"/>
  </si>
  <si>
    <t>平成7年
(1995)</t>
    <rPh sb="3" eb="4">
      <t>ネン</t>
    </rPh>
    <phoneticPr fontId="69"/>
  </si>
  <si>
    <t>平成8年
(1996)</t>
    <rPh sb="3" eb="4">
      <t>ネン</t>
    </rPh>
    <phoneticPr fontId="69"/>
  </si>
  <si>
    <t>平成9年
(1997)</t>
    <rPh sb="3" eb="4">
      <t>ネン</t>
    </rPh>
    <phoneticPr fontId="69"/>
  </si>
  <si>
    <t>平成10年
(1998)</t>
    <rPh sb="4" eb="5">
      <t>ネン</t>
    </rPh>
    <phoneticPr fontId="69"/>
  </si>
  <si>
    <t>平成11年
(1999)</t>
    <rPh sb="4" eb="5">
      <t>ネン</t>
    </rPh>
    <phoneticPr fontId="69"/>
  </si>
  <si>
    <t>令和6年
(2024)</t>
    <rPh sb="0" eb="1">
      <t>レイ</t>
    </rPh>
    <rPh sb="1" eb="2">
      <t>ワ</t>
    </rPh>
    <rPh sb="3" eb="4">
      <t>ネン</t>
    </rPh>
    <phoneticPr fontId="69"/>
  </si>
  <si>
    <t>市町増築概要</t>
    <rPh sb="0" eb="2">
      <t>シチョウ</t>
    </rPh>
    <rPh sb="2" eb="4">
      <t>ゾウチク</t>
    </rPh>
    <rPh sb="4" eb="6">
      <t>ガイヨウ</t>
    </rPh>
    <phoneticPr fontId="2"/>
  </si>
  <si>
    <t>市町別増築・改修工事</t>
    <rPh sb="0" eb="3">
      <t>シチョウベツ</t>
    </rPh>
    <rPh sb="3" eb="5">
      <t>ゾウチク</t>
    </rPh>
    <rPh sb="6" eb="8">
      <t>カイシュウ</t>
    </rPh>
    <rPh sb="8" eb="10">
      <t>コウジ</t>
    </rPh>
    <phoneticPr fontId="2"/>
  </si>
  <si>
    <t>1970年以前～2023年9月</t>
    <rPh sb="4" eb="5">
      <t>ネン</t>
    </rPh>
    <rPh sb="5" eb="7">
      <t>イゼン</t>
    </rPh>
    <rPh sb="12" eb="13">
      <t>ネン</t>
    </rPh>
    <rPh sb="14" eb="15">
      <t>ガツ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</si>
</sst>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76" formatCode="#,##0_ "/>
    <numFmt numFmtId="177" formatCode="#,##0_);[Red]\(#,##0\)"/>
    <numFmt numFmtId="178" formatCode="0.0_ "/>
    <numFmt numFmtId="179" formatCode="#,##0.00_ "/>
    <numFmt numFmtId="180" formatCode="#,##0.0;[Red]\-#,##0.0"/>
    <numFmt numFmtId="181" formatCode="0.00;&quot;△ &quot;0.00"/>
    <numFmt numFmtId="182" formatCode="#,##0.000;[Red]\-#,##0.000"/>
    <numFmt numFmtId="183" formatCode="#,##0.0000;[Red]\-#,##0.0000"/>
    <numFmt numFmtId="184" formatCode="#,##0.00;&quot;△ &quot;#,##0.00"/>
    <numFmt numFmtId="185" formatCode="#,##0;&quot;△ &quot;#,##0"/>
    <numFmt numFmtId="186" formatCode="##,###,##0;&quot;-&quot;#,###,##0"/>
    <numFmt numFmtId="187" formatCode="0.0;&quot;△ &quot;0.0"/>
    <numFmt numFmtId="188" formatCode="##,###,##0.0;&quot;-&quot;#,###,##0.0"/>
    <numFmt numFmtId="189" formatCode="#,##0.0;&quot;▲ &quot;#,##0.0"/>
    <numFmt numFmtId="190" formatCode="#,##0;&quot;▲ &quot;#,##0"/>
    <numFmt numFmtId="191" formatCode="0.0;&quot;▲ &quot;0.0"/>
    <numFmt numFmtId="192" formatCode="#,##0.00;&quot;▲ &quot;#,##0.00"/>
    <numFmt numFmtId="193" formatCode="\(@\)"/>
    <numFmt numFmtId="194" formatCode="\ ###,###,##0;&quot;-&quot;###,###,##0"/>
    <numFmt numFmtId="195" formatCode="##,###,###,###,##0;&quot;-&quot;#,###,###,###,##0"/>
    <numFmt numFmtId="196" formatCode="##,###,###,##0;&quot;-&quot;#,###,###,##0"/>
    <numFmt numFmtId="197" formatCode="#,###,###,##0;&quot; -&quot;###,###,##0"/>
    <numFmt numFmtId="198" formatCode="m\.d"/>
    <numFmt numFmtId="199" formatCode="#&quot;¥&quot;\!\ ###&quot;¥&quot;\!\ ##0"/>
  </numFmts>
  <fonts count="76">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5"/>
      <name val="ＭＳ 明朝"/>
      <family val="1"/>
      <charset val="128"/>
    </font>
    <font>
      <sz val="14"/>
      <name val="ＭＳ Ｐゴシック"/>
      <family val="3"/>
      <charset val="128"/>
    </font>
    <font>
      <sz val="9"/>
      <color indexed="12"/>
      <name val="ＭＳ Ｐゴシック"/>
      <family val="3"/>
      <charset val="128"/>
    </font>
    <font>
      <sz val="12"/>
      <color indexed="12"/>
      <name val="ＭＳ Ｐゴシック"/>
      <family val="3"/>
      <charset val="128"/>
    </font>
    <font>
      <sz val="8"/>
      <name val="ＭＳ Ｐゴシック"/>
      <family val="3"/>
      <charset val="128"/>
    </font>
    <font>
      <sz val="9"/>
      <color indexed="10"/>
      <name val="ＭＳ Ｐゴシック"/>
      <family val="3"/>
      <charset val="128"/>
    </font>
    <font>
      <sz val="9"/>
      <color indexed="8"/>
      <name val="Times New Roman"/>
      <family val="1"/>
    </font>
    <font>
      <sz val="11"/>
      <name val="ＭＳ Ｐゴシック"/>
      <family val="3"/>
      <charset val="128"/>
    </font>
    <font>
      <sz val="6"/>
      <name val="ＭＳ 明朝"/>
      <family val="1"/>
      <charset val="128"/>
    </font>
    <font>
      <sz val="10"/>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8"/>
      <name val="Times New Roman"/>
      <family val="1"/>
    </font>
    <font>
      <sz val="10"/>
      <name val="ＭＳ Ｐゴシック"/>
      <family val="3"/>
      <charset val="128"/>
    </font>
    <font>
      <b/>
      <sz val="11"/>
      <name val="ＭＳ Ｐゴシック"/>
      <family val="3"/>
      <charset val="128"/>
    </font>
    <font>
      <sz val="10"/>
      <color theme="1"/>
      <name val="ＭＳ 明朝"/>
      <family val="1"/>
      <charset val="128"/>
    </font>
    <font>
      <sz val="10"/>
      <color theme="0"/>
      <name val="ＭＳ 明朝"/>
      <family val="1"/>
      <charset val="128"/>
    </font>
    <font>
      <b/>
      <sz val="10"/>
      <color theme="0"/>
      <name val="ＭＳ 明朝"/>
      <family val="1"/>
      <charset val="128"/>
    </font>
    <font>
      <sz val="10"/>
      <color rgb="FF9C6500"/>
      <name val="ＭＳ 明朝"/>
      <family val="1"/>
      <charset val="128"/>
    </font>
    <font>
      <sz val="10"/>
      <color rgb="FFFA7D00"/>
      <name val="ＭＳ 明朝"/>
      <family val="1"/>
      <charset val="128"/>
    </font>
    <font>
      <sz val="10"/>
      <color rgb="FF9C0006"/>
      <name val="ＭＳ 明朝"/>
      <family val="1"/>
      <charset val="128"/>
    </font>
    <font>
      <b/>
      <sz val="10"/>
      <color rgb="FFFA7D00"/>
      <name val="ＭＳ 明朝"/>
      <family val="1"/>
      <charset val="128"/>
    </font>
    <font>
      <sz val="10"/>
      <color rgb="FFFF0000"/>
      <name val="ＭＳ 明朝"/>
      <family val="1"/>
      <charset val="128"/>
    </font>
    <font>
      <b/>
      <sz val="15"/>
      <color theme="3"/>
      <name val="ＭＳ 明朝"/>
      <family val="1"/>
      <charset val="128"/>
    </font>
    <font>
      <b/>
      <sz val="13"/>
      <color theme="3"/>
      <name val="ＭＳ 明朝"/>
      <family val="1"/>
      <charset val="128"/>
    </font>
    <font>
      <b/>
      <sz val="11"/>
      <color theme="3"/>
      <name val="ＭＳ 明朝"/>
      <family val="1"/>
      <charset val="128"/>
    </font>
    <font>
      <b/>
      <sz val="10"/>
      <color theme="1"/>
      <name val="ＭＳ 明朝"/>
      <family val="1"/>
      <charset val="128"/>
    </font>
    <font>
      <b/>
      <sz val="10"/>
      <color rgb="FF3F3F3F"/>
      <name val="ＭＳ 明朝"/>
      <family val="1"/>
      <charset val="128"/>
    </font>
    <font>
      <i/>
      <sz val="10"/>
      <color rgb="FF7F7F7F"/>
      <name val="ＭＳ 明朝"/>
      <family val="1"/>
      <charset val="128"/>
    </font>
    <font>
      <sz val="10"/>
      <color rgb="FF3F3F76"/>
      <name val="ＭＳ 明朝"/>
      <family val="1"/>
      <charset val="128"/>
    </font>
    <font>
      <sz val="10"/>
      <color rgb="FF006100"/>
      <name val="ＭＳ 明朝"/>
      <family val="1"/>
      <charset val="128"/>
    </font>
    <font>
      <sz val="10"/>
      <color theme="1"/>
      <name val="ＭＳゴシック"/>
      <family val="3"/>
      <charset val="128"/>
    </font>
    <font>
      <sz val="6"/>
      <name val="ＭＳ Ｐゴシック"/>
      <family val="2"/>
      <charset val="128"/>
    </font>
    <font>
      <sz val="9"/>
      <name val="ＭＳ 明朝"/>
      <family val="1"/>
      <charset val="128"/>
    </font>
    <font>
      <sz val="10"/>
      <color theme="1"/>
      <name val="ＭＳ Ｐゴシック"/>
      <family val="3"/>
      <charset val="128"/>
    </font>
    <font>
      <sz val="10"/>
      <color indexed="8"/>
      <name val="ＭＳ Ｐゴシック"/>
      <family val="3"/>
      <charset val="128"/>
    </font>
    <font>
      <sz val="11"/>
      <color theme="1"/>
      <name val="ＭＳ Ｐゴシック"/>
      <family val="3"/>
      <charset val="128"/>
    </font>
    <font>
      <sz val="10"/>
      <color indexed="12"/>
      <name val="ＭＳ Ｐゴシック"/>
      <family val="3"/>
      <charset val="128"/>
    </font>
    <font>
      <b/>
      <sz val="10.5"/>
      <name val="ＭＳ Ｐゴシック"/>
      <family val="3"/>
      <charset val="128"/>
    </font>
    <font>
      <sz val="6"/>
      <name val="ＭＳ 明朝"/>
      <family val="2"/>
      <charset val="128"/>
    </font>
    <font>
      <sz val="8"/>
      <name val="ＭＳ ゴシック"/>
      <family val="3"/>
      <charset val="128"/>
    </font>
    <font>
      <sz val="10"/>
      <color indexed="63"/>
      <name val="ＭＳ Ｐゴシック"/>
      <family val="3"/>
      <charset val="128"/>
    </font>
    <font>
      <sz val="6"/>
      <name val="ＭＳ Ｐゴシック"/>
      <family val="2"/>
      <charset val="128"/>
      <scheme val="minor"/>
    </font>
    <font>
      <sz val="10.5"/>
      <name val="ＭＳ Ｐゴシック"/>
      <family val="3"/>
      <charset val="128"/>
    </font>
    <font>
      <sz val="10.5"/>
      <color indexed="63"/>
      <name val="ＭＳ Ｐゴシック"/>
      <family val="3"/>
      <charset val="128"/>
    </font>
    <font>
      <sz val="7"/>
      <name val="明朝"/>
      <family val="1"/>
      <charset val="128"/>
    </font>
    <font>
      <b/>
      <sz val="10"/>
      <name val="ＭＳ Ｐゴシック"/>
      <family val="3"/>
      <charset val="128"/>
    </font>
    <font>
      <sz val="7"/>
      <name val="Terminal"/>
      <family val="3"/>
      <charset val="255"/>
    </font>
    <font>
      <b/>
      <sz val="9"/>
      <name val="ＭＳ Ｐゴシック"/>
      <family val="3"/>
      <charset val="128"/>
    </font>
    <font>
      <sz val="11"/>
      <color indexed="63"/>
      <name val="ＭＳ Ｐゴシック"/>
      <family val="3"/>
      <charset val="128"/>
    </font>
    <font>
      <sz val="7"/>
      <name val="ＭＳ Ｐ明朝"/>
      <family val="1"/>
      <charset val="128"/>
    </font>
    <font>
      <u/>
      <sz val="11"/>
      <color theme="10"/>
      <name val="ＭＳ Ｐゴシック"/>
      <family val="3"/>
      <charset val="128"/>
    </font>
    <font>
      <sz val="10.5"/>
      <color theme="8" tint="0.79998168889431442"/>
      <name val="ＭＳ Ｐゴシック"/>
      <family val="3"/>
      <charset val="128"/>
    </font>
    <font>
      <sz val="10.5"/>
      <color theme="1"/>
      <name val="ＭＳ Ｐゴシック"/>
      <family val="3"/>
      <charset val="128"/>
    </font>
    <font>
      <sz val="10.5"/>
      <color indexed="10"/>
      <name val="ＭＳ Ｐゴシック"/>
      <family val="3"/>
      <charset val="128"/>
    </font>
    <font>
      <sz val="9"/>
      <color theme="1"/>
      <name val="ＭＳ Ｐゴシック"/>
      <family val="3"/>
      <charset val="128"/>
    </font>
    <font>
      <sz val="10"/>
      <name val="ＭＳ Ｐゴシック"/>
      <family val="3"/>
      <charset val="128"/>
      <scheme val="minor"/>
    </font>
  </fonts>
  <fills count="6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indexed="9"/>
        <bgColor indexed="64"/>
      </patternFill>
    </fill>
    <fill>
      <patternFill patternType="solid">
        <fgColor indexed="65"/>
        <bgColor indexed="64"/>
      </patternFill>
    </fill>
    <fill>
      <patternFill patternType="solid">
        <fgColor indexed="47"/>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99CC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8" tint="0.59999389629810485"/>
        <bgColor indexed="64"/>
      </patternFill>
    </fill>
  </fills>
  <borders count="8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s>
  <cellStyleXfs count="94">
    <xf numFmtId="0" fontId="0" fillId="0" borderId="0"/>
    <xf numFmtId="0" fontId="14" fillId="2" borderId="0" applyNumberFormat="0" applyBorder="0" applyAlignment="0" applyProtection="0">
      <alignment vertical="center"/>
    </xf>
    <xf numFmtId="0" fontId="34" fillId="28" borderId="0" applyNumberFormat="0" applyBorder="0" applyAlignment="0" applyProtection="0">
      <alignment vertical="center"/>
    </xf>
    <xf numFmtId="0" fontId="14" fillId="3" borderId="0" applyNumberFormat="0" applyBorder="0" applyAlignment="0" applyProtection="0">
      <alignment vertical="center"/>
    </xf>
    <xf numFmtId="0" fontId="34" fillId="29" borderId="0" applyNumberFormat="0" applyBorder="0" applyAlignment="0" applyProtection="0">
      <alignment vertical="center"/>
    </xf>
    <xf numFmtId="0" fontId="14" fillId="4" borderId="0" applyNumberFormat="0" applyBorder="0" applyAlignment="0" applyProtection="0">
      <alignment vertical="center"/>
    </xf>
    <xf numFmtId="0" fontId="34" fillId="30" borderId="0" applyNumberFormat="0" applyBorder="0" applyAlignment="0" applyProtection="0">
      <alignment vertical="center"/>
    </xf>
    <xf numFmtId="0" fontId="14" fillId="5" borderId="0" applyNumberFormat="0" applyBorder="0" applyAlignment="0" applyProtection="0">
      <alignment vertical="center"/>
    </xf>
    <xf numFmtId="0" fontId="34" fillId="31" borderId="0" applyNumberFormat="0" applyBorder="0" applyAlignment="0" applyProtection="0">
      <alignment vertical="center"/>
    </xf>
    <xf numFmtId="0" fontId="14" fillId="6" borderId="0" applyNumberFormat="0" applyBorder="0" applyAlignment="0" applyProtection="0">
      <alignment vertical="center"/>
    </xf>
    <xf numFmtId="0" fontId="34" fillId="32" borderId="0" applyNumberFormat="0" applyBorder="0" applyAlignment="0" applyProtection="0">
      <alignment vertical="center"/>
    </xf>
    <xf numFmtId="0" fontId="14" fillId="7" borderId="0" applyNumberFormat="0" applyBorder="0" applyAlignment="0" applyProtection="0">
      <alignment vertical="center"/>
    </xf>
    <xf numFmtId="0" fontId="34" fillId="33" borderId="0" applyNumberFormat="0" applyBorder="0" applyAlignment="0" applyProtection="0">
      <alignment vertical="center"/>
    </xf>
    <xf numFmtId="0" fontId="14" fillId="8" borderId="0" applyNumberFormat="0" applyBorder="0" applyAlignment="0" applyProtection="0">
      <alignment vertical="center"/>
    </xf>
    <xf numFmtId="0" fontId="34" fillId="34" borderId="0" applyNumberFormat="0" applyBorder="0" applyAlignment="0" applyProtection="0">
      <alignment vertical="center"/>
    </xf>
    <xf numFmtId="0" fontId="14" fillId="9" borderId="0" applyNumberFormat="0" applyBorder="0" applyAlignment="0" applyProtection="0">
      <alignment vertical="center"/>
    </xf>
    <xf numFmtId="0" fontId="34" fillId="35" borderId="0" applyNumberFormat="0" applyBorder="0" applyAlignment="0" applyProtection="0">
      <alignment vertical="center"/>
    </xf>
    <xf numFmtId="0" fontId="14" fillId="10" borderId="0" applyNumberFormat="0" applyBorder="0" applyAlignment="0" applyProtection="0">
      <alignment vertical="center"/>
    </xf>
    <xf numFmtId="0" fontId="34" fillId="36" borderId="0" applyNumberFormat="0" applyBorder="0" applyAlignment="0" applyProtection="0">
      <alignment vertical="center"/>
    </xf>
    <xf numFmtId="0" fontId="14" fillId="5" borderId="0" applyNumberFormat="0" applyBorder="0" applyAlignment="0" applyProtection="0">
      <alignment vertical="center"/>
    </xf>
    <xf numFmtId="0" fontId="34" fillId="37" borderId="0" applyNumberFormat="0" applyBorder="0" applyAlignment="0" applyProtection="0">
      <alignment vertical="center"/>
    </xf>
    <xf numFmtId="0" fontId="14" fillId="8" borderId="0" applyNumberFormat="0" applyBorder="0" applyAlignment="0" applyProtection="0">
      <alignment vertical="center"/>
    </xf>
    <xf numFmtId="0" fontId="34" fillId="38" borderId="0" applyNumberFormat="0" applyBorder="0" applyAlignment="0" applyProtection="0">
      <alignment vertical="center"/>
    </xf>
    <xf numFmtId="0" fontId="14" fillId="11" borderId="0" applyNumberFormat="0" applyBorder="0" applyAlignment="0" applyProtection="0">
      <alignment vertical="center"/>
    </xf>
    <xf numFmtId="0" fontId="34" fillId="39" borderId="0" applyNumberFormat="0" applyBorder="0" applyAlignment="0" applyProtection="0">
      <alignment vertical="center"/>
    </xf>
    <xf numFmtId="0" fontId="15" fillId="12" borderId="0" applyNumberFormat="0" applyBorder="0" applyAlignment="0" applyProtection="0">
      <alignment vertical="center"/>
    </xf>
    <xf numFmtId="0" fontId="35" fillId="40" borderId="0" applyNumberFormat="0" applyBorder="0" applyAlignment="0" applyProtection="0">
      <alignment vertical="center"/>
    </xf>
    <xf numFmtId="0" fontId="15" fillId="9" borderId="0" applyNumberFormat="0" applyBorder="0" applyAlignment="0" applyProtection="0">
      <alignment vertical="center"/>
    </xf>
    <xf numFmtId="0" fontId="35" fillId="41" borderId="0" applyNumberFormat="0" applyBorder="0" applyAlignment="0" applyProtection="0">
      <alignment vertical="center"/>
    </xf>
    <xf numFmtId="0" fontId="15" fillId="10" borderId="0" applyNumberFormat="0" applyBorder="0" applyAlignment="0" applyProtection="0">
      <alignment vertical="center"/>
    </xf>
    <xf numFmtId="0" fontId="35" fillId="42" borderId="0" applyNumberFormat="0" applyBorder="0" applyAlignment="0" applyProtection="0">
      <alignment vertical="center"/>
    </xf>
    <xf numFmtId="0" fontId="15" fillId="13" borderId="0" applyNumberFormat="0" applyBorder="0" applyAlignment="0" applyProtection="0">
      <alignment vertical="center"/>
    </xf>
    <xf numFmtId="0" fontId="35" fillId="43" borderId="0" applyNumberFormat="0" applyBorder="0" applyAlignment="0" applyProtection="0">
      <alignment vertical="center"/>
    </xf>
    <xf numFmtId="0" fontId="15" fillId="14" borderId="0" applyNumberFormat="0" applyBorder="0" applyAlignment="0" applyProtection="0">
      <alignment vertical="center"/>
    </xf>
    <xf numFmtId="0" fontId="35" fillId="44" borderId="0" applyNumberFormat="0" applyBorder="0" applyAlignment="0" applyProtection="0">
      <alignment vertical="center"/>
    </xf>
    <xf numFmtId="0" fontId="15" fillId="15" borderId="0" applyNumberFormat="0" applyBorder="0" applyAlignment="0" applyProtection="0">
      <alignment vertical="center"/>
    </xf>
    <xf numFmtId="0" fontId="35" fillId="45" borderId="0" applyNumberFormat="0" applyBorder="0" applyAlignment="0" applyProtection="0">
      <alignment vertical="center"/>
    </xf>
    <xf numFmtId="0" fontId="15" fillId="16" borderId="0" applyNumberFormat="0" applyBorder="0" applyAlignment="0" applyProtection="0">
      <alignment vertical="center"/>
    </xf>
    <xf numFmtId="0" fontId="35" fillId="46" borderId="0" applyNumberFormat="0" applyBorder="0" applyAlignment="0" applyProtection="0">
      <alignment vertical="center"/>
    </xf>
    <xf numFmtId="0" fontId="15" fillId="17" borderId="0" applyNumberFormat="0" applyBorder="0" applyAlignment="0" applyProtection="0">
      <alignment vertical="center"/>
    </xf>
    <xf numFmtId="0" fontId="35" fillId="47" borderId="0" applyNumberFormat="0" applyBorder="0" applyAlignment="0" applyProtection="0">
      <alignment vertical="center"/>
    </xf>
    <xf numFmtId="0" fontId="15" fillId="18" borderId="0" applyNumberFormat="0" applyBorder="0" applyAlignment="0" applyProtection="0">
      <alignment vertical="center"/>
    </xf>
    <xf numFmtId="0" fontId="35" fillId="48" borderId="0" applyNumberFormat="0" applyBorder="0" applyAlignment="0" applyProtection="0">
      <alignment vertical="center"/>
    </xf>
    <xf numFmtId="0" fontId="15" fillId="13" borderId="0" applyNumberFormat="0" applyBorder="0" applyAlignment="0" applyProtection="0">
      <alignment vertical="center"/>
    </xf>
    <xf numFmtId="0" fontId="35" fillId="49" borderId="0" applyNumberFormat="0" applyBorder="0" applyAlignment="0" applyProtection="0">
      <alignment vertical="center"/>
    </xf>
    <xf numFmtId="0" fontId="15" fillId="14" borderId="0" applyNumberFormat="0" applyBorder="0" applyAlignment="0" applyProtection="0">
      <alignment vertical="center"/>
    </xf>
    <xf numFmtId="0" fontId="35" fillId="50" borderId="0" applyNumberFormat="0" applyBorder="0" applyAlignment="0" applyProtection="0">
      <alignment vertical="center"/>
    </xf>
    <xf numFmtId="0" fontId="15" fillId="19" borderId="0" applyNumberFormat="0" applyBorder="0" applyAlignment="0" applyProtection="0">
      <alignment vertical="center"/>
    </xf>
    <xf numFmtId="0" fontId="35" fillId="51"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36" fillId="52" borderId="64" applyNumberFormat="0" applyAlignment="0" applyProtection="0">
      <alignment vertical="center"/>
    </xf>
    <xf numFmtId="0" fontId="18" fillId="21" borderId="0" applyNumberFormat="0" applyBorder="0" applyAlignment="0" applyProtection="0">
      <alignment vertical="center"/>
    </xf>
    <xf numFmtId="0" fontId="37" fillId="53"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38" fillId="0" borderId="65" applyNumberFormat="0" applyFill="0" applyAlignment="0" applyProtection="0">
      <alignment vertical="center"/>
    </xf>
    <xf numFmtId="0" fontId="20" fillId="3" borderId="0" applyNumberFormat="0" applyBorder="0" applyAlignment="0" applyProtection="0">
      <alignment vertical="center"/>
    </xf>
    <xf numFmtId="0" fontId="39" fillId="54" borderId="0" applyNumberFormat="0" applyBorder="0" applyAlignment="0" applyProtection="0">
      <alignment vertical="center"/>
    </xf>
    <xf numFmtId="0" fontId="21" fillId="23" borderId="4" applyNumberFormat="0" applyAlignment="0" applyProtection="0">
      <alignment vertical="center"/>
    </xf>
    <xf numFmtId="0" fontId="40" fillId="55" borderId="66" applyNumberFormat="0" applyAlignment="0" applyProtection="0">
      <alignment vertical="center"/>
    </xf>
    <xf numFmtId="0" fontId="22" fillId="0" borderId="0" applyNumberFormat="0" applyFill="0" applyBorder="0" applyAlignment="0" applyProtection="0">
      <alignment vertical="center"/>
    </xf>
    <xf numFmtId="0" fontId="41" fillId="0" borderId="0" applyNumberFormat="0" applyFill="0" applyBorder="0" applyAlignment="0" applyProtection="0">
      <alignment vertical="center"/>
    </xf>
    <xf numFmtId="38" fontId="1"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23" fillId="0" borderId="5" applyNumberFormat="0" applyFill="0" applyAlignment="0" applyProtection="0">
      <alignment vertical="center"/>
    </xf>
    <xf numFmtId="0" fontId="42" fillId="0" borderId="67" applyNumberFormat="0" applyFill="0" applyAlignment="0" applyProtection="0">
      <alignment vertical="center"/>
    </xf>
    <xf numFmtId="0" fontId="24" fillId="0" borderId="6" applyNumberFormat="0" applyFill="0" applyAlignment="0" applyProtection="0">
      <alignment vertical="center"/>
    </xf>
    <xf numFmtId="0" fontId="43" fillId="0" borderId="68" applyNumberFormat="0" applyFill="0" applyAlignment="0" applyProtection="0">
      <alignment vertical="center"/>
    </xf>
    <xf numFmtId="0" fontId="25" fillId="0" borderId="7" applyNumberFormat="0" applyFill="0" applyAlignment="0" applyProtection="0">
      <alignment vertical="center"/>
    </xf>
    <xf numFmtId="0" fontId="44" fillId="0" borderId="69" applyNumberFormat="0" applyFill="0" applyAlignment="0" applyProtection="0">
      <alignment vertical="center"/>
    </xf>
    <xf numFmtId="0" fontId="25"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26" fillId="0" borderId="8" applyNumberFormat="0" applyFill="0" applyAlignment="0" applyProtection="0">
      <alignment vertical="center"/>
    </xf>
    <xf numFmtId="0" fontId="45" fillId="0" borderId="70" applyNumberFormat="0" applyFill="0" applyAlignment="0" applyProtection="0">
      <alignment vertical="center"/>
    </xf>
    <xf numFmtId="0" fontId="27" fillId="23" borderId="9" applyNumberFormat="0" applyAlignment="0" applyProtection="0">
      <alignment vertical="center"/>
    </xf>
    <xf numFmtId="0" fontId="46" fillId="55" borderId="71" applyNumberFormat="0" applyAlignment="0" applyProtection="0">
      <alignment vertical="center"/>
    </xf>
    <xf numFmtId="0" fontId="28"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9" fillId="7" borderId="4" applyNumberFormat="0" applyAlignment="0" applyProtection="0">
      <alignment vertical="center"/>
    </xf>
    <xf numFmtId="0" fontId="48" fillId="56" borderId="66" applyNumberFormat="0" applyAlignment="0" applyProtection="0">
      <alignment vertical="center"/>
    </xf>
    <xf numFmtId="0" fontId="13" fillId="0" borderId="0">
      <alignment vertical="center"/>
    </xf>
    <xf numFmtId="0" fontId="13" fillId="0" borderId="0">
      <alignment vertical="center"/>
    </xf>
    <xf numFmtId="0" fontId="30" fillId="4" borderId="0" applyNumberFormat="0" applyBorder="0" applyAlignment="0" applyProtection="0">
      <alignment vertical="center"/>
    </xf>
    <xf numFmtId="0" fontId="49" fillId="57" borderId="0" applyNumberFormat="0" applyBorder="0" applyAlignment="0" applyProtection="0">
      <alignment vertical="center"/>
    </xf>
    <xf numFmtId="0" fontId="1" fillId="0" borderId="0"/>
    <xf numFmtId="0" fontId="52" fillId="0" borderId="0"/>
    <xf numFmtId="0" fontId="59" fillId="0" borderId="0"/>
    <xf numFmtId="38" fontId="1" fillId="0" borderId="0" applyFont="0" applyFill="0" applyBorder="0" applyAlignment="0" applyProtection="0">
      <alignment vertical="center"/>
    </xf>
    <xf numFmtId="0" fontId="14" fillId="0" borderId="0"/>
    <xf numFmtId="0" fontId="52" fillId="0" borderId="0"/>
    <xf numFmtId="0" fontId="1" fillId="0" borderId="0">
      <alignment vertical="center"/>
    </xf>
    <xf numFmtId="0" fontId="70" fillId="0" borderId="0" applyNumberFormat="0" applyFill="0" applyBorder="0" applyAlignment="0" applyProtection="0"/>
  </cellStyleXfs>
  <cellXfs count="1887">
    <xf numFmtId="0" fontId="0" fillId="0" borderId="0" xfId="0"/>
    <xf numFmtId="0" fontId="3" fillId="0" borderId="0" xfId="0" applyFont="1"/>
    <xf numFmtId="0" fontId="3" fillId="0" borderId="0" xfId="0" applyFont="1" applyAlignment="1">
      <alignment horizontal="right"/>
    </xf>
    <xf numFmtId="0" fontId="3" fillId="0" borderId="0" xfId="0" applyFont="1" applyAlignment="1">
      <alignment horizontal="right" vertical="center"/>
    </xf>
    <xf numFmtId="176" fontId="3" fillId="0" borderId="0" xfId="0" applyNumberFormat="1" applyFont="1"/>
    <xf numFmtId="178" fontId="3" fillId="0" borderId="0" xfId="0" applyNumberFormat="1" applyFont="1"/>
    <xf numFmtId="0" fontId="3" fillId="0" borderId="0" xfId="0" applyFont="1" applyAlignment="1">
      <alignment vertical="center"/>
    </xf>
    <xf numFmtId="0" fontId="3" fillId="24" borderId="11" xfId="0" applyFont="1" applyFill="1" applyBorder="1" applyAlignment="1">
      <alignment horizontal="center" vertical="center" wrapText="1"/>
    </xf>
    <xf numFmtId="179" fontId="6" fillId="0" borderId="0" xfId="0" applyNumberFormat="1" applyFont="1"/>
    <xf numFmtId="38" fontId="6" fillId="0" borderId="0" xfId="63" applyFont="1"/>
    <xf numFmtId="40" fontId="6" fillId="0" borderId="0" xfId="63" applyNumberFormat="1" applyFont="1"/>
    <xf numFmtId="0" fontId="5" fillId="0" borderId="0" xfId="0" applyFont="1"/>
    <xf numFmtId="38" fontId="3" fillId="0" borderId="0" xfId="63" applyFont="1" applyAlignment="1"/>
    <xf numFmtId="0" fontId="3" fillId="25" borderId="14" xfId="0" applyFont="1" applyFill="1" applyBorder="1"/>
    <xf numFmtId="0" fontId="3" fillId="25" borderId="15" xfId="0" applyFont="1" applyFill="1" applyBorder="1" applyAlignment="1">
      <alignment horizontal="right"/>
    </xf>
    <xf numFmtId="0" fontId="3" fillId="25" borderId="14" xfId="0" applyFont="1" applyFill="1" applyBorder="1" applyAlignment="1">
      <alignment horizontal="right"/>
    </xf>
    <xf numFmtId="38" fontId="3" fillId="25" borderId="17" xfId="63" applyFont="1" applyFill="1" applyBorder="1"/>
    <xf numFmtId="0" fontId="3" fillId="25" borderId="19" xfId="0" applyFont="1" applyFill="1" applyBorder="1"/>
    <xf numFmtId="38" fontId="3" fillId="25" borderId="11" xfId="63" applyFont="1" applyFill="1" applyBorder="1"/>
    <xf numFmtId="40" fontId="3" fillId="25" borderId="11" xfId="63" applyNumberFormat="1" applyFont="1" applyFill="1" applyBorder="1"/>
    <xf numFmtId="38" fontId="6" fillId="0" borderId="0" xfId="0" applyNumberFormat="1" applyFont="1"/>
    <xf numFmtId="0" fontId="3" fillId="0" borderId="0" xfId="0" applyFont="1" applyAlignment="1">
      <alignment horizontal="center" vertical="center"/>
    </xf>
    <xf numFmtId="0" fontId="6" fillId="0" borderId="0" xfId="0" applyFont="1"/>
    <xf numFmtId="0" fontId="3" fillId="25" borderId="0" xfId="0" applyFont="1" applyFill="1" applyAlignment="1">
      <alignment horizontal="right"/>
    </xf>
    <xf numFmtId="0" fontId="3" fillId="25" borderId="18" xfId="0" applyFont="1" applyFill="1" applyBorder="1" applyAlignment="1">
      <alignment horizontal="right"/>
    </xf>
    <xf numFmtId="38" fontId="3" fillId="25" borderId="17" xfId="63" applyFont="1" applyFill="1" applyBorder="1" applyAlignment="1"/>
    <xf numFmtId="0" fontId="3" fillId="25" borderId="17" xfId="0" applyFont="1" applyFill="1" applyBorder="1" applyAlignment="1">
      <alignment horizontal="right"/>
    </xf>
    <xf numFmtId="0" fontId="3" fillId="25" borderId="10" xfId="0" applyFont="1" applyFill="1" applyBorder="1" applyAlignment="1">
      <alignment horizontal="right"/>
    </xf>
    <xf numFmtId="38" fontId="3" fillId="25" borderId="11" xfId="63" applyFont="1" applyFill="1" applyBorder="1" applyAlignment="1"/>
    <xf numFmtId="40" fontId="6" fillId="0" borderId="0" xfId="0" applyNumberFormat="1" applyFont="1"/>
    <xf numFmtId="0" fontId="3" fillId="26" borderId="22" xfId="0" applyFont="1" applyFill="1" applyBorder="1" applyAlignment="1">
      <alignment horizontal="right"/>
    </xf>
    <xf numFmtId="0" fontId="3" fillId="26" borderId="15" xfId="0" applyFont="1" applyFill="1" applyBorder="1" applyAlignment="1">
      <alignment horizontal="right"/>
    </xf>
    <xf numFmtId="0" fontId="3" fillId="26" borderId="18" xfId="0" applyFont="1" applyFill="1" applyBorder="1" applyAlignment="1">
      <alignment horizontal="right"/>
    </xf>
    <xf numFmtId="40" fontId="3" fillId="26" borderId="17" xfId="63" applyNumberFormat="1" applyFont="1" applyFill="1" applyBorder="1"/>
    <xf numFmtId="0" fontId="3" fillId="26" borderId="17" xfId="0" applyFont="1" applyFill="1" applyBorder="1" applyAlignment="1">
      <alignment horizontal="right"/>
    </xf>
    <xf numFmtId="0" fontId="3" fillId="26" borderId="10" xfId="0" applyFont="1" applyFill="1" applyBorder="1" applyAlignment="1">
      <alignment horizontal="right"/>
    </xf>
    <xf numFmtId="181" fontId="3" fillId="26" borderId="11" xfId="63" applyNumberFormat="1" applyFont="1" applyFill="1" applyBorder="1" applyAlignment="1"/>
    <xf numFmtId="40" fontId="3" fillId="26" borderId="11" xfId="63" applyNumberFormat="1" applyFont="1" applyFill="1" applyBorder="1"/>
    <xf numFmtId="182" fontId="6" fillId="0" borderId="0" xfId="63" applyNumberFormat="1" applyFont="1" applyAlignment="1"/>
    <xf numFmtId="183" fontId="6" fillId="0" borderId="0" xfId="63" applyNumberFormat="1" applyFont="1" applyAlignment="1"/>
    <xf numFmtId="38" fontId="3" fillId="26" borderId="17" xfId="63" applyFont="1" applyFill="1" applyBorder="1"/>
    <xf numFmtId="38" fontId="3" fillId="26" borderId="11" xfId="63" applyFont="1" applyFill="1" applyBorder="1"/>
    <xf numFmtId="0" fontId="9" fillId="0" borderId="0" xfId="0" applyFont="1"/>
    <xf numFmtId="181" fontId="3" fillId="0" borderId="0" xfId="63" applyNumberFormat="1" applyFont="1" applyFill="1" applyBorder="1" applyAlignment="1"/>
    <xf numFmtId="40" fontId="3" fillId="0" borderId="0" xfId="63" applyNumberFormat="1" applyFont="1" applyFill="1" applyBorder="1" applyAlignment="1"/>
    <xf numFmtId="38" fontId="3" fillId="0" borderId="0" xfId="63" applyFont="1" applyFill="1" applyAlignment="1"/>
    <xf numFmtId="185" fontId="3" fillId="25" borderId="11" xfId="63" applyNumberFormat="1" applyFont="1" applyFill="1" applyBorder="1" applyAlignment="1"/>
    <xf numFmtId="185" fontId="3" fillId="0" borderId="11" xfId="0" applyNumberFormat="1" applyFont="1" applyBorder="1"/>
    <xf numFmtId="38" fontId="3" fillId="25" borderId="15" xfId="63" applyFont="1" applyFill="1" applyBorder="1" applyAlignment="1">
      <alignment horizontal="right"/>
    </xf>
    <xf numFmtId="0" fontId="3" fillId="25" borderId="16" xfId="0" applyFont="1" applyFill="1" applyBorder="1" applyAlignment="1">
      <alignment horizontal="right"/>
    </xf>
    <xf numFmtId="0" fontId="3" fillId="25" borderId="19" xfId="0" applyFont="1" applyFill="1" applyBorder="1" applyAlignment="1">
      <alignment horizontal="right"/>
    </xf>
    <xf numFmtId="0" fontId="3" fillId="0" borderId="14" xfId="0" applyFont="1" applyBorder="1" applyAlignment="1">
      <alignment horizontal="right"/>
    </xf>
    <xf numFmtId="38" fontId="3" fillId="0" borderId="0" xfId="0" applyNumberFormat="1" applyFont="1"/>
    <xf numFmtId="185" fontId="3" fillId="0" borderId="11" xfId="63" applyNumberFormat="1" applyFont="1" applyFill="1" applyBorder="1" applyAlignment="1"/>
    <xf numFmtId="0" fontId="3" fillId="26" borderId="13" xfId="0" applyFont="1" applyFill="1" applyBorder="1"/>
    <xf numFmtId="0" fontId="3" fillId="26" borderId="14" xfId="0" applyFont="1" applyFill="1" applyBorder="1" applyAlignment="1">
      <alignment horizontal="right"/>
    </xf>
    <xf numFmtId="185" fontId="3" fillId="26" borderId="11" xfId="63" applyNumberFormat="1" applyFont="1" applyFill="1" applyBorder="1" applyAlignment="1"/>
    <xf numFmtId="0" fontId="3" fillId="26" borderId="19" xfId="0" applyFont="1" applyFill="1" applyBorder="1" applyAlignment="1">
      <alignment horizontal="right"/>
    </xf>
    <xf numFmtId="0" fontId="3" fillId="26" borderId="16" xfId="0" applyFont="1" applyFill="1" applyBorder="1" applyAlignment="1">
      <alignment horizontal="right"/>
    </xf>
    <xf numFmtId="0" fontId="3" fillId="25" borderId="13" xfId="0" applyFont="1" applyFill="1" applyBorder="1" applyAlignment="1">
      <alignment vertical="center"/>
    </xf>
    <xf numFmtId="38" fontId="3" fillId="25" borderId="0" xfId="63" applyFont="1" applyFill="1" applyBorder="1" applyAlignment="1">
      <alignment horizontal="right"/>
    </xf>
    <xf numFmtId="38" fontId="3" fillId="25" borderId="17" xfId="63" applyFont="1" applyFill="1" applyBorder="1" applyAlignment="1">
      <alignment horizontal="right"/>
    </xf>
    <xf numFmtId="177" fontId="3" fillId="0" borderId="0" xfId="0" applyNumberFormat="1" applyFont="1" applyAlignment="1">
      <alignment horizontal="right"/>
    </xf>
    <xf numFmtId="38" fontId="3" fillId="0" borderId="0" xfId="63" applyFont="1" applyFill="1" applyBorder="1"/>
    <xf numFmtId="185" fontId="3" fillId="0" borderId="0" xfId="0" applyNumberFormat="1" applyFont="1"/>
    <xf numFmtId="40" fontId="6" fillId="0" borderId="0" xfId="63" applyNumberFormat="1" applyFont="1" applyAlignment="1"/>
    <xf numFmtId="38" fontId="3" fillId="0" borderId="11" xfId="63" applyFont="1" applyFill="1" applyBorder="1" applyAlignment="1"/>
    <xf numFmtId="180" fontId="6" fillId="0" borderId="0" xfId="63" applyNumberFormat="1" applyFont="1" applyAlignment="1"/>
    <xf numFmtId="180" fontId="6" fillId="0" borderId="0" xfId="63" applyNumberFormat="1" applyFont="1" applyAlignment="1">
      <alignment horizontal="right"/>
    </xf>
    <xf numFmtId="38" fontId="9" fillId="0" borderId="0" xfId="0" applyNumberFormat="1" applyFont="1"/>
    <xf numFmtId="180" fontId="3" fillId="0" borderId="14" xfId="0" applyNumberFormat="1" applyFont="1" applyBorder="1"/>
    <xf numFmtId="38" fontId="3" fillId="0" borderId="15" xfId="0" applyNumberFormat="1" applyFont="1" applyBorder="1"/>
    <xf numFmtId="38" fontId="3" fillId="0" borderId="11" xfId="0" applyNumberFormat="1" applyFont="1" applyBorder="1"/>
    <xf numFmtId="38" fontId="3" fillId="0" borderId="14" xfId="0" applyNumberFormat="1" applyFont="1" applyBorder="1"/>
    <xf numFmtId="0" fontId="3" fillId="26" borderId="0" xfId="0" applyFont="1" applyFill="1" applyAlignment="1">
      <alignment horizontal="right"/>
    </xf>
    <xf numFmtId="181" fontId="3" fillId="26" borderId="0" xfId="63" applyNumberFormat="1" applyFont="1" applyFill="1" applyBorder="1" applyAlignment="1"/>
    <xf numFmtId="0" fontId="9" fillId="0" borderId="0" xfId="0" applyFont="1" applyAlignment="1">
      <alignment horizontal="center" vertical="center" wrapText="1"/>
    </xf>
    <xf numFmtId="40" fontId="3" fillId="0" borderId="20" xfId="63" applyNumberFormat="1" applyFont="1" applyFill="1" applyBorder="1"/>
    <xf numFmtId="184" fontId="3" fillId="0" borderId="0" xfId="63" applyNumberFormat="1" applyFont="1" applyFill="1" applyBorder="1"/>
    <xf numFmtId="38" fontId="3" fillId="26" borderId="17" xfId="63" applyFont="1" applyFill="1" applyBorder="1" applyAlignment="1"/>
    <xf numFmtId="180" fontId="3" fillId="0" borderId="11" xfId="0" applyNumberFormat="1" applyFont="1" applyBorder="1"/>
    <xf numFmtId="0" fontId="3" fillId="0" borderId="0" xfId="0" applyFont="1" applyAlignment="1">
      <alignment horizontal="center" wrapText="1"/>
    </xf>
    <xf numFmtId="38" fontId="3" fillId="26" borderId="11" xfId="63" applyFont="1" applyFill="1" applyBorder="1" applyAlignment="1"/>
    <xf numFmtId="178" fontId="6" fillId="0" borderId="0" xfId="0" applyNumberFormat="1" applyFont="1" applyAlignment="1">
      <alignment horizontal="center" wrapText="1"/>
    </xf>
    <xf numFmtId="185" fontId="3" fillId="0" borderId="0" xfId="63" applyNumberFormat="1" applyFont="1" applyFill="1" applyBorder="1"/>
    <xf numFmtId="38" fontId="3" fillId="26" borderId="20" xfId="63" applyFont="1" applyFill="1" applyBorder="1" applyAlignment="1"/>
    <xf numFmtId="40" fontId="3" fillId="0" borderId="17" xfId="63" applyNumberFormat="1" applyFont="1" applyFill="1" applyBorder="1"/>
    <xf numFmtId="40" fontId="3" fillId="26" borderId="20" xfId="63" applyNumberFormat="1" applyFont="1" applyFill="1" applyBorder="1"/>
    <xf numFmtId="38" fontId="3" fillId="0" borderId="20" xfId="0" applyNumberFormat="1" applyFont="1" applyBorder="1"/>
    <xf numFmtId="180" fontId="3" fillId="0" borderId="20" xfId="0" applyNumberFormat="1" applyFont="1" applyBorder="1"/>
    <xf numFmtId="38" fontId="3" fillId="0" borderId="17" xfId="0" applyNumberFormat="1" applyFont="1" applyBorder="1"/>
    <xf numFmtId="180" fontId="3" fillId="0" borderId="17" xfId="0" applyNumberFormat="1" applyFont="1" applyBorder="1"/>
    <xf numFmtId="38" fontId="10" fillId="0" borderId="0" xfId="63" applyFont="1" applyFill="1" applyBorder="1" applyAlignment="1">
      <alignment horizontal="right"/>
    </xf>
    <xf numFmtId="38" fontId="3" fillId="26" borderId="15" xfId="63" applyFont="1" applyFill="1" applyBorder="1" applyAlignment="1"/>
    <xf numFmtId="38" fontId="3" fillId="26" borderId="17" xfId="63" applyFont="1" applyFill="1" applyBorder="1" applyAlignment="1">
      <alignment horizontal="right"/>
    </xf>
    <xf numFmtId="0" fontId="3" fillId="0" borderId="0" xfId="0" applyFont="1" applyAlignment="1">
      <alignment wrapText="1"/>
    </xf>
    <xf numFmtId="40" fontId="3" fillId="0" borderId="0" xfId="63" applyNumberFormat="1" applyFont="1" applyBorder="1" applyAlignment="1"/>
    <xf numFmtId="40" fontId="3" fillId="26" borderId="0" xfId="63" applyNumberFormat="1" applyFont="1" applyFill="1" applyBorder="1" applyAlignment="1"/>
    <xf numFmtId="185" fontId="3" fillId="25" borderId="0" xfId="63" applyNumberFormat="1" applyFont="1" applyFill="1" applyBorder="1" applyAlignment="1"/>
    <xf numFmtId="185" fontId="3" fillId="26" borderId="0" xfId="63" applyNumberFormat="1" applyFont="1" applyFill="1" applyBorder="1" applyAlignment="1"/>
    <xf numFmtId="181" fontId="3" fillId="25" borderId="0" xfId="63" applyNumberFormat="1" applyFont="1" applyFill="1" applyBorder="1" applyAlignment="1"/>
    <xf numFmtId="40" fontId="3" fillId="0" borderId="0" xfId="63" applyNumberFormat="1" applyFont="1"/>
    <xf numFmtId="40" fontId="3" fillId="0" borderId="0" xfId="63" applyNumberFormat="1" applyFont="1" applyFill="1"/>
    <xf numFmtId="0" fontId="3" fillId="26" borderId="20" xfId="0" applyFont="1" applyFill="1" applyBorder="1" applyAlignment="1">
      <alignment horizontal="right" wrapText="1"/>
    </xf>
    <xf numFmtId="0" fontId="3" fillId="26" borderId="14" xfId="0" applyFont="1" applyFill="1" applyBorder="1" applyAlignment="1">
      <alignment horizontal="right" wrapText="1"/>
    </xf>
    <xf numFmtId="0" fontId="3" fillId="26" borderId="0" xfId="0" applyFont="1" applyFill="1"/>
    <xf numFmtId="38" fontId="6" fillId="0" borderId="0" xfId="0" applyNumberFormat="1" applyFont="1" applyAlignment="1">
      <alignment horizontal="right"/>
    </xf>
    <xf numFmtId="40" fontId="6" fillId="0" borderId="0" xfId="0" applyNumberFormat="1" applyFont="1" applyAlignment="1">
      <alignment horizontal="right"/>
    </xf>
    <xf numFmtId="40" fontId="3" fillId="0" borderId="0" xfId="63" applyNumberFormat="1" applyFont="1" applyAlignment="1"/>
    <xf numFmtId="40" fontId="3" fillId="0" borderId="0" xfId="63" applyNumberFormat="1" applyFont="1" applyFill="1" applyBorder="1"/>
    <xf numFmtId="0" fontId="3" fillId="26" borderId="15" xfId="0" applyFont="1" applyFill="1" applyBorder="1" applyAlignment="1">
      <alignment horizontal="left"/>
    </xf>
    <xf numFmtId="0" fontId="3" fillId="26" borderId="13" xfId="0" applyFont="1" applyFill="1" applyBorder="1" applyAlignment="1">
      <alignment horizontal="left" wrapText="1"/>
    </xf>
    <xf numFmtId="178" fontId="3" fillId="26" borderId="15" xfId="0" applyNumberFormat="1" applyFont="1" applyFill="1" applyBorder="1" applyAlignment="1">
      <alignment horizontal="right" wrapText="1"/>
    </xf>
    <xf numFmtId="0" fontId="3" fillId="26" borderId="16" xfId="0" applyFont="1" applyFill="1" applyBorder="1" applyAlignment="1">
      <alignment horizontal="left" wrapText="1"/>
    </xf>
    <xf numFmtId="178" fontId="3" fillId="26" borderId="17" xfId="0" applyNumberFormat="1" applyFont="1" applyFill="1" applyBorder="1" applyAlignment="1">
      <alignment horizontal="right" wrapText="1"/>
    </xf>
    <xf numFmtId="0" fontId="3" fillId="24" borderId="10" xfId="0" applyFont="1" applyFill="1" applyBorder="1" applyAlignment="1">
      <alignment horizontal="center" vertical="center" wrapText="1"/>
    </xf>
    <xf numFmtId="180" fontId="3" fillId="26" borderId="17" xfId="63" applyNumberFormat="1" applyFont="1" applyFill="1" applyBorder="1" applyAlignment="1">
      <alignment horizontal="right"/>
    </xf>
    <xf numFmtId="38" fontId="3" fillId="0" borderId="0" xfId="63" applyFont="1" applyFill="1"/>
    <xf numFmtId="180" fontId="3" fillId="0" borderId="11" xfId="63" applyNumberFormat="1" applyFont="1" applyFill="1" applyBorder="1"/>
    <xf numFmtId="0" fontId="9" fillId="0" borderId="0" xfId="0" applyFont="1" applyAlignment="1">
      <alignment vertical="center"/>
    </xf>
    <xf numFmtId="0" fontId="3" fillId="0" borderId="0" xfId="0" applyFont="1" applyAlignment="1">
      <alignment horizontal="center" vertical="center" wrapText="1"/>
    </xf>
    <xf numFmtId="0" fontId="3" fillId="26" borderId="0" xfId="0" applyFont="1" applyFill="1" applyAlignment="1">
      <alignment horizontal="left" wrapText="1"/>
    </xf>
    <xf numFmtId="178" fontId="6" fillId="0" borderId="0" xfId="0" applyNumberFormat="1" applyFont="1"/>
    <xf numFmtId="38" fontId="3" fillId="26" borderId="11" xfId="63" applyFont="1" applyFill="1" applyBorder="1" applyAlignment="1">
      <alignment horizontal="right"/>
    </xf>
    <xf numFmtId="38" fontId="3" fillId="26" borderId="18" xfId="63" applyFont="1" applyFill="1" applyBorder="1" applyAlignment="1">
      <alignment horizontal="right"/>
    </xf>
    <xf numFmtId="14" fontId="9" fillId="0" borderId="0" xfId="0" applyNumberFormat="1" applyFont="1"/>
    <xf numFmtId="3" fontId="3" fillId="26" borderId="15" xfId="0" applyNumberFormat="1" applyFont="1" applyFill="1" applyBorder="1" applyAlignment="1">
      <alignment horizontal="right" wrapText="1"/>
    </xf>
    <xf numFmtId="3" fontId="3" fillId="26" borderId="14" xfId="0" applyNumberFormat="1" applyFont="1" applyFill="1" applyBorder="1" applyAlignment="1">
      <alignment horizontal="right" wrapText="1"/>
    </xf>
    <xf numFmtId="0" fontId="9" fillId="26" borderId="0" xfId="0" applyFont="1" applyFill="1"/>
    <xf numFmtId="0" fontId="3" fillId="26" borderId="15" xfId="0" applyFont="1" applyFill="1" applyBorder="1"/>
    <xf numFmtId="0" fontId="3" fillId="27" borderId="0" xfId="0" applyFont="1" applyFill="1" applyAlignment="1">
      <alignment wrapText="1"/>
    </xf>
    <xf numFmtId="0" fontId="3" fillId="27" borderId="0" xfId="0" applyFont="1" applyFill="1"/>
    <xf numFmtId="180" fontId="3" fillId="25" borderId="11" xfId="63" applyNumberFormat="1" applyFont="1" applyFill="1" applyBorder="1"/>
    <xf numFmtId="180" fontId="3" fillId="25" borderId="11" xfId="63" applyNumberFormat="1" applyFont="1" applyFill="1" applyBorder="1" applyAlignment="1"/>
    <xf numFmtId="180" fontId="3" fillId="0" borderId="11" xfId="63" applyNumberFormat="1" applyFont="1" applyFill="1" applyBorder="1" applyAlignment="1"/>
    <xf numFmtId="180" fontId="3" fillId="25" borderId="17" xfId="63" applyNumberFormat="1" applyFont="1" applyFill="1" applyBorder="1" applyAlignment="1"/>
    <xf numFmtId="180" fontId="3" fillId="26" borderId="15" xfId="63" applyNumberFormat="1" applyFont="1" applyFill="1" applyBorder="1" applyAlignment="1"/>
    <xf numFmtId="180" fontId="3" fillId="26" borderId="11" xfId="63" applyNumberFormat="1" applyFont="1" applyFill="1" applyBorder="1" applyAlignment="1"/>
    <xf numFmtId="180" fontId="3" fillId="26" borderId="17" xfId="63" applyNumberFormat="1" applyFont="1" applyFill="1" applyBorder="1"/>
    <xf numFmtId="180" fontId="3" fillId="26" borderId="20" xfId="63" applyNumberFormat="1" applyFont="1" applyFill="1" applyBorder="1"/>
    <xf numFmtId="180" fontId="3" fillId="0" borderId="20" xfId="63" applyNumberFormat="1" applyFont="1" applyFill="1" applyBorder="1"/>
    <xf numFmtId="3" fontId="3" fillId="26" borderId="17" xfId="0" applyNumberFormat="1" applyFont="1" applyFill="1" applyBorder="1" applyAlignment="1">
      <alignment horizontal="right" wrapText="1"/>
    </xf>
    <xf numFmtId="38" fontId="3" fillId="26" borderId="17" xfId="63" applyFont="1" applyFill="1" applyBorder="1" applyAlignment="1">
      <alignment wrapText="1"/>
    </xf>
    <xf numFmtId="180" fontId="3" fillId="0" borderId="17" xfId="63" applyNumberFormat="1" applyFont="1" applyBorder="1" applyAlignment="1"/>
    <xf numFmtId="180" fontId="3" fillId="0" borderId="15" xfId="63" applyNumberFormat="1" applyFont="1" applyFill="1" applyBorder="1" applyAlignment="1"/>
    <xf numFmtId="180" fontId="3" fillId="0" borderId="17" xfId="63" applyNumberFormat="1" applyFont="1" applyFill="1" applyBorder="1" applyAlignment="1">
      <alignment horizontal="right"/>
    </xf>
    <xf numFmtId="180" fontId="3" fillId="0" borderId="11" xfId="63" applyNumberFormat="1" applyFont="1" applyBorder="1" applyAlignment="1"/>
    <xf numFmtId="180" fontId="3" fillId="0" borderId="17" xfId="63" applyNumberFormat="1" applyFont="1" applyFill="1" applyBorder="1" applyAlignment="1"/>
    <xf numFmtId="40" fontId="3" fillId="26" borderId="15" xfId="63" applyNumberFormat="1" applyFont="1" applyFill="1" applyBorder="1"/>
    <xf numFmtId="180" fontId="3" fillId="25" borderId="17" xfId="63" applyNumberFormat="1" applyFont="1" applyFill="1" applyBorder="1"/>
    <xf numFmtId="40" fontId="3" fillId="25" borderId="17" xfId="63" applyNumberFormat="1" applyFont="1" applyFill="1" applyBorder="1"/>
    <xf numFmtId="180" fontId="3" fillId="25" borderId="0" xfId="63" applyNumberFormat="1" applyFont="1" applyFill="1" applyBorder="1" applyAlignment="1">
      <alignment horizontal="right"/>
    </xf>
    <xf numFmtId="38" fontId="3" fillId="25" borderId="15" xfId="63" applyFont="1" applyFill="1" applyBorder="1" applyAlignment="1"/>
    <xf numFmtId="180" fontId="3" fillId="0" borderId="15" xfId="63" applyNumberFormat="1" applyFont="1" applyBorder="1" applyAlignment="1"/>
    <xf numFmtId="0" fontId="3" fillId="25" borderId="13" xfId="0" applyFont="1" applyFill="1" applyBorder="1" applyAlignment="1">
      <alignment horizontal="right"/>
    </xf>
    <xf numFmtId="180" fontId="6" fillId="0" borderId="0" xfId="63" applyNumberFormat="1" applyFont="1" applyFill="1" applyAlignment="1"/>
    <xf numFmtId="38" fontId="3" fillId="25" borderId="0" xfId="63" applyFont="1" applyFill="1" applyBorder="1" applyAlignment="1"/>
    <xf numFmtId="180" fontId="3" fillId="25" borderId="15" xfId="63" applyNumberFormat="1" applyFont="1" applyFill="1" applyBorder="1" applyAlignment="1"/>
    <xf numFmtId="0" fontId="3" fillId="0" borderId="16" xfId="0" applyFont="1" applyBorder="1" applyAlignment="1">
      <alignment horizontal="right"/>
    </xf>
    <xf numFmtId="0" fontId="3" fillId="0" borderId="18" xfId="0" applyFont="1" applyBorder="1" applyAlignment="1">
      <alignment horizontal="right"/>
    </xf>
    <xf numFmtId="0" fontId="3" fillId="26" borderId="14" xfId="0" applyFont="1" applyFill="1" applyBorder="1"/>
    <xf numFmtId="0" fontId="3" fillId="26" borderId="17" xfId="0" applyFont="1" applyFill="1" applyBorder="1"/>
    <xf numFmtId="0" fontId="3" fillId="26" borderId="11" xfId="0" applyFont="1" applyFill="1" applyBorder="1"/>
    <xf numFmtId="180" fontId="3" fillId="26" borderId="17" xfId="63" applyNumberFormat="1" applyFont="1" applyFill="1" applyBorder="1" applyAlignment="1"/>
    <xf numFmtId="38" fontId="3" fillId="25" borderId="14" xfId="63" applyFont="1" applyFill="1" applyBorder="1" applyAlignment="1"/>
    <xf numFmtId="38" fontId="3" fillId="26" borderId="0" xfId="63" applyFont="1" applyFill="1" applyBorder="1" applyAlignment="1"/>
    <xf numFmtId="38" fontId="3" fillId="26" borderId="15" xfId="63" applyFont="1" applyFill="1" applyBorder="1" applyAlignment="1">
      <alignment horizontal="right"/>
    </xf>
    <xf numFmtId="178" fontId="3" fillId="26" borderId="0" xfId="0" applyNumberFormat="1" applyFont="1" applyFill="1" applyAlignment="1">
      <alignment horizontal="right" wrapText="1"/>
    </xf>
    <xf numFmtId="3" fontId="3" fillId="26" borderId="0" xfId="0" applyNumberFormat="1" applyFont="1" applyFill="1"/>
    <xf numFmtId="38" fontId="3" fillId="0" borderId="17" xfId="63" applyFont="1" applyFill="1" applyBorder="1"/>
    <xf numFmtId="38" fontId="3" fillId="0" borderId="11" xfId="63" applyFont="1" applyFill="1" applyBorder="1"/>
    <xf numFmtId="40" fontId="3" fillId="0" borderId="11" xfId="63" applyNumberFormat="1" applyFont="1" applyFill="1" applyBorder="1"/>
    <xf numFmtId="180" fontId="3" fillId="0" borderId="0" xfId="63" applyNumberFormat="1" applyFont="1" applyBorder="1" applyAlignment="1"/>
    <xf numFmtId="180" fontId="3" fillId="0" borderId="0" xfId="63" applyNumberFormat="1" applyFont="1" applyFill="1" applyBorder="1" applyAlignment="1"/>
    <xf numFmtId="185" fontId="3" fillId="0" borderId="0" xfId="63" applyNumberFormat="1" applyFont="1" applyFill="1" applyBorder="1" applyAlignment="1"/>
    <xf numFmtId="187" fontId="3" fillId="25" borderId="0" xfId="63" applyNumberFormat="1" applyFont="1" applyFill="1" applyBorder="1" applyAlignment="1"/>
    <xf numFmtId="187" fontId="3" fillId="0" borderId="0" xfId="63" applyNumberFormat="1" applyFont="1" applyFill="1" applyBorder="1" applyAlignment="1"/>
    <xf numFmtId="0" fontId="3" fillId="0" borderId="11" xfId="0" applyFont="1" applyBorder="1"/>
    <xf numFmtId="186" fontId="8" fillId="0" borderId="0" xfId="83" quotePrefix="1" applyNumberFormat="1" applyFont="1" applyAlignment="1">
      <alignment horizontal="right" vertical="center"/>
    </xf>
    <xf numFmtId="0" fontId="2" fillId="0" borderId="0" xfId="0" applyFont="1"/>
    <xf numFmtId="38" fontId="3" fillId="26" borderId="10" xfId="63" applyFont="1" applyFill="1" applyBorder="1" applyAlignment="1">
      <alignment horizontal="right"/>
    </xf>
    <xf numFmtId="38" fontId="3" fillId="0" borderId="18" xfId="63" applyFont="1" applyFill="1" applyBorder="1" applyAlignment="1">
      <alignment horizontal="right"/>
    </xf>
    <xf numFmtId="0" fontId="3" fillId="0" borderId="19" xfId="0" applyFont="1" applyBorder="1" applyAlignment="1">
      <alignment horizontal="right"/>
    </xf>
    <xf numFmtId="0" fontId="3" fillId="0" borderId="10" xfId="0" applyFont="1" applyBorder="1" applyAlignment="1">
      <alignment horizontal="right"/>
    </xf>
    <xf numFmtId="0" fontId="3" fillId="24" borderId="19" xfId="0" applyFont="1" applyFill="1" applyBorder="1" applyAlignment="1">
      <alignment horizontal="center" vertical="center" wrapText="1"/>
    </xf>
    <xf numFmtId="0" fontId="3" fillId="24" borderId="12" xfId="0" applyFont="1" applyFill="1" applyBorder="1" applyAlignment="1">
      <alignment horizontal="center"/>
    </xf>
    <xf numFmtId="38" fontId="3" fillId="0" borderId="12" xfId="63" applyFont="1" applyFill="1" applyBorder="1"/>
    <xf numFmtId="38" fontId="3" fillId="0" borderId="12" xfId="63" applyFont="1" applyFill="1" applyBorder="1" applyAlignment="1"/>
    <xf numFmtId="0" fontId="3" fillId="0" borderId="19" xfId="0" applyFont="1" applyBorder="1"/>
    <xf numFmtId="180" fontId="3" fillId="26" borderId="12" xfId="63" applyNumberFormat="1" applyFont="1" applyFill="1" applyBorder="1" applyAlignment="1">
      <alignment horizontal="right"/>
    </xf>
    <xf numFmtId="0" fontId="3" fillId="0" borderId="14" xfId="0" applyFont="1" applyBorder="1"/>
    <xf numFmtId="177" fontId="3" fillId="26" borderId="14" xfId="0" applyNumberFormat="1" applyFont="1" applyFill="1" applyBorder="1" applyAlignment="1">
      <alignment horizontal="right"/>
    </xf>
    <xf numFmtId="177" fontId="3" fillId="26" borderId="15" xfId="0" applyNumberFormat="1" applyFont="1" applyFill="1" applyBorder="1" applyAlignment="1">
      <alignment horizontal="right"/>
    </xf>
    <xf numFmtId="177" fontId="3" fillId="0" borderId="14" xfId="0" applyNumberFormat="1" applyFont="1" applyBorder="1" applyAlignment="1">
      <alignment horizontal="right"/>
    </xf>
    <xf numFmtId="0" fontId="3" fillId="0" borderId="10" xfId="0" applyFont="1" applyBorder="1"/>
    <xf numFmtId="0" fontId="3" fillId="26" borderId="13" xfId="0" applyFont="1" applyFill="1" applyBorder="1" applyAlignment="1">
      <alignment horizontal="right" wrapText="1"/>
    </xf>
    <xf numFmtId="0" fontId="3" fillId="0" borderId="13" xfId="0" applyFont="1" applyBorder="1" applyAlignment="1">
      <alignment horizontal="right"/>
    </xf>
    <xf numFmtId="0" fontId="3" fillId="58" borderId="0" xfId="0" applyFont="1" applyFill="1" applyAlignment="1">
      <alignment horizontal="center"/>
    </xf>
    <xf numFmtId="0" fontId="3" fillId="58" borderId="0" xfId="0" applyFont="1" applyFill="1" applyAlignment="1">
      <alignment horizontal="center" vertical="center" wrapText="1"/>
    </xf>
    <xf numFmtId="38" fontId="3" fillId="26" borderId="13" xfId="63" applyFont="1" applyFill="1" applyBorder="1" applyAlignment="1">
      <alignment horizontal="right" wrapText="1"/>
    </xf>
    <xf numFmtId="38" fontId="3" fillId="26" borderId="16" xfId="63" applyFont="1" applyFill="1" applyBorder="1" applyAlignment="1">
      <alignment horizontal="right" wrapText="1"/>
    </xf>
    <xf numFmtId="38" fontId="0" fillId="0" borderId="0" xfId="63" applyFont="1"/>
    <xf numFmtId="38" fontId="0" fillId="0" borderId="0" xfId="0" applyNumberFormat="1"/>
    <xf numFmtId="0" fontId="0" fillId="0" borderId="23" xfId="0" applyBorder="1"/>
    <xf numFmtId="0" fontId="0" fillId="0" borderId="24" xfId="0" applyBorder="1"/>
    <xf numFmtId="189" fontId="0" fillId="0" borderId="0" xfId="0" applyNumberFormat="1"/>
    <xf numFmtId="180" fontId="0" fillId="0" borderId="0" xfId="63" applyNumberFormat="1" applyFont="1" applyBorder="1"/>
    <xf numFmtId="189" fontId="0" fillId="0" borderId="0" xfId="63" applyNumberFormat="1" applyFont="1" applyBorder="1"/>
    <xf numFmtId="190" fontId="0" fillId="0" borderId="0" xfId="63" applyNumberFormat="1" applyFont="1" applyBorder="1"/>
    <xf numFmtId="180" fontId="0" fillId="0" borderId="24" xfId="63" applyNumberFormat="1" applyFont="1" applyBorder="1"/>
    <xf numFmtId="0" fontId="33" fillId="0" borderId="0" xfId="0" applyFont="1"/>
    <xf numFmtId="0" fontId="0" fillId="59" borderId="0" xfId="0" applyFill="1"/>
    <xf numFmtId="38" fontId="0" fillId="0" borderId="19" xfId="0" applyNumberFormat="1" applyBorder="1"/>
    <xf numFmtId="38" fontId="0" fillId="0" borderId="13" xfId="63" applyFont="1" applyBorder="1"/>
    <xf numFmtId="38" fontId="0" fillId="0" borderId="21" xfId="63" applyFont="1" applyBorder="1"/>
    <xf numFmtId="38" fontId="0" fillId="0" borderId="16" xfId="63" applyFont="1" applyBorder="1"/>
    <xf numFmtId="38" fontId="11" fillId="59" borderId="13" xfId="63" applyFont="1" applyFill="1" applyBorder="1"/>
    <xf numFmtId="0" fontId="3" fillId="58" borderId="18" xfId="0" applyFont="1" applyFill="1" applyBorder="1" applyAlignment="1">
      <alignment horizontal="center" vertical="center"/>
    </xf>
    <xf numFmtId="180" fontId="0" fillId="0" borderId="19" xfId="63" applyNumberFormat="1" applyFont="1" applyBorder="1"/>
    <xf numFmtId="189" fontId="0" fillId="0" borderId="10" xfId="63" applyNumberFormat="1" applyFont="1" applyBorder="1"/>
    <xf numFmtId="180" fontId="0" fillId="0" borderId="13" xfId="63" applyNumberFormat="1" applyFont="1" applyBorder="1"/>
    <xf numFmtId="189" fontId="0" fillId="0" borderId="14" xfId="63" applyNumberFormat="1" applyFont="1" applyBorder="1"/>
    <xf numFmtId="180" fontId="0" fillId="0" borderId="21" xfId="63" applyNumberFormat="1" applyFont="1" applyBorder="1"/>
    <xf numFmtId="189" fontId="0" fillId="0" borderId="22" xfId="63" applyNumberFormat="1" applyFont="1" applyBorder="1"/>
    <xf numFmtId="180" fontId="0" fillId="0" borderId="16" xfId="63" applyNumberFormat="1" applyFont="1" applyBorder="1"/>
    <xf numFmtId="189" fontId="0" fillId="0" borderId="18" xfId="63" applyNumberFormat="1" applyFont="1" applyBorder="1"/>
    <xf numFmtId="38" fontId="0" fillId="0" borderId="11" xfId="0" applyNumberFormat="1" applyBorder="1"/>
    <xf numFmtId="38" fontId="0" fillId="0" borderId="15" xfId="63" applyFont="1" applyBorder="1"/>
    <xf numFmtId="38" fontId="0" fillId="0" borderId="20" xfId="63" applyFont="1" applyBorder="1"/>
    <xf numFmtId="38" fontId="0" fillId="0" borderId="17" xfId="63" applyFont="1" applyBorder="1"/>
    <xf numFmtId="180" fontId="0" fillId="0" borderId="11" xfId="63" applyNumberFormat="1" applyFont="1" applyBorder="1"/>
    <xf numFmtId="180" fontId="0" fillId="0" borderId="15" xfId="63" applyNumberFormat="1" applyFont="1" applyBorder="1"/>
    <xf numFmtId="180" fontId="0" fillId="0" borderId="20" xfId="63" applyNumberFormat="1" applyFont="1" applyBorder="1"/>
    <xf numFmtId="180" fontId="0" fillId="0" borderId="17" xfId="63" applyNumberFormat="1" applyFont="1" applyBorder="1"/>
    <xf numFmtId="38" fontId="0" fillId="0" borderId="11" xfId="63" applyFont="1" applyBorder="1"/>
    <xf numFmtId="38" fontId="0" fillId="0" borderId="24" xfId="0" applyNumberFormat="1" applyBorder="1"/>
    <xf numFmtId="38" fontId="0" fillId="0" borderId="15" xfId="0" applyNumberFormat="1" applyBorder="1"/>
    <xf numFmtId="38" fontId="0" fillId="0" borderId="17" xfId="0" applyNumberFormat="1" applyBorder="1"/>
    <xf numFmtId="189" fontId="0" fillId="0" borderId="15" xfId="63" applyNumberFormat="1" applyFont="1" applyBorder="1"/>
    <xf numFmtId="189" fontId="0" fillId="0" borderId="17" xfId="63" applyNumberFormat="1" applyFont="1" applyBorder="1"/>
    <xf numFmtId="189" fontId="0" fillId="0" borderId="11" xfId="63" applyNumberFormat="1" applyFont="1" applyBorder="1"/>
    <xf numFmtId="0" fontId="0" fillId="0" borderId="21" xfId="0" applyBorder="1"/>
    <xf numFmtId="0" fontId="32" fillId="58" borderId="16" xfId="0" applyFont="1" applyFill="1" applyBorder="1" applyAlignment="1">
      <alignment vertical="center"/>
    </xf>
    <xf numFmtId="0" fontId="3" fillId="58" borderId="13" xfId="0" applyFont="1" applyFill="1" applyBorder="1" applyAlignment="1">
      <alignment horizontal="center" vertical="center"/>
    </xf>
    <xf numFmtId="0" fontId="3" fillId="58" borderId="17" xfId="0" applyFont="1" applyFill="1" applyBorder="1" applyAlignment="1">
      <alignment horizontal="center" vertical="center"/>
    </xf>
    <xf numFmtId="0" fontId="3" fillId="58" borderId="0" xfId="0" applyFont="1" applyFill="1" applyAlignment="1">
      <alignment horizontal="center" vertical="center"/>
    </xf>
    <xf numFmtId="0" fontId="0" fillId="0" borderId="16" xfId="0" applyBorder="1"/>
    <xf numFmtId="189" fontId="0" fillId="0" borderId="15" xfId="0" applyNumberFormat="1" applyBorder="1"/>
    <xf numFmtId="189" fontId="0" fillId="0" borderId="17" xfId="0" applyNumberFormat="1" applyBorder="1"/>
    <xf numFmtId="189" fontId="0" fillId="0" borderId="11" xfId="0" applyNumberFormat="1" applyBorder="1"/>
    <xf numFmtId="189" fontId="0" fillId="0" borderId="20" xfId="0" applyNumberFormat="1" applyBorder="1"/>
    <xf numFmtId="0" fontId="32" fillId="58" borderId="0" xfId="0" applyFont="1" applyFill="1" applyAlignment="1">
      <alignment horizontal="center" vertical="center"/>
    </xf>
    <xf numFmtId="189" fontId="0" fillId="0" borderId="20" xfId="63" applyNumberFormat="1" applyFont="1" applyBorder="1"/>
    <xf numFmtId="189" fontId="11" fillId="58" borderId="0" xfId="63" applyNumberFormat="1" applyFont="1" applyFill="1" applyBorder="1"/>
    <xf numFmtId="0" fontId="0" fillId="0" borderId="13" xfId="0" applyBorder="1"/>
    <xf numFmtId="0" fontId="32" fillId="58" borderId="22" xfId="0" applyFont="1" applyFill="1" applyBorder="1" applyAlignment="1">
      <alignment horizontal="center" vertical="center"/>
    </xf>
    <xf numFmtId="0" fontId="3" fillId="58" borderId="14" xfId="0" applyFont="1" applyFill="1" applyBorder="1" applyAlignment="1">
      <alignment horizontal="center" vertical="center"/>
    </xf>
    <xf numFmtId="0" fontId="0" fillId="0" borderId="19" xfId="0" applyBorder="1"/>
    <xf numFmtId="0" fontId="0" fillId="0" borderId="22" xfId="0" applyBorder="1"/>
    <xf numFmtId="0" fontId="0" fillId="58" borderId="23" xfId="0" applyFill="1" applyBorder="1"/>
    <xf numFmtId="0" fontId="0" fillId="58" borderId="22" xfId="0" applyFill="1" applyBorder="1"/>
    <xf numFmtId="0" fontId="3" fillId="58" borderId="18" xfId="0" applyFont="1" applyFill="1" applyBorder="1" applyAlignment="1">
      <alignment horizontal="center" vertical="center" wrapText="1"/>
    </xf>
    <xf numFmtId="0" fontId="32" fillId="58" borderId="20" xfId="0" applyFont="1" applyFill="1" applyBorder="1" applyAlignment="1">
      <alignment horizontal="center" vertical="center"/>
    </xf>
    <xf numFmtId="0" fontId="3" fillId="58" borderId="11" xfId="0" applyFont="1" applyFill="1" applyBorder="1" applyAlignment="1">
      <alignment horizontal="center" vertical="center" wrapText="1"/>
    </xf>
    <xf numFmtId="0" fontId="3" fillId="58" borderId="10" xfId="0" applyFont="1" applyFill="1" applyBorder="1" applyAlignment="1">
      <alignment horizontal="center" vertical="center"/>
    </xf>
    <xf numFmtId="0" fontId="3" fillId="58" borderId="11" xfId="0" applyFont="1" applyFill="1" applyBorder="1" applyAlignment="1">
      <alignment horizontal="center" vertical="center"/>
    </xf>
    <xf numFmtId="57" fontId="0" fillId="0" borderId="19" xfId="0" applyNumberFormat="1" applyBorder="1" applyAlignment="1">
      <alignment horizontal="center"/>
    </xf>
    <xf numFmtId="57" fontId="0" fillId="0" borderId="10" xfId="0" applyNumberFormat="1" applyBorder="1" applyAlignment="1">
      <alignment horizontal="center"/>
    </xf>
    <xf numFmtId="57" fontId="0" fillId="0" borderId="11" xfId="0" applyNumberFormat="1" applyBorder="1" applyAlignment="1">
      <alignment horizontal="center"/>
    </xf>
    <xf numFmtId="38" fontId="0" fillId="0" borderId="0" xfId="63" applyFont="1" applyBorder="1"/>
    <xf numFmtId="180" fontId="11" fillId="58" borderId="15" xfId="63" applyNumberFormat="1" applyFont="1" applyFill="1" applyBorder="1"/>
    <xf numFmtId="180" fontId="11" fillId="58" borderId="0" xfId="63" applyNumberFormat="1" applyFont="1" applyFill="1" applyBorder="1"/>
    <xf numFmtId="180" fontId="0" fillId="0" borderId="11" xfId="0" applyNumberFormat="1" applyBorder="1"/>
    <xf numFmtId="38" fontId="3" fillId="58" borderId="14" xfId="63" applyFont="1" applyFill="1" applyBorder="1" applyAlignment="1">
      <alignment horizontal="right" wrapText="1"/>
    </xf>
    <xf numFmtId="38" fontId="3" fillId="58" borderId="15" xfId="63" applyFont="1" applyFill="1" applyBorder="1" applyAlignment="1">
      <alignment horizontal="right" wrapText="1"/>
    </xf>
    <xf numFmtId="38" fontId="3" fillId="58" borderId="17" xfId="63" applyFont="1" applyFill="1" applyBorder="1" applyAlignment="1">
      <alignment horizontal="right" wrapText="1"/>
    </xf>
    <xf numFmtId="0" fontId="0" fillId="58" borderId="0" xfId="0" applyFill="1"/>
    <xf numFmtId="38" fontId="11" fillId="58" borderId="0" xfId="63" applyFont="1" applyFill="1" applyBorder="1"/>
    <xf numFmtId="0" fontId="3" fillId="58" borderId="0" xfId="0" applyFont="1" applyFill="1"/>
    <xf numFmtId="0" fontId="3" fillId="58" borderId="12" xfId="0" applyFont="1" applyFill="1" applyBorder="1" applyAlignment="1">
      <alignment vertical="center"/>
    </xf>
    <xf numFmtId="0" fontId="3" fillId="58" borderId="10" xfId="0" applyFont="1" applyFill="1" applyBorder="1" applyAlignment="1">
      <alignment vertical="center"/>
    </xf>
    <xf numFmtId="0" fontId="3" fillId="58" borderId="40" xfId="0" applyFont="1" applyFill="1" applyBorder="1" applyAlignment="1">
      <alignment horizontal="center" vertical="center" wrapText="1"/>
    </xf>
    <xf numFmtId="0" fontId="3" fillId="58" borderId="40" xfId="0" applyFont="1" applyFill="1" applyBorder="1" applyAlignment="1">
      <alignment horizontal="center" vertical="center"/>
    </xf>
    <xf numFmtId="0" fontId="32" fillId="58" borderId="42" xfId="0" applyFont="1" applyFill="1" applyBorder="1" applyAlignment="1">
      <alignment vertical="center"/>
    </xf>
    <xf numFmtId="0" fontId="32" fillId="58" borderId="28" xfId="0" applyFont="1" applyFill="1" applyBorder="1"/>
    <xf numFmtId="0" fontId="32" fillId="58" borderId="43" xfId="0" applyFont="1" applyFill="1" applyBorder="1" applyAlignment="1">
      <alignment horizontal="center"/>
    </xf>
    <xf numFmtId="0" fontId="32" fillId="58" borderId="44" xfId="0" applyFont="1" applyFill="1" applyBorder="1" applyAlignment="1">
      <alignment horizontal="center"/>
    </xf>
    <xf numFmtId="0" fontId="32" fillId="58" borderId="45" xfId="0" applyFont="1" applyFill="1" applyBorder="1" applyAlignment="1">
      <alignment horizontal="center"/>
    </xf>
    <xf numFmtId="0" fontId="32" fillId="58" borderId="46" xfId="0" applyFont="1" applyFill="1" applyBorder="1" applyAlignment="1">
      <alignment horizontal="center"/>
    </xf>
    <xf numFmtId="0" fontId="32" fillId="58" borderId="47" xfId="0" applyFont="1" applyFill="1" applyBorder="1" applyAlignment="1">
      <alignment horizontal="center"/>
    </xf>
    <xf numFmtId="0" fontId="32" fillId="58" borderId="48" xfId="0" applyFont="1" applyFill="1" applyBorder="1" applyAlignment="1">
      <alignment horizontal="center"/>
    </xf>
    <xf numFmtId="0" fontId="32" fillId="58" borderId="49" xfId="0" applyFont="1" applyFill="1" applyBorder="1" applyAlignment="1">
      <alignment vertical="center"/>
    </xf>
    <xf numFmtId="0" fontId="32" fillId="58" borderId="32" xfId="0" applyFont="1" applyFill="1" applyBorder="1" applyAlignment="1">
      <alignment horizontal="right"/>
    </xf>
    <xf numFmtId="38" fontId="32" fillId="58" borderId="10" xfId="63" applyFont="1" applyFill="1" applyBorder="1" applyAlignment="1">
      <alignment horizontal="right"/>
    </xf>
    <xf numFmtId="38" fontId="32" fillId="58" borderId="12" xfId="63" applyFont="1" applyFill="1" applyBorder="1" applyAlignment="1">
      <alignment horizontal="right"/>
    </xf>
    <xf numFmtId="38" fontId="32" fillId="58" borderId="11" xfId="63" applyFont="1" applyFill="1" applyBorder="1" applyAlignment="1">
      <alignment horizontal="right"/>
    </xf>
    <xf numFmtId="38" fontId="32" fillId="58" borderId="19" xfId="63" applyFont="1" applyFill="1" applyBorder="1" applyAlignment="1">
      <alignment horizontal="right"/>
    </xf>
    <xf numFmtId="38" fontId="32" fillId="58" borderId="50" xfId="63" applyFont="1" applyFill="1" applyBorder="1" applyAlignment="1">
      <alignment horizontal="right"/>
    </xf>
    <xf numFmtId="38" fontId="32" fillId="58" borderId="51" xfId="63" applyFont="1" applyFill="1" applyBorder="1" applyAlignment="1">
      <alignment horizontal="right"/>
    </xf>
    <xf numFmtId="0" fontId="32" fillId="58" borderId="29" xfId="0" applyFont="1" applyFill="1" applyBorder="1" applyAlignment="1">
      <alignment horizontal="right"/>
    </xf>
    <xf numFmtId="0" fontId="32" fillId="58" borderId="30" xfId="0" applyFont="1" applyFill="1" applyBorder="1" applyAlignment="1">
      <alignment horizontal="right"/>
    </xf>
    <xf numFmtId="38" fontId="32" fillId="58" borderId="14" xfId="63" applyFont="1" applyFill="1" applyBorder="1"/>
    <xf numFmtId="38" fontId="32" fillId="58" borderId="15" xfId="63" applyFont="1" applyFill="1" applyBorder="1" applyAlignment="1"/>
    <xf numFmtId="38" fontId="32" fillId="58" borderId="15" xfId="63" applyFont="1" applyFill="1" applyBorder="1" applyAlignment="1">
      <alignment horizontal="right"/>
    </xf>
    <xf numFmtId="38" fontId="32" fillId="58" borderId="14" xfId="63" applyFont="1" applyFill="1" applyBorder="1" applyAlignment="1"/>
    <xf numFmtId="38" fontId="32" fillId="58" borderId="13" xfId="63" applyFont="1" applyFill="1" applyBorder="1" applyAlignment="1"/>
    <xf numFmtId="38" fontId="32" fillId="58" borderId="52" xfId="63" applyFont="1" applyFill="1" applyBorder="1" applyAlignment="1"/>
    <xf numFmtId="38" fontId="32" fillId="58" borderId="34" xfId="63" applyFont="1" applyFill="1" applyBorder="1" applyAlignment="1"/>
    <xf numFmtId="0" fontId="32" fillId="58" borderId="49" xfId="0" applyFont="1" applyFill="1" applyBorder="1" applyAlignment="1">
      <alignment horizontal="right"/>
    </xf>
    <xf numFmtId="38" fontId="32" fillId="58" borderId="10" xfId="63" applyFont="1" applyFill="1" applyBorder="1"/>
    <xf numFmtId="38" fontId="32" fillId="58" borderId="11" xfId="63" applyFont="1" applyFill="1" applyBorder="1" applyAlignment="1"/>
    <xf numFmtId="38" fontId="32" fillId="58" borderId="19" xfId="63" applyFont="1" applyFill="1" applyBorder="1" applyAlignment="1"/>
    <xf numFmtId="38" fontId="32" fillId="58" borderId="50" xfId="63" applyFont="1" applyFill="1" applyBorder="1" applyAlignment="1"/>
    <xf numFmtId="38" fontId="32" fillId="58" borderId="51" xfId="63" applyFont="1" applyFill="1" applyBorder="1" applyAlignment="1"/>
    <xf numFmtId="180" fontId="32" fillId="58" borderId="10" xfId="63" applyNumberFormat="1" applyFont="1" applyFill="1" applyBorder="1" applyAlignment="1"/>
    <xf numFmtId="180" fontId="32" fillId="58" borderId="11" xfId="63" applyNumberFormat="1" applyFont="1" applyFill="1" applyBorder="1" applyAlignment="1"/>
    <xf numFmtId="180" fontId="32" fillId="58" borderId="19" xfId="63" applyNumberFormat="1" applyFont="1" applyFill="1" applyBorder="1" applyAlignment="1"/>
    <xf numFmtId="180" fontId="32" fillId="58" borderId="50" xfId="63" applyNumberFormat="1" applyFont="1" applyFill="1" applyBorder="1" applyAlignment="1"/>
    <xf numFmtId="180" fontId="32" fillId="58" borderId="51" xfId="63" applyNumberFormat="1" applyFont="1" applyFill="1" applyBorder="1" applyAlignment="1"/>
    <xf numFmtId="0" fontId="32" fillId="58" borderId="53" xfId="0" applyFont="1" applyFill="1" applyBorder="1" applyAlignment="1">
      <alignment horizontal="right"/>
    </xf>
    <xf numFmtId="0" fontId="32" fillId="58" borderId="54" xfId="0" applyFont="1" applyFill="1" applyBorder="1" applyAlignment="1">
      <alignment horizontal="right"/>
    </xf>
    <xf numFmtId="180" fontId="32" fillId="58" borderId="18" xfId="63" applyNumberFormat="1" applyFont="1" applyFill="1" applyBorder="1" applyAlignment="1"/>
    <xf numFmtId="180" fontId="32" fillId="58" borderId="17" xfId="63" applyNumberFormat="1" applyFont="1" applyFill="1" applyBorder="1" applyAlignment="1"/>
    <xf numFmtId="38" fontId="32" fillId="58" borderId="17" xfId="63" applyFont="1" applyFill="1" applyBorder="1" applyAlignment="1">
      <alignment horizontal="right"/>
    </xf>
    <xf numFmtId="180" fontId="32" fillId="58" borderId="16" xfId="63" applyNumberFormat="1" applyFont="1" applyFill="1" applyBorder="1" applyAlignment="1"/>
    <xf numFmtId="180" fontId="32" fillId="58" borderId="52" xfId="63" applyNumberFormat="1" applyFont="1" applyFill="1" applyBorder="1" applyAlignment="1"/>
    <xf numFmtId="180" fontId="32" fillId="58" borderId="55" xfId="63" applyNumberFormat="1" applyFont="1" applyFill="1" applyBorder="1" applyAlignment="1"/>
    <xf numFmtId="0" fontId="32" fillId="58" borderId="31" xfId="0" applyFont="1" applyFill="1" applyBorder="1" applyAlignment="1">
      <alignment horizontal="right"/>
    </xf>
    <xf numFmtId="180" fontId="32" fillId="58" borderId="22" xfId="63" applyNumberFormat="1" applyFont="1" applyFill="1" applyBorder="1" applyAlignment="1"/>
    <xf numFmtId="180" fontId="32" fillId="58" borderId="20" xfId="63" applyNumberFormat="1" applyFont="1" applyFill="1" applyBorder="1" applyAlignment="1"/>
    <xf numFmtId="0" fontId="32" fillId="58" borderId="42" xfId="0" applyFont="1" applyFill="1" applyBorder="1"/>
    <xf numFmtId="0" fontId="32" fillId="58" borderId="28" xfId="0" applyFont="1" applyFill="1" applyBorder="1" applyAlignment="1">
      <alignment horizontal="right"/>
    </xf>
    <xf numFmtId="185" fontId="32" fillId="58" borderId="18" xfId="63" applyNumberFormat="1" applyFont="1" applyFill="1" applyBorder="1" applyAlignment="1"/>
    <xf numFmtId="185" fontId="32" fillId="58" borderId="17" xfId="63" applyNumberFormat="1" applyFont="1" applyFill="1" applyBorder="1" applyAlignment="1"/>
    <xf numFmtId="185" fontId="32" fillId="58" borderId="16" xfId="63" applyNumberFormat="1" applyFont="1" applyFill="1" applyBorder="1" applyAlignment="1"/>
    <xf numFmtId="185" fontId="32" fillId="58" borderId="56" xfId="63" applyNumberFormat="1" applyFont="1" applyFill="1" applyBorder="1" applyAlignment="1"/>
    <xf numFmtId="185" fontId="32" fillId="58" borderId="55" xfId="63" applyNumberFormat="1" applyFont="1" applyFill="1" applyBorder="1" applyAlignment="1"/>
    <xf numFmtId="185" fontId="32" fillId="58" borderId="10" xfId="63" applyNumberFormat="1" applyFont="1" applyFill="1" applyBorder="1" applyAlignment="1"/>
    <xf numFmtId="185" fontId="32" fillId="58" borderId="11" xfId="63" applyNumberFormat="1" applyFont="1" applyFill="1" applyBorder="1" applyAlignment="1"/>
    <xf numFmtId="190" fontId="32" fillId="58" borderId="11" xfId="63" applyNumberFormat="1" applyFont="1" applyFill="1" applyBorder="1" applyAlignment="1"/>
    <xf numFmtId="190" fontId="32" fillId="58" borderId="11" xfId="63" applyNumberFormat="1" applyFont="1" applyFill="1" applyBorder="1" applyAlignment="1">
      <alignment horizontal="right"/>
    </xf>
    <xf numFmtId="190" fontId="32" fillId="58" borderId="19" xfId="63" applyNumberFormat="1" applyFont="1" applyFill="1" applyBorder="1" applyAlignment="1"/>
    <xf numFmtId="185" fontId="32" fillId="58" borderId="50" xfId="63" applyNumberFormat="1" applyFont="1" applyFill="1" applyBorder="1" applyAlignment="1"/>
    <xf numFmtId="185" fontId="32" fillId="58" borderId="51" xfId="63" applyNumberFormat="1" applyFont="1" applyFill="1" applyBorder="1" applyAlignment="1"/>
    <xf numFmtId="180" fontId="32" fillId="58" borderId="10" xfId="63" applyNumberFormat="1" applyFont="1" applyFill="1" applyBorder="1" applyAlignment="1">
      <alignment horizontal="right"/>
    </xf>
    <xf numFmtId="180" fontId="32" fillId="58" borderId="11" xfId="63" applyNumberFormat="1" applyFont="1" applyFill="1" applyBorder="1" applyAlignment="1">
      <alignment horizontal="right"/>
    </xf>
    <xf numFmtId="187" fontId="32" fillId="58" borderId="19" xfId="63" applyNumberFormat="1" applyFont="1" applyFill="1" applyBorder="1" applyAlignment="1"/>
    <xf numFmtId="187" fontId="32" fillId="58" borderId="50" xfId="63" applyNumberFormat="1" applyFont="1" applyFill="1" applyBorder="1" applyAlignment="1"/>
    <xf numFmtId="187" fontId="32" fillId="58" borderId="51" xfId="63" applyNumberFormat="1" applyFont="1" applyFill="1" applyBorder="1" applyAlignment="1"/>
    <xf numFmtId="187" fontId="32" fillId="58" borderId="16" xfId="63" applyNumberFormat="1" applyFont="1" applyFill="1" applyBorder="1" applyAlignment="1"/>
    <xf numFmtId="187" fontId="32" fillId="58" borderId="56" xfId="63" applyNumberFormat="1" applyFont="1" applyFill="1" applyBorder="1" applyAlignment="1"/>
    <xf numFmtId="187" fontId="32" fillId="58" borderId="55" xfId="63" applyNumberFormat="1" applyFont="1" applyFill="1" applyBorder="1" applyAlignment="1"/>
    <xf numFmtId="189" fontId="32" fillId="58" borderId="11" xfId="63" applyNumberFormat="1" applyFont="1" applyFill="1" applyBorder="1" applyAlignment="1"/>
    <xf numFmtId="189" fontId="32" fillId="58" borderId="11" xfId="63" applyNumberFormat="1" applyFont="1" applyFill="1" applyBorder="1" applyAlignment="1">
      <alignment horizontal="right"/>
    </xf>
    <xf numFmtId="189" fontId="32" fillId="58" borderId="19" xfId="63" applyNumberFormat="1" applyFont="1" applyFill="1" applyBorder="1" applyAlignment="1"/>
    <xf numFmtId="189" fontId="32" fillId="58" borderId="50" xfId="63" applyNumberFormat="1" applyFont="1" applyFill="1" applyBorder="1" applyAlignment="1"/>
    <xf numFmtId="189" fontId="32" fillId="58" borderId="51" xfId="63" applyNumberFormat="1" applyFont="1" applyFill="1" applyBorder="1" applyAlignment="1"/>
    <xf numFmtId="0" fontId="32" fillId="58" borderId="0" xfId="0" applyFont="1" applyFill="1"/>
    <xf numFmtId="0" fontId="33" fillId="58" borderId="0" xfId="0" applyFont="1" applyFill="1"/>
    <xf numFmtId="0" fontId="3" fillId="58" borderId="23" xfId="0" applyFont="1" applyFill="1" applyBorder="1" applyAlignment="1">
      <alignment horizontal="center" vertical="center"/>
    </xf>
    <xf numFmtId="0" fontId="3" fillId="58" borderId="23" xfId="0" applyFont="1" applyFill="1" applyBorder="1" applyAlignment="1">
      <alignment horizontal="center" vertical="center" wrapText="1"/>
    </xf>
    <xf numFmtId="0" fontId="3" fillId="24" borderId="10" xfId="0" applyFont="1" applyFill="1" applyBorder="1" applyAlignment="1">
      <alignment horizontal="center"/>
    </xf>
    <xf numFmtId="0" fontId="32" fillId="58" borderId="57" xfId="0" applyFont="1" applyFill="1" applyBorder="1" applyAlignment="1">
      <alignment horizontal="right"/>
    </xf>
    <xf numFmtId="189" fontId="32" fillId="58" borderId="20" xfId="63" applyNumberFormat="1" applyFont="1" applyFill="1" applyBorder="1" applyAlignment="1"/>
    <xf numFmtId="189" fontId="32" fillId="58" borderId="21" xfId="63" applyNumberFormat="1" applyFont="1" applyFill="1" applyBorder="1" applyAlignment="1"/>
    <xf numFmtId="189" fontId="32" fillId="58" borderId="58" xfId="63" applyNumberFormat="1" applyFont="1" applyFill="1" applyBorder="1" applyAlignment="1"/>
    <xf numFmtId="189" fontId="32" fillId="58" borderId="33" xfId="63" applyNumberFormat="1" applyFont="1" applyFill="1" applyBorder="1" applyAlignment="1"/>
    <xf numFmtId="0" fontId="3" fillId="58" borderId="21" xfId="0" applyFont="1" applyFill="1" applyBorder="1" applyAlignment="1">
      <alignment horizontal="center" vertical="center"/>
    </xf>
    <xf numFmtId="0" fontId="3" fillId="58" borderId="21" xfId="0" applyFont="1" applyFill="1" applyBorder="1" applyAlignment="1">
      <alignment horizontal="center" vertical="center" wrapText="1"/>
    </xf>
    <xf numFmtId="0" fontId="3" fillId="58" borderId="20" xfId="0" applyFont="1" applyFill="1" applyBorder="1" applyAlignment="1">
      <alignment horizontal="center" vertical="center"/>
    </xf>
    <xf numFmtId="0" fontId="3" fillId="58" borderId="20" xfId="0" applyFont="1" applyFill="1" applyBorder="1" applyAlignment="1">
      <alignment horizontal="center" vertical="center" wrapText="1"/>
    </xf>
    <xf numFmtId="40" fontId="3" fillId="0" borderId="15" xfId="63" applyNumberFormat="1" applyFont="1" applyFill="1" applyBorder="1"/>
    <xf numFmtId="0" fontId="3" fillId="0" borderId="15" xfId="0" applyFont="1" applyBorder="1"/>
    <xf numFmtId="2" fontId="3" fillId="0" borderId="15" xfId="0" applyNumberFormat="1" applyFont="1" applyBorder="1"/>
    <xf numFmtId="2" fontId="3" fillId="0" borderId="11" xfId="0" applyNumberFormat="1" applyFont="1" applyBorder="1"/>
    <xf numFmtId="190" fontId="0" fillId="0" borderId="13" xfId="0" applyNumberFormat="1" applyBorder="1"/>
    <xf numFmtId="190" fontId="0" fillId="0" borderId="16" xfId="0" applyNumberFormat="1" applyBorder="1"/>
    <xf numFmtId="38" fontId="0" fillId="0" borderId="12" xfId="63" applyFont="1" applyBorder="1"/>
    <xf numFmtId="38" fontId="0" fillId="0" borderId="23" xfId="63" applyFont="1" applyBorder="1"/>
    <xf numFmtId="38" fontId="0" fillId="0" borderId="24" xfId="63" applyFont="1" applyBorder="1"/>
    <xf numFmtId="180" fontId="0" fillId="0" borderId="12" xfId="63" applyNumberFormat="1" applyFont="1" applyBorder="1"/>
    <xf numFmtId="180" fontId="0" fillId="0" borderId="23" xfId="63" applyNumberFormat="1" applyFont="1" applyBorder="1"/>
    <xf numFmtId="0" fontId="3" fillId="58" borderId="15" xfId="0" applyFont="1" applyFill="1" applyBorder="1" applyAlignment="1">
      <alignment horizontal="center" vertical="center"/>
    </xf>
    <xf numFmtId="57" fontId="0" fillId="0" borderId="20" xfId="0" applyNumberFormat="1" applyBorder="1" applyAlignment="1">
      <alignment horizontal="center"/>
    </xf>
    <xf numFmtId="190" fontId="0" fillId="0" borderId="21" xfId="0" applyNumberFormat="1" applyBorder="1"/>
    <xf numFmtId="189" fontId="11" fillId="59" borderId="14" xfId="63" applyNumberFormat="1" applyFont="1" applyFill="1" applyBorder="1" applyAlignment="1">
      <alignment horizontal="center"/>
    </xf>
    <xf numFmtId="0" fontId="32" fillId="58" borderId="13" xfId="0" applyFont="1" applyFill="1" applyBorder="1" applyAlignment="1">
      <alignment vertical="center"/>
    </xf>
    <xf numFmtId="57" fontId="0" fillId="0" borderId="21" xfId="0" applyNumberFormat="1" applyBorder="1" applyAlignment="1">
      <alignment horizontal="center"/>
    </xf>
    <xf numFmtId="57" fontId="0" fillId="60" borderId="21" xfId="0" applyNumberFormat="1" applyFill="1" applyBorder="1" applyAlignment="1">
      <alignment horizontal="center"/>
    </xf>
    <xf numFmtId="57" fontId="0" fillId="0" borderId="22" xfId="0" applyNumberFormat="1" applyBorder="1" applyAlignment="1">
      <alignment horizontal="center"/>
    </xf>
    <xf numFmtId="190" fontId="0" fillId="0" borderId="19" xfId="0" applyNumberFormat="1" applyBorder="1"/>
    <xf numFmtId="190" fontId="3" fillId="0" borderId="11" xfId="63" applyNumberFormat="1" applyFont="1" applyFill="1" applyBorder="1"/>
    <xf numFmtId="189" fontId="3" fillId="0" borderId="11" xfId="63" applyNumberFormat="1" applyFont="1" applyFill="1" applyBorder="1"/>
    <xf numFmtId="189" fontId="32" fillId="58" borderId="10" xfId="63" applyNumberFormat="1" applyFont="1" applyFill="1" applyBorder="1" applyAlignment="1"/>
    <xf numFmtId="180" fontId="6" fillId="0" borderId="0" xfId="63" applyNumberFormat="1" applyFont="1"/>
    <xf numFmtId="38" fontId="3" fillId="60" borderId="10" xfId="63" applyFont="1" applyFill="1" applyBorder="1" applyAlignment="1">
      <alignment horizontal="right"/>
    </xf>
    <xf numFmtId="38" fontId="3" fillId="60" borderId="11" xfId="63" applyFont="1" applyFill="1" applyBorder="1"/>
    <xf numFmtId="38" fontId="3" fillId="60" borderId="11" xfId="0" applyNumberFormat="1" applyFont="1" applyFill="1" applyBorder="1"/>
    <xf numFmtId="180" fontId="3" fillId="60" borderId="11" xfId="63" applyNumberFormat="1" applyFont="1" applyFill="1" applyBorder="1"/>
    <xf numFmtId="190" fontId="3" fillId="25" borderId="11" xfId="63" applyNumberFormat="1" applyFont="1" applyFill="1" applyBorder="1" applyAlignment="1"/>
    <xf numFmtId="190" fontId="3" fillId="26" borderId="11" xfId="63" applyNumberFormat="1" applyFont="1" applyFill="1" applyBorder="1" applyAlignment="1"/>
    <xf numFmtId="191" fontId="3" fillId="25" borderId="11" xfId="63" applyNumberFormat="1" applyFont="1" applyFill="1" applyBorder="1" applyAlignment="1"/>
    <xf numFmtId="191" fontId="3" fillId="26" borderId="11" xfId="63" applyNumberFormat="1" applyFont="1" applyFill="1" applyBorder="1" applyAlignment="1"/>
    <xf numFmtId="190" fontId="3" fillId="26" borderId="18" xfId="0" applyNumberFormat="1" applyFont="1" applyFill="1" applyBorder="1" applyAlignment="1">
      <alignment horizontal="right"/>
    </xf>
    <xf numFmtId="190" fontId="3" fillId="26" borderId="17" xfId="0" applyNumberFormat="1" applyFont="1" applyFill="1" applyBorder="1" applyAlignment="1">
      <alignment horizontal="right"/>
    </xf>
    <xf numFmtId="190" fontId="3" fillId="0" borderId="11" xfId="0" applyNumberFormat="1" applyFont="1" applyBorder="1"/>
    <xf numFmtId="189" fontId="3" fillId="26" borderId="11" xfId="63" applyNumberFormat="1" applyFont="1" applyFill="1" applyBorder="1" applyAlignment="1"/>
    <xf numFmtId="189" fontId="3" fillId="26" borderId="15" xfId="0" applyNumberFormat="1" applyFont="1" applyFill="1" applyBorder="1" applyAlignment="1">
      <alignment horizontal="right"/>
    </xf>
    <xf numFmtId="189" fontId="3" fillId="26" borderId="17" xfId="63" applyNumberFormat="1" applyFont="1" applyFill="1" applyBorder="1" applyAlignment="1">
      <alignment horizontal="right"/>
    </xf>
    <xf numFmtId="189" fontId="3" fillId="26" borderId="17" xfId="0" applyNumberFormat="1" applyFont="1" applyFill="1" applyBorder="1" applyAlignment="1">
      <alignment horizontal="right"/>
    </xf>
    <xf numFmtId="189" fontId="3" fillId="26" borderId="17" xfId="63" applyNumberFormat="1" applyFont="1" applyFill="1" applyBorder="1" applyAlignment="1"/>
    <xf numFmtId="192" fontId="3" fillId="26" borderId="17" xfId="63" applyNumberFormat="1" applyFont="1" applyFill="1" applyBorder="1"/>
    <xf numFmtId="192" fontId="3" fillId="0" borderId="11" xfId="63" applyNumberFormat="1" applyFont="1" applyFill="1" applyBorder="1"/>
    <xf numFmtId="192" fontId="3" fillId="0" borderId="17" xfId="63" applyNumberFormat="1" applyFont="1" applyFill="1" applyBorder="1"/>
    <xf numFmtId="189" fontId="3" fillId="0" borderId="11" xfId="63" applyNumberFormat="1" applyFont="1" applyFill="1" applyBorder="1" applyAlignment="1"/>
    <xf numFmtId="191" fontId="3" fillId="26" borderId="17" xfId="63" applyNumberFormat="1" applyFont="1" applyFill="1" applyBorder="1" applyAlignment="1"/>
    <xf numFmtId="191" fontId="3" fillId="0" borderId="11" xfId="63" applyNumberFormat="1" applyFont="1" applyFill="1" applyBorder="1" applyAlignment="1"/>
    <xf numFmtId="189" fontId="0" fillId="0" borderId="19" xfId="63" applyNumberFormat="1" applyFont="1" applyBorder="1"/>
    <xf numFmtId="57" fontId="0" fillId="0" borderId="12" xfId="0" applyNumberFormat="1" applyBorder="1" applyAlignment="1">
      <alignment horizontal="center"/>
    </xf>
    <xf numFmtId="180" fontId="0" fillId="0" borderId="19" xfId="0" applyNumberFormat="1" applyBorder="1"/>
    <xf numFmtId="38" fontId="11" fillId="58" borderId="13" xfId="63" applyFont="1" applyFill="1" applyBorder="1"/>
    <xf numFmtId="38" fontId="11" fillId="58" borderId="15" xfId="63" applyFont="1" applyFill="1" applyBorder="1"/>
    <xf numFmtId="180" fontId="11" fillId="58" borderId="13" xfId="63" applyNumberFormat="1" applyFont="1" applyFill="1" applyBorder="1"/>
    <xf numFmtId="189" fontId="11" fillId="58" borderId="14" xfId="63" applyNumberFormat="1" applyFont="1" applyFill="1" applyBorder="1"/>
    <xf numFmtId="180" fontId="3" fillId="25" borderId="11" xfId="63" applyNumberFormat="1" applyFont="1" applyFill="1" applyBorder="1" applyAlignment="1">
      <alignment horizontal="right"/>
    </xf>
    <xf numFmtId="180" fontId="3" fillId="25" borderId="10" xfId="63" applyNumberFormat="1" applyFont="1" applyFill="1" applyBorder="1" applyAlignment="1"/>
    <xf numFmtId="0" fontId="3" fillId="26" borderId="11" xfId="0" applyFont="1" applyFill="1" applyBorder="1" applyAlignment="1">
      <alignment horizontal="right"/>
    </xf>
    <xf numFmtId="180" fontId="11" fillId="58" borderId="17" xfId="63" applyNumberFormat="1" applyFont="1" applyFill="1" applyBorder="1"/>
    <xf numFmtId="189" fontId="0" fillId="0" borderId="24" xfId="0" applyNumberFormat="1" applyBorder="1"/>
    <xf numFmtId="38" fontId="0" fillId="60" borderId="11" xfId="0" applyNumberFormat="1" applyFill="1" applyBorder="1"/>
    <xf numFmtId="38" fontId="0" fillId="60" borderId="15" xfId="0" applyNumberFormat="1" applyFill="1" applyBorder="1"/>
    <xf numFmtId="38" fontId="0" fillId="60" borderId="17" xfId="0" applyNumberFormat="1" applyFill="1" applyBorder="1"/>
    <xf numFmtId="189" fontId="11" fillId="60" borderId="11" xfId="63" applyNumberFormat="1" applyFont="1" applyFill="1" applyBorder="1"/>
    <xf numFmtId="180" fontId="11" fillId="60" borderId="15" xfId="63" applyNumberFormat="1" applyFont="1" applyFill="1" applyBorder="1"/>
    <xf numFmtId="180" fontId="11" fillId="60" borderId="17" xfId="63" applyNumberFormat="1" applyFont="1" applyFill="1" applyBorder="1"/>
    <xf numFmtId="180" fontId="0" fillId="60" borderId="11" xfId="0" applyNumberFormat="1" applyFill="1" applyBorder="1"/>
    <xf numFmtId="180" fontId="11" fillId="60" borderId="20" xfId="63" applyNumberFormat="1" applyFont="1" applyFill="1" applyBorder="1"/>
    <xf numFmtId="38" fontId="11" fillId="59" borderId="16" xfId="63" applyFont="1" applyFill="1" applyBorder="1"/>
    <xf numFmtId="189" fontId="11" fillId="59" borderId="18" xfId="63" applyNumberFormat="1" applyFont="1" applyFill="1" applyBorder="1" applyAlignment="1">
      <alignment horizontal="center"/>
    </xf>
    <xf numFmtId="57" fontId="0" fillId="0" borderId="23" xfId="0" applyNumberFormat="1" applyBorder="1" applyAlignment="1">
      <alignment horizontal="center"/>
    </xf>
    <xf numFmtId="0" fontId="32" fillId="58" borderId="14" xfId="0" applyFont="1" applyFill="1" applyBorder="1" applyAlignment="1">
      <alignment vertical="center"/>
    </xf>
    <xf numFmtId="38" fontId="0" fillId="0" borderId="23" xfId="0" applyNumberFormat="1" applyBorder="1"/>
    <xf numFmtId="0" fontId="0" fillId="0" borderId="14" xfId="0" applyBorder="1"/>
    <xf numFmtId="0" fontId="0" fillId="0" borderId="18" xfId="0" applyBorder="1"/>
    <xf numFmtId="189" fontId="3" fillId="58" borderId="20" xfId="0" applyNumberFormat="1" applyFont="1" applyFill="1" applyBorder="1" applyAlignment="1">
      <alignment horizontal="center" vertical="center"/>
    </xf>
    <xf numFmtId="189" fontId="0" fillId="0" borderId="23" xfId="0" applyNumberFormat="1" applyBorder="1"/>
    <xf numFmtId="38" fontId="0" fillId="0" borderId="20" xfId="0" applyNumberFormat="1" applyBorder="1"/>
    <xf numFmtId="0" fontId="0" fillId="0" borderId="0" xfId="0" applyAlignment="1">
      <alignment horizontal="right"/>
    </xf>
    <xf numFmtId="0" fontId="0" fillId="0" borderId="24" xfId="0" applyBorder="1" applyAlignment="1">
      <alignment horizontal="right"/>
    </xf>
    <xf numFmtId="0" fontId="3" fillId="58" borderId="24" xfId="0" applyFont="1" applyFill="1" applyBorder="1" applyAlignment="1">
      <alignment horizontal="center" vertical="center"/>
    </xf>
    <xf numFmtId="0" fontId="3" fillId="58" borderId="24" xfId="0" applyFont="1" applyFill="1" applyBorder="1" applyAlignment="1">
      <alignment horizontal="center" vertical="center" wrapText="1"/>
    </xf>
    <xf numFmtId="0" fontId="3" fillId="25" borderId="0" xfId="0" applyFont="1" applyFill="1"/>
    <xf numFmtId="49" fontId="50" fillId="0" borderId="0" xfId="0" applyNumberFormat="1" applyFont="1" applyAlignment="1">
      <alignment horizontal="left" vertical="top"/>
    </xf>
    <xf numFmtId="49" fontId="50" fillId="61" borderId="72" xfId="0" applyNumberFormat="1" applyFont="1" applyFill="1" applyBorder="1" applyAlignment="1">
      <alignment horizontal="left" vertical="top" wrapText="1"/>
    </xf>
    <xf numFmtId="49" fontId="50" fillId="61" borderId="47" xfId="0" applyNumberFormat="1" applyFont="1" applyFill="1" applyBorder="1" applyAlignment="1">
      <alignment horizontal="left" vertical="top" wrapText="1"/>
    </xf>
    <xf numFmtId="49" fontId="50" fillId="61" borderId="45" xfId="0" applyNumberFormat="1" applyFont="1" applyFill="1" applyBorder="1" applyAlignment="1">
      <alignment horizontal="left" vertical="top" wrapText="1"/>
    </xf>
    <xf numFmtId="49" fontId="50" fillId="61" borderId="46" xfId="0" applyNumberFormat="1" applyFont="1" applyFill="1" applyBorder="1" applyAlignment="1">
      <alignment horizontal="left" vertical="top" wrapText="1"/>
    </xf>
    <xf numFmtId="49" fontId="50" fillId="61" borderId="73" xfId="0" applyNumberFormat="1" applyFont="1" applyFill="1" applyBorder="1" applyAlignment="1">
      <alignment horizontal="left" vertical="top" wrapText="1"/>
    </xf>
    <xf numFmtId="49" fontId="50" fillId="61" borderId="50" xfId="0" applyNumberFormat="1" applyFont="1" applyFill="1" applyBorder="1" applyAlignment="1">
      <alignment horizontal="left" vertical="top" wrapText="1"/>
    </xf>
    <xf numFmtId="49" fontId="50" fillId="61" borderId="11" xfId="0" applyNumberFormat="1" applyFont="1" applyFill="1" applyBorder="1" applyAlignment="1">
      <alignment horizontal="left" vertical="top" wrapText="1"/>
    </xf>
    <xf numFmtId="49" fontId="50" fillId="61" borderId="19" xfId="0" applyNumberFormat="1" applyFont="1" applyFill="1" applyBorder="1" applyAlignment="1">
      <alignment horizontal="left" vertical="top" wrapText="1"/>
    </xf>
    <xf numFmtId="193" fontId="50" fillId="61" borderId="41" xfId="0" applyNumberFormat="1" applyFont="1" applyFill="1" applyBorder="1" applyAlignment="1">
      <alignment horizontal="left" vertical="top" wrapText="1"/>
    </xf>
    <xf numFmtId="193" fontId="50" fillId="61" borderId="60" xfId="0" applyNumberFormat="1" applyFont="1" applyFill="1" applyBorder="1" applyAlignment="1">
      <alignment horizontal="left" vertical="top" wrapText="1"/>
    </xf>
    <xf numFmtId="193" fontId="50" fillId="61" borderId="40" xfId="0" applyNumberFormat="1" applyFont="1" applyFill="1" applyBorder="1" applyAlignment="1">
      <alignment horizontal="left" vertical="top" wrapText="1"/>
    </xf>
    <xf numFmtId="193" fontId="50" fillId="61" borderId="39" xfId="0" applyNumberFormat="1" applyFont="1" applyFill="1" applyBorder="1" applyAlignment="1">
      <alignment horizontal="left" vertical="top" wrapText="1"/>
    </xf>
    <xf numFmtId="49" fontId="50" fillId="61" borderId="47" xfId="0" applyNumberFormat="1" applyFont="1" applyFill="1" applyBorder="1" applyAlignment="1">
      <alignment horizontal="left" vertical="top"/>
    </xf>
    <xf numFmtId="49" fontId="50" fillId="61" borderId="48" xfId="0" applyNumberFormat="1" applyFont="1" applyFill="1" applyBorder="1" applyAlignment="1">
      <alignment horizontal="left" vertical="top"/>
    </xf>
    <xf numFmtId="49" fontId="50" fillId="61" borderId="10" xfId="0" applyNumberFormat="1" applyFont="1" applyFill="1" applyBorder="1" applyAlignment="1">
      <alignment horizontal="left" vertical="top"/>
    </xf>
    <xf numFmtId="49" fontId="50" fillId="61" borderId="11" xfId="0" applyNumberFormat="1" applyFont="1" applyFill="1" applyBorder="1" applyAlignment="1">
      <alignment horizontal="left" vertical="top"/>
    </xf>
    <xf numFmtId="49" fontId="50" fillId="61" borderId="58" xfId="0" applyNumberFormat="1" applyFont="1" applyFill="1" applyBorder="1" applyAlignment="1">
      <alignment horizontal="left" vertical="top"/>
    </xf>
    <xf numFmtId="49" fontId="50" fillId="61" borderId="33" xfId="0" applyNumberFormat="1" applyFont="1" applyFill="1" applyBorder="1" applyAlignment="1">
      <alignment horizontal="left" vertical="top"/>
    </xf>
    <xf numFmtId="37" fontId="50" fillId="0" borderId="0" xfId="0" applyNumberFormat="1" applyFont="1" applyAlignment="1">
      <alignment horizontal="right"/>
    </xf>
    <xf numFmtId="0" fontId="50" fillId="0" borderId="0" xfId="0" applyFont="1" applyAlignment="1">
      <alignment horizontal="left" vertical="top"/>
    </xf>
    <xf numFmtId="49" fontId="50" fillId="61" borderId="52" xfId="0" applyNumberFormat="1" applyFont="1" applyFill="1" applyBorder="1" applyAlignment="1">
      <alignment horizontal="left" vertical="top"/>
    </xf>
    <xf numFmtId="49" fontId="50" fillId="61" borderId="34" xfId="0" applyNumberFormat="1" applyFont="1" applyFill="1" applyBorder="1" applyAlignment="1">
      <alignment horizontal="left" vertical="top"/>
    </xf>
    <xf numFmtId="37" fontId="50" fillId="0" borderId="0" xfId="0" quotePrefix="1" applyNumberFormat="1" applyFont="1" applyAlignment="1">
      <alignment horizontal="right"/>
    </xf>
    <xf numFmtId="38" fontId="3" fillId="0" borderId="0" xfId="0" applyNumberFormat="1" applyFont="1" applyAlignment="1">
      <alignment horizontal="center"/>
    </xf>
    <xf numFmtId="49" fontId="50" fillId="61" borderId="48" xfId="0" applyNumberFormat="1" applyFont="1" applyFill="1" applyBorder="1" applyAlignment="1">
      <alignment horizontal="left" vertical="top" wrapText="1"/>
    </xf>
    <xf numFmtId="49" fontId="50" fillId="61" borderId="51" xfId="0" applyNumberFormat="1" applyFont="1" applyFill="1" applyBorder="1" applyAlignment="1">
      <alignment horizontal="left" vertical="top" wrapText="1"/>
    </xf>
    <xf numFmtId="193" fontId="50" fillId="61" borderId="38" xfId="0" applyNumberFormat="1" applyFont="1" applyFill="1" applyBorder="1" applyAlignment="1">
      <alignment horizontal="left" vertical="top" wrapText="1"/>
    </xf>
    <xf numFmtId="49" fontId="50" fillId="61" borderId="74" xfId="0" applyNumberFormat="1" applyFont="1" applyFill="1" applyBorder="1" applyAlignment="1">
      <alignment horizontal="left" vertical="top"/>
    </xf>
    <xf numFmtId="49" fontId="50" fillId="61" borderId="75" xfId="0" applyNumberFormat="1" applyFont="1" applyFill="1" applyBorder="1" applyAlignment="1">
      <alignment horizontal="left" vertical="top"/>
    </xf>
    <xf numFmtId="191" fontId="3" fillId="0" borderId="20" xfId="63" applyNumberFormat="1" applyFont="1" applyFill="1" applyBorder="1" applyAlignment="1"/>
    <xf numFmtId="189" fontId="3" fillId="0" borderId="20" xfId="63" applyNumberFormat="1" applyFont="1" applyFill="1" applyBorder="1" applyAlignment="1"/>
    <xf numFmtId="57" fontId="0" fillId="58" borderId="11" xfId="0" applyNumberFormat="1" applyFill="1" applyBorder="1" applyAlignment="1">
      <alignment horizontal="center"/>
    </xf>
    <xf numFmtId="190" fontId="32" fillId="58" borderId="10" xfId="63" applyNumberFormat="1" applyFont="1" applyFill="1" applyBorder="1" applyAlignment="1"/>
    <xf numFmtId="49" fontId="50" fillId="60" borderId="11" xfId="0" applyNumberFormat="1" applyFont="1" applyFill="1" applyBorder="1" applyAlignment="1">
      <alignment horizontal="left" vertical="top" wrapText="1"/>
    </xf>
    <xf numFmtId="0" fontId="3" fillId="25" borderId="12" xfId="0" applyFont="1" applyFill="1" applyBorder="1" applyAlignment="1">
      <alignment horizontal="right"/>
    </xf>
    <xf numFmtId="49" fontId="50" fillId="60" borderId="50" xfId="0" applyNumberFormat="1" applyFont="1" applyFill="1" applyBorder="1" applyAlignment="1">
      <alignment horizontal="left" vertical="top" wrapText="1"/>
    </xf>
    <xf numFmtId="37" fontId="50" fillId="0" borderId="0" xfId="0" applyNumberFormat="1" applyFont="1" applyAlignment="1">
      <alignment horizontal="right" vertical="top"/>
    </xf>
    <xf numFmtId="38" fontId="50" fillId="0" borderId="0" xfId="63" applyFont="1" applyAlignment="1">
      <alignment horizontal="right" vertical="top"/>
    </xf>
    <xf numFmtId="49" fontId="50" fillId="61" borderId="50" xfId="0" applyNumberFormat="1" applyFont="1" applyFill="1" applyBorder="1" applyAlignment="1">
      <alignment horizontal="left" vertical="top"/>
    </xf>
    <xf numFmtId="49" fontId="50" fillId="61" borderId="51" xfId="0" applyNumberFormat="1" applyFont="1" applyFill="1" applyBorder="1" applyAlignment="1">
      <alignment horizontal="left" vertical="top"/>
    </xf>
    <xf numFmtId="37" fontId="50" fillId="0" borderId="12" xfId="0" applyNumberFormat="1" applyFont="1" applyBorder="1" applyAlignment="1">
      <alignment horizontal="right"/>
    </xf>
    <xf numFmtId="57" fontId="0" fillId="58" borderId="21" xfId="0" applyNumberFormat="1" applyFill="1" applyBorder="1" applyAlignment="1">
      <alignment horizontal="center"/>
    </xf>
    <xf numFmtId="0" fontId="0" fillId="60" borderId="0" xfId="0" applyFill="1" applyAlignment="1">
      <alignment horizontal="right"/>
    </xf>
    <xf numFmtId="38" fontId="0" fillId="59" borderId="13" xfId="63" applyFont="1" applyFill="1" applyBorder="1"/>
    <xf numFmtId="0" fontId="0" fillId="59" borderId="24" xfId="0" applyFill="1" applyBorder="1"/>
    <xf numFmtId="190" fontId="3" fillId="25" borderId="17" xfId="63" applyNumberFormat="1" applyFont="1" applyFill="1" applyBorder="1" applyAlignment="1">
      <alignment horizontal="right"/>
    </xf>
    <xf numFmtId="190" fontId="3" fillId="0" borderId="17" xfId="63" applyNumberFormat="1" applyFont="1" applyFill="1" applyBorder="1" applyAlignment="1">
      <alignment horizontal="right"/>
    </xf>
    <xf numFmtId="190" fontId="3" fillId="0" borderId="11" xfId="63" applyNumberFormat="1" applyFont="1" applyFill="1" applyBorder="1" applyAlignment="1"/>
    <xf numFmtId="190" fontId="3" fillId="0" borderId="11" xfId="63" applyNumberFormat="1" applyFont="1" applyFill="1" applyBorder="1" applyAlignment="1">
      <alignment horizontal="right"/>
    </xf>
    <xf numFmtId="189" fontId="3" fillId="25" borderId="11" xfId="63" applyNumberFormat="1" applyFont="1" applyFill="1" applyBorder="1" applyAlignment="1"/>
    <xf numFmtId="189" fontId="3" fillId="0" borderId="17" xfId="63" applyNumberFormat="1" applyFont="1" applyFill="1" applyBorder="1" applyAlignment="1">
      <alignment horizontal="right"/>
    </xf>
    <xf numFmtId="189" fontId="3" fillId="0" borderId="11" xfId="63" applyNumberFormat="1" applyFont="1" applyFill="1" applyBorder="1" applyAlignment="1">
      <alignment horizontal="right"/>
    </xf>
    <xf numFmtId="49" fontId="50" fillId="61" borderId="45" xfId="0" applyNumberFormat="1" applyFont="1" applyFill="1" applyBorder="1" applyAlignment="1">
      <alignment horizontal="left" vertical="top"/>
    </xf>
    <xf numFmtId="49" fontId="50" fillId="61" borderId="20" xfId="0" applyNumberFormat="1" applyFont="1" applyFill="1" applyBorder="1" applyAlignment="1">
      <alignment horizontal="left" vertical="top"/>
    </xf>
    <xf numFmtId="49" fontId="50" fillId="61" borderId="15" xfId="0" applyNumberFormat="1" applyFont="1" applyFill="1" applyBorder="1" applyAlignment="1">
      <alignment horizontal="left" vertical="top"/>
    </xf>
    <xf numFmtId="0" fontId="3" fillId="62" borderId="15" xfId="0" applyFont="1" applyFill="1" applyBorder="1" applyAlignment="1">
      <alignment horizontal="right"/>
    </xf>
    <xf numFmtId="40" fontId="3" fillId="62" borderId="15" xfId="63" applyNumberFormat="1" applyFont="1" applyFill="1" applyBorder="1" applyAlignment="1"/>
    <xf numFmtId="40" fontId="3" fillId="62" borderId="11" xfId="63" applyNumberFormat="1" applyFont="1" applyFill="1" applyBorder="1" applyAlignment="1"/>
    <xf numFmtId="38" fontId="3" fillId="62" borderId="17" xfId="63" applyFont="1" applyFill="1" applyBorder="1" applyAlignment="1">
      <alignment horizontal="right"/>
    </xf>
    <xf numFmtId="185" fontId="3" fillId="62" borderId="11" xfId="63" applyNumberFormat="1" applyFont="1" applyFill="1" applyBorder="1" applyAlignment="1"/>
    <xf numFmtId="0" fontId="3" fillId="62" borderId="17" xfId="0" applyFont="1" applyFill="1" applyBorder="1" applyAlignment="1">
      <alignment horizontal="right"/>
    </xf>
    <xf numFmtId="189" fontId="3" fillId="62" borderId="11" xfId="63" applyNumberFormat="1" applyFont="1" applyFill="1" applyBorder="1" applyAlignment="1"/>
    <xf numFmtId="37" fontId="50" fillId="60" borderId="0" xfId="0" applyNumberFormat="1" applyFont="1" applyFill="1" applyAlignment="1">
      <alignment horizontal="right"/>
    </xf>
    <xf numFmtId="0" fontId="50" fillId="0" borderId="0" xfId="0" applyFont="1" applyAlignment="1">
      <alignment horizontal="right" vertical="top"/>
    </xf>
    <xf numFmtId="39" fontId="50" fillId="0" borderId="0" xfId="0" applyNumberFormat="1" applyFont="1" applyAlignment="1">
      <alignment horizontal="right"/>
    </xf>
    <xf numFmtId="39" fontId="50" fillId="0" borderId="0" xfId="0" quotePrefix="1" applyNumberFormat="1" applyFont="1" applyAlignment="1">
      <alignment horizontal="right"/>
    </xf>
    <xf numFmtId="49" fontId="50" fillId="60" borderId="45" xfId="0" applyNumberFormat="1" applyFont="1" applyFill="1" applyBorder="1" applyAlignment="1">
      <alignment horizontal="left" vertical="top" wrapText="1"/>
    </xf>
    <xf numFmtId="57" fontId="0" fillId="58" borderId="10" xfId="0" applyNumberFormat="1" applyFill="1" applyBorder="1" applyAlignment="1">
      <alignment horizontal="center"/>
    </xf>
    <xf numFmtId="0" fontId="3" fillId="24" borderId="21" xfId="0" applyFont="1" applyFill="1" applyBorder="1" applyAlignment="1">
      <alignment horizontal="center"/>
    </xf>
    <xf numFmtId="0" fontId="3" fillId="24" borderId="22" xfId="0" applyFont="1" applyFill="1" applyBorder="1" applyAlignment="1">
      <alignment horizontal="center"/>
    </xf>
    <xf numFmtId="38" fontId="3" fillId="60" borderId="14" xfId="63" applyFont="1" applyFill="1" applyBorder="1" applyAlignment="1">
      <alignment horizontal="right" wrapText="1"/>
    </xf>
    <xf numFmtId="38" fontId="3" fillId="60" borderId="15" xfId="63" applyFont="1" applyFill="1" applyBorder="1" applyAlignment="1">
      <alignment horizontal="right" wrapText="1"/>
    </xf>
    <xf numFmtId="38" fontId="3" fillId="60" borderId="17" xfId="63" applyFont="1" applyFill="1" applyBorder="1" applyAlignment="1">
      <alignment horizontal="right" wrapText="1"/>
    </xf>
    <xf numFmtId="38" fontId="3" fillId="62" borderId="13" xfId="63" applyFont="1" applyFill="1" applyBorder="1" applyAlignment="1">
      <alignment horizontal="right" wrapText="1"/>
    </xf>
    <xf numFmtId="193" fontId="50" fillId="61" borderId="11" xfId="0" applyNumberFormat="1" applyFont="1" applyFill="1" applyBorder="1" applyAlignment="1">
      <alignment horizontal="left" vertical="top" wrapText="1"/>
    </xf>
    <xf numFmtId="38" fontId="3" fillId="60" borderId="21" xfId="63" applyFont="1" applyFill="1" applyBorder="1" applyAlignment="1">
      <alignment horizontal="right" wrapText="1"/>
    </xf>
    <xf numFmtId="38" fontId="3" fillId="60" borderId="13" xfId="63" applyFont="1" applyFill="1" applyBorder="1" applyAlignment="1">
      <alignment horizontal="right" wrapText="1"/>
    </xf>
    <xf numFmtId="38" fontId="3" fillId="60" borderId="16" xfId="63" applyFont="1" applyFill="1" applyBorder="1" applyAlignment="1">
      <alignment horizontal="right" wrapText="1"/>
    </xf>
    <xf numFmtId="0" fontId="3" fillId="62" borderId="13" xfId="0" applyFont="1" applyFill="1" applyBorder="1" applyAlignment="1">
      <alignment horizontal="left" wrapText="1"/>
    </xf>
    <xf numFmtId="3" fontId="3" fillId="62" borderId="15" xfId="0" applyNumberFormat="1" applyFont="1" applyFill="1" applyBorder="1" applyAlignment="1">
      <alignment horizontal="right" wrapText="1"/>
    </xf>
    <xf numFmtId="178" fontId="3" fillId="62" borderId="15" xfId="0" applyNumberFormat="1" applyFont="1" applyFill="1" applyBorder="1" applyAlignment="1">
      <alignment horizontal="right" wrapText="1"/>
    </xf>
    <xf numFmtId="3" fontId="3" fillId="62" borderId="14" xfId="0" applyNumberFormat="1" applyFont="1" applyFill="1" applyBorder="1" applyAlignment="1">
      <alignment horizontal="right" wrapText="1"/>
    </xf>
    <xf numFmtId="38" fontId="3" fillId="62" borderId="14" xfId="63" applyFont="1" applyFill="1" applyBorder="1" applyAlignment="1">
      <alignment horizontal="right" wrapText="1"/>
    </xf>
    <xf numFmtId="0" fontId="33" fillId="26" borderId="0" xfId="0" applyFont="1" applyFill="1"/>
    <xf numFmtId="0" fontId="32" fillId="0" borderId="0" xfId="82" applyFont="1">
      <alignment vertical="center"/>
    </xf>
    <xf numFmtId="0" fontId="32" fillId="0" borderId="0" xfId="82" applyFont="1" applyAlignment="1">
      <alignment horizontal="left" vertical="center"/>
    </xf>
    <xf numFmtId="0" fontId="32" fillId="0" borderId="0" xfId="82" applyFont="1" applyAlignment="1">
      <alignment horizontal="right"/>
    </xf>
    <xf numFmtId="0" fontId="32" fillId="0" borderId="0" xfId="82" applyFont="1" applyAlignment="1">
      <alignment horizontal="right" vertical="center"/>
    </xf>
    <xf numFmtId="0" fontId="32" fillId="0" borderId="0" xfId="82" applyFont="1" applyAlignment="1"/>
    <xf numFmtId="0" fontId="32" fillId="0" borderId="0" xfId="82" quotePrefix="1" applyFont="1">
      <alignment vertical="center"/>
    </xf>
    <xf numFmtId="0" fontId="53" fillId="0" borderId="23" xfId="0" applyFont="1" applyBorder="1" applyAlignment="1">
      <alignment vertical="top" wrapText="1"/>
    </xf>
    <xf numFmtId="0" fontId="53" fillId="0" borderId="22" xfId="0" applyFont="1" applyBorder="1" applyAlignment="1">
      <alignment vertical="top" wrapText="1"/>
    </xf>
    <xf numFmtId="0" fontId="32" fillId="0" borderId="23" xfId="0" applyFont="1" applyBorder="1" applyAlignment="1">
      <alignment horizontal="centerContinuous" vertical="top"/>
    </xf>
    <xf numFmtId="0" fontId="32" fillId="0" borderId="12" xfId="0" applyFont="1" applyBorder="1" applyAlignment="1">
      <alignment horizontal="centerContinuous"/>
    </xf>
    <xf numFmtId="0" fontId="32" fillId="0" borderId="22" xfId="0" applyFont="1" applyBorder="1" applyAlignment="1">
      <alignment horizontal="centerContinuous" vertical="top"/>
    </xf>
    <xf numFmtId="0" fontId="32" fillId="0" borderId="17" xfId="0" applyFont="1" applyBorder="1" applyAlignment="1">
      <alignment horizontal="center" vertical="center" wrapText="1"/>
    </xf>
    <xf numFmtId="0" fontId="32" fillId="0" borderId="18" xfId="0" applyFont="1" applyBorder="1" applyAlignment="1">
      <alignment horizontal="center" vertical="center" wrapText="1"/>
    </xf>
    <xf numFmtId="0" fontId="32" fillId="0" borderId="16" xfId="0" applyFont="1" applyBorder="1" applyAlignment="1">
      <alignment horizontal="center" vertical="center" wrapText="1"/>
    </xf>
    <xf numFmtId="49" fontId="53" fillId="0" borderId="0" xfId="86" applyNumberFormat="1" applyFont="1" applyAlignment="1">
      <alignment horizontal="left"/>
    </xf>
    <xf numFmtId="49" fontId="32" fillId="0" borderId="14" xfId="86" applyNumberFormat="1" applyFont="1" applyBorder="1" applyAlignment="1">
      <alignment horizontal="left" vertical="center"/>
    </xf>
    <xf numFmtId="194" fontId="32" fillId="0" borderId="13" xfId="0" quotePrefix="1" applyNumberFormat="1" applyFont="1" applyBorder="1" applyAlignment="1">
      <alignment horizontal="right" vertical="center"/>
    </xf>
    <xf numFmtId="194" fontId="32" fillId="0" borderId="0" xfId="0" quotePrefix="1" applyNumberFormat="1" applyFont="1" applyAlignment="1">
      <alignment horizontal="right" vertical="center"/>
    </xf>
    <xf numFmtId="194" fontId="32" fillId="0" borderId="13" xfId="0" quotePrefix="1" applyNumberFormat="1" applyFont="1" applyBorder="1" applyAlignment="1">
      <alignment horizontal="right"/>
    </xf>
    <xf numFmtId="194" fontId="32" fillId="0" borderId="0" xfId="0" quotePrefix="1" applyNumberFormat="1" applyFont="1" applyAlignment="1">
      <alignment horizontal="right"/>
    </xf>
    <xf numFmtId="49" fontId="54" fillId="0" borderId="0" xfId="82" applyNumberFormat="1" applyFont="1" applyAlignment="1">
      <alignment horizontal="left" vertical="center"/>
    </xf>
    <xf numFmtId="49" fontId="54" fillId="0" borderId="0" xfId="87" applyNumberFormat="1" applyFont="1" applyAlignment="1">
      <alignment horizontal="left" vertical="center"/>
    </xf>
    <xf numFmtId="49" fontId="32" fillId="0" borderId="0" xfId="86" applyNumberFormat="1" applyFont="1" applyAlignment="1">
      <alignment horizontal="left" vertical="center"/>
    </xf>
    <xf numFmtId="49" fontId="54" fillId="0" borderId="0" xfId="82" applyNumberFormat="1" applyFont="1" applyAlignment="1">
      <alignment horizontal="left"/>
    </xf>
    <xf numFmtId="0" fontId="32" fillId="0" borderId="0" xfId="0" applyFont="1" applyAlignment="1">
      <alignment horizontal="left"/>
    </xf>
    <xf numFmtId="0" fontId="32" fillId="0" borderId="14" xfId="0" applyFont="1" applyBorder="1" applyAlignment="1">
      <alignment horizontal="left"/>
    </xf>
    <xf numFmtId="0" fontId="32" fillId="0" borderId="0" xfId="0" applyFont="1" applyAlignment="1">
      <alignment horizontal="left" vertical="center"/>
    </xf>
    <xf numFmtId="0" fontId="32" fillId="0" borderId="14" xfId="0" applyFont="1" applyBorder="1" applyAlignment="1">
      <alignment horizontal="left" vertical="center"/>
    </xf>
    <xf numFmtId="49" fontId="54" fillId="0" borderId="0" xfId="87" applyNumberFormat="1" applyFont="1" applyAlignment="1">
      <alignment horizontal="left"/>
    </xf>
    <xf numFmtId="49" fontId="54" fillId="0" borderId="0" xfId="87" applyNumberFormat="1" applyFont="1" applyAlignment="1">
      <alignment vertical="center"/>
    </xf>
    <xf numFmtId="49" fontId="54" fillId="0" borderId="0" xfId="87" applyNumberFormat="1" applyFont="1"/>
    <xf numFmtId="49" fontId="54" fillId="0" borderId="0" xfId="82" applyNumberFormat="1" applyFont="1" applyAlignment="1"/>
    <xf numFmtId="49" fontId="54" fillId="0" borderId="0" xfId="82" applyNumberFormat="1" applyFont="1">
      <alignment vertical="center"/>
    </xf>
    <xf numFmtId="194" fontId="54" fillId="0" borderId="13" xfId="87" quotePrefix="1" applyNumberFormat="1" applyFont="1" applyBorder="1" applyAlignment="1">
      <alignment horizontal="right"/>
    </xf>
    <xf numFmtId="194" fontId="54" fillId="0" borderId="0" xfId="87" quotePrefix="1" applyNumberFormat="1" applyFont="1" applyAlignment="1">
      <alignment horizontal="right"/>
    </xf>
    <xf numFmtId="194" fontId="54" fillId="0" borderId="13" xfId="87" quotePrefix="1" applyNumberFormat="1" applyFont="1" applyBorder="1" applyAlignment="1">
      <alignment horizontal="right" vertical="center"/>
    </xf>
    <xf numFmtId="194" fontId="54" fillId="0" borderId="0" xfId="87" quotePrefix="1" applyNumberFormat="1" applyFont="1" applyAlignment="1">
      <alignment horizontal="right" vertical="center"/>
    </xf>
    <xf numFmtId="0" fontId="32" fillId="0" borderId="14" xfId="0" applyFont="1" applyBorder="1" applyAlignment="1">
      <alignment vertical="center"/>
    </xf>
    <xf numFmtId="0" fontId="32" fillId="0" borderId="24" xfId="82" applyFont="1" applyBorder="1">
      <alignment vertical="center"/>
    </xf>
    <xf numFmtId="194" fontId="32" fillId="0" borderId="24" xfId="82" applyNumberFormat="1" applyFont="1" applyBorder="1" applyAlignment="1">
      <alignment horizontal="right" vertical="center"/>
    </xf>
    <xf numFmtId="186" fontId="0" fillId="0" borderId="0" xfId="0" applyNumberFormat="1" applyAlignment="1">
      <alignment horizontal="right"/>
    </xf>
    <xf numFmtId="0" fontId="0" fillId="0" borderId="0" xfId="0" applyAlignment="1">
      <alignment vertical="center"/>
    </xf>
    <xf numFmtId="0" fontId="0" fillId="0" borderId="0" xfId="0" applyAlignment="1">
      <alignment horizontal="left" vertical="center"/>
    </xf>
    <xf numFmtId="0" fontId="0" fillId="0" borderId="0" xfId="0" applyAlignment="1">
      <alignment horizontal="right" vertical="center"/>
    </xf>
    <xf numFmtId="0" fontId="0" fillId="0" borderId="0" xfId="82" applyFont="1">
      <alignment vertical="center"/>
    </xf>
    <xf numFmtId="0" fontId="0" fillId="0" borderId="0" xfId="0" quotePrefix="1" applyAlignment="1">
      <alignment horizontal="right" vertical="center"/>
    </xf>
    <xf numFmtId="0" fontId="0" fillId="0" borderId="0" xfId="0" quotePrefix="1" applyAlignment="1">
      <alignment horizontal="left" vertical="center"/>
    </xf>
    <xf numFmtId="0" fontId="0" fillId="0" borderId="0" xfId="82" applyFont="1" applyAlignment="1">
      <alignment horizontal="left" vertical="center"/>
    </xf>
    <xf numFmtId="0" fontId="55" fillId="0" borderId="0" xfId="0" applyFont="1" applyAlignment="1">
      <alignment vertical="center"/>
    </xf>
    <xf numFmtId="0" fontId="55" fillId="0" borderId="23" xfId="0" applyFont="1" applyBorder="1" applyAlignment="1">
      <alignment vertical="top" wrapText="1"/>
    </xf>
    <xf numFmtId="0" fontId="55" fillId="0" borderId="22" xfId="0" applyFont="1" applyBorder="1" applyAlignment="1">
      <alignment vertical="top" wrapText="1"/>
    </xf>
    <xf numFmtId="0" fontId="0" fillId="0" borderId="12" xfId="0" applyBorder="1" applyAlignment="1">
      <alignment horizontal="center" vertical="top"/>
    </xf>
    <xf numFmtId="0" fontId="55" fillId="0" borderId="14" xfId="0" applyFont="1" applyBorder="1" applyAlignment="1">
      <alignment vertical="top" wrapText="1"/>
    </xf>
    <xf numFmtId="0" fontId="0" fillId="0" borderId="12" xfId="0" applyBorder="1" applyAlignment="1">
      <alignment vertical="top"/>
    </xf>
    <xf numFmtId="0" fontId="0" fillId="0" borderId="19" xfId="0" applyBorder="1" applyAlignment="1">
      <alignment vertical="top"/>
    </xf>
    <xf numFmtId="0" fontId="0" fillId="0" borderId="12" xfId="0" applyBorder="1"/>
    <xf numFmtId="0" fontId="0" fillId="0" borderId="10" xfId="0" applyBorder="1"/>
    <xf numFmtId="0" fontId="0" fillId="0" borderId="12" xfId="0" applyBorder="1" applyAlignment="1">
      <alignment horizontal="center" vertical="top" wrapText="1"/>
    </xf>
    <xf numFmtId="0" fontId="0" fillId="0" borderId="15" xfId="0" applyBorder="1" applyAlignment="1">
      <alignment horizontal="center" vertical="center" wrapText="1"/>
    </xf>
    <xf numFmtId="0" fontId="0" fillId="60" borderId="15" xfId="0" applyFill="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55" fillId="0" borderId="0" xfId="0" applyFont="1" applyAlignment="1">
      <alignment horizontal="left" vertical="center"/>
    </xf>
    <xf numFmtId="0" fontId="0" fillId="0" borderId="14" xfId="0" applyBorder="1" applyAlignment="1">
      <alignment horizontal="left"/>
    </xf>
    <xf numFmtId="49" fontId="55" fillId="0" borderId="0" xfId="86" applyNumberFormat="1" applyFont="1" applyAlignment="1">
      <alignment horizontal="left"/>
    </xf>
    <xf numFmtId="49" fontId="0" fillId="0" borderId="14" xfId="86" applyNumberFormat="1" applyFont="1" applyBorder="1" applyAlignment="1">
      <alignment horizontal="left" vertical="center"/>
    </xf>
    <xf numFmtId="197" fontId="55" fillId="0" borderId="0" xfId="0" quotePrefix="1" applyNumberFormat="1" applyFont="1" applyAlignment="1">
      <alignment horizontal="right"/>
    </xf>
    <xf numFmtId="0" fontId="0" fillId="0" borderId="14" xfId="0" applyBorder="1" applyAlignment="1">
      <alignment horizontal="left" vertical="center"/>
    </xf>
    <xf numFmtId="0" fontId="0" fillId="0" borderId="14" xfId="0" applyBorder="1" applyAlignment="1">
      <alignment vertical="center"/>
    </xf>
    <xf numFmtId="49" fontId="55" fillId="0" borderId="24" xfId="0" applyNumberFormat="1" applyFont="1" applyBorder="1" applyAlignment="1">
      <alignment horizontal="left" vertical="center"/>
    </xf>
    <xf numFmtId="0" fontId="55" fillId="0" borderId="24" xfId="0" applyFont="1" applyBorder="1" applyAlignment="1">
      <alignment horizontal="left" vertical="center"/>
    </xf>
    <xf numFmtId="0" fontId="55" fillId="0" borderId="24" xfId="0" applyFont="1" applyBorder="1" applyAlignment="1">
      <alignment horizontal="left"/>
    </xf>
    <xf numFmtId="0" fontId="0" fillId="0" borderId="18" xfId="0" applyBorder="1" applyAlignment="1">
      <alignment vertical="center"/>
    </xf>
    <xf numFmtId="197" fontId="55" fillId="0" borderId="24" xfId="0" applyNumberFormat="1" applyFont="1" applyBorder="1" applyAlignment="1">
      <alignment horizontal="right"/>
    </xf>
    <xf numFmtId="49" fontId="14" fillId="0" borderId="0" xfId="87" applyNumberFormat="1" applyFont="1" applyAlignment="1">
      <alignment vertical="center"/>
    </xf>
    <xf numFmtId="0" fontId="1" fillId="0" borderId="0" xfId="82" applyFont="1">
      <alignment vertical="center"/>
    </xf>
    <xf numFmtId="0" fontId="1" fillId="0" borderId="0" xfId="82" applyFont="1" applyAlignment="1"/>
    <xf numFmtId="0" fontId="1" fillId="0" borderId="17" xfId="0" applyFont="1" applyBorder="1" applyAlignment="1">
      <alignment horizontal="center" vertical="center" wrapText="1"/>
    </xf>
    <xf numFmtId="0" fontId="1" fillId="60" borderId="17" xfId="0" applyFont="1" applyFill="1" applyBorder="1" applyAlignment="1">
      <alignment horizontal="center" vertical="center" wrapText="1"/>
    </xf>
    <xf numFmtId="0" fontId="1" fillId="0" borderId="16" xfId="0" applyFont="1" applyBorder="1" applyAlignment="1">
      <alignment horizontal="center" vertical="center" wrapText="1"/>
    </xf>
    <xf numFmtId="49" fontId="14" fillId="0" borderId="0" xfId="87" applyNumberFormat="1" applyFont="1"/>
    <xf numFmtId="49" fontId="14" fillId="0" borderId="0" xfId="82" applyNumberFormat="1" applyFont="1" applyAlignment="1"/>
    <xf numFmtId="49" fontId="14" fillId="0" borderId="0" xfId="82" applyNumberFormat="1" applyFont="1">
      <alignment vertical="center"/>
    </xf>
    <xf numFmtId="196" fontId="14" fillId="0" borderId="0" xfId="82" applyNumberFormat="1" applyFont="1" applyAlignment="1">
      <alignment horizontal="center"/>
    </xf>
    <xf numFmtId="196" fontId="14" fillId="0" borderId="0" xfId="82" applyNumberFormat="1" applyFont="1" applyAlignment="1">
      <alignment horizontal="center" vertical="center"/>
    </xf>
    <xf numFmtId="196" fontId="14" fillId="0" borderId="0" xfId="87" applyNumberFormat="1" applyFont="1" applyAlignment="1">
      <alignment horizontal="center" vertical="center"/>
    </xf>
    <xf numFmtId="196" fontId="14" fillId="0" borderId="0" xfId="87" quotePrefix="1" applyNumberFormat="1" applyFont="1" applyAlignment="1">
      <alignment horizontal="right" vertical="center"/>
    </xf>
    <xf numFmtId="196" fontId="14" fillId="0" borderId="0" xfId="87" quotePrefix="1" applyNumberFormat="1" applyFont="1" applyAlignment="1">
      <alignment horizontal="right"/>
    </xf>
    <xf numFmtId="0" fontId="1" fillId="0" borderId="0" xfId="87" applyFont="1"/>
    <xf numFmtId="0" fontId="1" fillId="0" borderId="0" xfId="87" applyFont="1" applyAlignment="1">
      <alignment vertical="center"/>
    </xf>
    <xf numFmtId="196" fontId="14" fillId="0" borderId="0" xfId="87" quotePrefix="1" applyNumberFormat="1" applyFont="1" applyAlignment="1">
      <alignment vertical="center"/>
    </xf>
    <xf numFmtId="49" fontId="50" fillId="60" borderId="15" xfId="0" applyNumberFormat="1" applyFont="1" applyFill="1" applyBorder="1" applyAlignment="1">
      <alignment horizontal="left" vertical="top"/>
    </xf>
    <xf numFmtId="49" fontId="50" fillId="60" borderId="34" xfId="0" applyNumberFormat="1" applyFont="1" applyFill="1" applyBorder="1" applyAlignment="1">
      <alignment horizontal="left" vertical="top"/>
    </xf>
    <xf numFmtId="49" fontId="32" fillId="26" borderId="13" xfId="0" applyNumberFormat="1" applyFont="1" applyFill="1" applyBorder="1" applyAlignment="1">
      <alignment horizontal="left"/>
    </xf>
    <xf numFmtId="0" fontId="32" fillId="26" borderId="14" xfId="0" applyFont="1" applyFill="1" applyBorder="1"/>
    <xf numFmtId="0" fontId="32" fillId="26" borderId="0" xfId="0" applyFont="1" applyFill="1"/>
    <xf numFmtId="0" fontId="32" fillId="26" borderId="13" xfId="0" applyFont="1" applyFill="1" applyBorder="1" applyAlignment="1">
      <alignment horizontal="left"/>
    </xf>
    <xf numFmtId="0" fontId="32" fillId="26" borderId="13" xfId="0" applyFont="1" applyFill="1" applyBorder="1" applyAlignment="1">
      <alignment horizontal="right"/>
    </xf>
    <xf numFmtId="0" fontId="32" fillId="26" borderId="14" xfId="0" applyFont="1" applyFill="1" applyBorder="1" applyAlignment="1">
      <alignment horizontal="left"/>
    </xf>
    <xf numFmtId="0" fontId="32" fillId="58" borderId="14" xfId="0" applyFont="1" applyFill="1" applyBorder="1" applyAlignment="1">
      <alignment horizontal="right"/>
    </xf>
    <xf numFmtId="180" fontId="32" fillId="58" borderId="0" xfId="63" applyNumberFormat="1" applyFont="1" applyFill="1" applyBorder="1" applyAlignment="1"/>
    <xf numFmtId="180" fontId="32" fillId="58" borderId="14" xfId="63" applyNumberFormat="1" applyFont="1" applyFill="1" applyBorder="1" applyAlignment="1"/>
    <xf numFmtId="0" fontId="32" fillId="0" borderId="0" xfId="0" applyFont="1"/>
    <xf numFmtId="0" fontId="32" fillId="26" borderId="24" xfId="0" applyFont="1" applyFill="1" applyBorder="1"/>
    <xf numFmtId="0" fontId="32" fillId="58" borderId="24" xfId="0" applyFont="1" applyFill="1" applyBorder="1"/>
    <xf numFmtId="0" fontId="32" fillId="24" borderId="11" xfId="0" applyFont="1" applyFill="1" applyBorder="1" applyAlignment="1">
      <alignment horizontal="center" vertical="center" wrapText="1"/>
    </xf>
    <xf numFmtId="0" fontId="32" fillId="58" borderId="11" xfId="0" applyFont="1" applyFill="1" applyBorder="1" applyAlignment="1">
      <alignment horizontal="center" vertical="center" wrapText="1"/>
    </xf>
    <xf numFmtId="0" fontId="32" fillId="0" borderId="0" xfId="0" applyFont="1" applyAlignment="1">
      <alignment vertical="center"/>
    </xf>
    <xf numFmtId="0" fontId="32" fillId="24" borderId="11" xfId="0" applyFont="1" applyFill="1" applyBorder="1" applyAlignment="1">
      <alignment horizontal="center" vertical="center"/>
    </xf>
    <xf numFmtId="0" fontId="32" fillId="58" borderId="11" xfId="0" applyFont="1" applyFill="1" applyBorder="1" applyAlignment="1">
      <alignment vertical="center" wrapText="1"/>
    </xf>
    <xf numFmtId="180" fontId="32" fillId="26" borderId="0" xfId="63" applyNumberFormat="1" applyFont="1" applyFill="1" applyBorder="1" applyAlignment="1"/>
    <xf numFmtId="0" fontId="32" fillId="58" borderId="14" xfId="0" applyFont="1" applyFill="1" applyBorder="1"/>
    <xf numFmtId="186" fontId="32" fillId="0" borderId="0" xfId="0" applyNumberFormat="1" applyFont="1"/>
    <xf numFmtId="186" fontId="32" fillId="0" borderId="0" xfId="0" applyNumberFormat="1" applyFont="1" applyAlignment="1">
      <alignment horizontal="right"/>
    </xf>
    <xf numFmtId="0" fontId="32" fillId="58" borderId="18" xfId="0" applyFont="1" applyFill="1" applyBorder="1"/>
    <xf numFmtId="180" fontId="32" fillId="0" borderId="0" xfId="0" applyNumberFormat="1" applyFont="1"/>
    <xf numFmtId="180" fontId="32" fillId="0" borderId="0" xfId="0" applyNumberFormat="1" applyFont="1" applyAlignment="1">
      <alignment horizontal="right"/>
    </xf>
    <xf numFmtId="38" fontId="32" fillId="0" borderId="0" xfId="63" applyFont="1" applyAlignment="1">
      <alignment horizontal="right"/>
    </xf>
    <xf numFmtId="0" fontId="32" fillId="26" borderId="0" xfId="0" applyFont="1" applyFill="1" applyAlignment="1">
      <alignment horizontal="left"/>
    </xf>
    <xf numFmtId="38" fontId="32" fillId="26" borderId="0" xfId="63" applyFont="1" applyFill="1" applyBorder="1" applyAlignment="1"/>
    <xf numFmtId="180" fontId="32" fillId="58" borderId="0" xfId="63" applyNumberFormat="1" applyFont="1" applyFill="1" applyBorder="1" applyAlignment="1">
      <alignment horizontal="right"/>
    </xf>
    <xf numFmtId="180" fontId="32" fillId="58" borderId="14" xfId="63" applyNumberFormat="1" applyFont="1" applyFill="1" applyBorder="1" applyAlignment="1">
      <alignment horizontal="right"/>
    </xf>
    <xf numFmtId="38" fontId="32" fillId="58" borderId="0" xfId="63" applyFont="1" applyFill="1" applyBorder="1" applyAlignment="1">
      <alignment horizontal="right"/>
    </xf>
    <xf numFmtId="38" fontId="32" fillId="58" borderId="14" xfId="63" applyFont="1" applyFill="1" applyBorder="1" applyAlignment="1">
      <alignment horizontal="right"/>
    </xf>
    <xf numFmtId="38" fontId="32" fillId="26" borderId="0" xfId="63" applyFont="1" applyFill="1" applyBorder="1" applyAlignment="1">
      <alignment horizontal="right"/>
    </xf>
    <xf numFmtId="38" fontId="32" fillId="26" borderId="0" xfId="63" applyFont="1" applyFill="1" applyBorder="1"/>
    <xf numFmtId="0" fontId="32" fillId="0" borderId="16" xfId="0" applyFont="1" applyBorder="1"/>
    <xf numFmtId="0" fontId="32" fillId="0" borderId="24" xfId="0" applyFont="1" applyBorder="1"/>
    <xf numFmtId="180" fontId="32" fillId="58" borderId="0" xfId="63" applyNumberFormat="1" applyFont="1" applyFill="1" applyBorder="1"/>
    <xf numFmtId="180" fontId="32" fillId="58" borderId="14" xfId="63" applyNumberFormat="1" applyFont="1" applyFill="1" applyBorder="1"/>
    <xf numFmtId="38" fontId="56" fillId="0" borderId="0" xfId="63" applyFont="1" applyAlignment="1">
      <alignment horizontal="right"/>
    </xf>
    <xf numFmtId="0" fontId="1" fillId="0" borderId="10" xfId="82" applyFont="1" applyBorder="1">
      <alignment vertical="center"/>
    </xf>
    <xf numFmtId="0" fontId="1" fillId="0" borderId="12" xfId="82" applyFont="1" applyBorder="1">
      <alignment vertical="center"/>
    </xf>
    <xf numFmtId="0" fontId="0" fillId="0" borderId="19" xfId="82" applyFont="1" applyBorder="1">
      <alignment vertical="center"/>
    </xf>
    <xf numFmtId="0" fontId="55" fillId="0" borderId="21" xfId="0" applyFont="1" applyBorder="1" applyAlignment="1">
      <alignment vertical="top" wrapText="1"/>
    </xf>
    <xf numFmtId="0" fontId="55" fillId="0" borderId="13" xfId="0" applyFont="1" applyBorder="1" applyAlignment="1">
      <alignment vertical="top" wrapText="1"/>
    </xf>
    <xf numFmtId="0" fontId="0" fillId="0" borderId="14" xfId="0" applyBorder="1" applyAlignment="1">
      <alignment horizontal="center" vertical="top"/>
    </xf>
    <xf numFmtId="0" fontId="32" fillId="0" borderId="21" xfId="0" applyFont="1" applyBorder="1" applyAlignment="1">
      <alignment horizontal="center" vertical="top"/>
    </xf>
    <xf numFmtId="194" fontId="32" fillId="0" borderId="13" xfId="82" quotePrefix="1" applyNumberFormat="1" applyFont="1" applyBorder="1" applyAlignment="1">
      <alignment horizontal="right" vertical="center"/>
    </xf>
    <xf numFmtId="194" fontId="32" fillId="0" borderId="0" xfId="82" quotePrefix="1" applyNumberFormat="1" applyFont="1" applyAlignment="1">
      <alignment horizontal="right" vertical="center"/>
    </xf>
    <xf numFmtId="195" fontId="54" fillId="0" borderId="0" xfId="82" applyNumberFormat="1" applyFont="1" applyAlignment="1">
      <alignment horizontal="right" vertical="center"/>
    </xf>
    <xf numFmtId="186" fontId="32" fillId="0" borderId="0" xfId="0" quotePrefix="1" applyNumberFormat="1" applyFont="1" applyAlignment="1">
      <alignment horizontal="right" vertical="center"/>
    </xf>
    <xf numFmtId="186" fontId="32" fillId="0" borderId="14" xfId="0" quotePrefix="1" applyNumberFormat="1" applyFont="1" applyBorder="1" applyAlignment="1">
      <alignment horizontal="right" vertical="center"/>
    </xf>
    <xf numFmtId="194" fontId="32" fillId="0" borderId="14" xfId="82" quotePrefix="1" applyNumberFormat="1" applyFont="1" applyBorder="1" applyAlignment="1">
      <alignment horizontal="right" vertical="center"/>
    </xf>
    <xf numFmtId="194" fontId="32" fillId="0" borderId="13" xfId="82" quotePrefix="1" applyNumberFormat="1" applyFont="1" applyBorder="1" applyAlignment="1">
      <alignment horizontal="right"/>
    </xf>
    <xf numFmtId="194" fontId="32" fillId="0" borderId="0" xfId="82" quotePrefix="1" applyNumberFormat="1" applyFont="1" applyAlignment="1">
      <alignment horizontal="right"/>
    </xf>
    <xf numFmtId="195" fontId="54" fillId="0" borderId="0" xfId="82" applyNumberFormat="1" applyFont="1" applyAlignment="1">
      <alignment horizontal="right"/>
    </xf>
    <xf numFmtId="186" fontId="32" fillId="0" borderId="0" xfId="0" quotePrefix="1" applyNumberFormat="1" applyFont="1" applyAlignment="1">
      <alignment horizontal="right"/>
    </xf>
    <xf numFmtId="186" fontId="32" fillId="0" borderId="14" xfId="0" quotePrefix="1" applyNumberFormat="1" applyFont="1" applyBorder="1" applyAlignment="1">
      <alignment horizontal="right"/>
    </xf>
    <xf numFmtId="194" fontId="32" fillId="0" borderId="0" xfId="82" applyNumberFormat="1" applyFont="1" applyAlignment="1">
      <alignment horizontal="right" vertical="center"/>
    </xf>
    <xf numFmtId="194" fontId="32" fillId="0" borderId="14" xfId="82" applyNumberFormat="1" applyFont="1" applyBorder="1" applyAlignment="1">
      <alignment horizontal="right" vertical="center"/>
    </xf>
    <xf numFmtId="194" fontId="54" fillId="0" borderId="13" xfId="82" quotePrefix="1" applyNumberFormat="1" applyFont="1" applyBorder="1" applyAlignment="1">
      <alignment horizontal="right"/>
    </xf>
    <xf numFmtId="194" fontId="54" fillId="0" borderId="0" xfId="82" quotePrefix="1" applyNumberFormat="1" applyFont="1" applyAlignment="1">
      <alignment horizontal="right"/>
    </xf>
    <xf numFmtId="194" fontId="54" fillId="0" borderId="0" xfId="82" quotePrefix="1" applyNumberFormat="1" applyFont="1" applyAlignment="1">
      <alignment horizontal="right" vertical="center"/>
    </xf>
    <xf numFmtId="194" fontId="32" fillId="0" borderId="18" xfId="82" applyNumberFormat="1" applyFont="1" applyBorder="1" applyAlignment="1">
      <alignment horizontal="right" vertical="center"/>
    </xf>
    <xf numFmtId="0" fontId="32" fillId="0" borderId="19" xfId="0" applyFont="1" applyBorder="1" applyAlignment="1">
      <alignment horizontal="center" vertical="top"/>
    </xf>
    <xf numFmtId="0" fontId="32" fillId="0" borderId="12" xfId="0" applyFont="1" applyBorder="1" applyAlignment="1">
      <alignment horizontal="centerContinuous" vertical="top"/>
    </xf>
    <xf numFmtId="0" fontId="32" fillId="0" borderId="10" xfId="0" applyFont="1" applyBorder="1" applyAlignment="1">
      <alignment horizontal="centerContinuous" vertical="top"/>
    </xf>
    <xf numFmtId="194" fontId="54" fillId="0" borderId="14" xfId="82" quotePrefix="1" applyNumberFormat="1" applyFont="1" applyBorder="1" applyAlignment="1">
      <alignment horizontal="right" vertical="center"/>
    </xf>
    <xf numFmtId="194" fontId="32" fillId="0" borderId="0" xfId="82" applyNumberFormat="1" applyFont="1" applyAlignment="1">
      <alignment horizontal="right"/>
    </xf>
    <xf numFmtId="194" fontId="32" fillId="0" borderId="14" xfId="82" applyNumberFormat="1" applyFont="1" applyBorder="1" applyAlignment="1">
      <alignment horizontal="right"/>
    </xf>
    <xf numFmtId="195" fontId="54" fillId="0" borderId="0" xfId="82" quotePrefix="1" applyNumberFormat="1" applyFont="1" applyAlignment="1">
      <alignment horizontal="right" vertical="center"/>
    </xf>
    <xf numFmtId="194" fontId="1" fillId="0" borderId="0" xfId="82" applyNumberFormat="1" applyFont="1">
      <alignment vertical="center"/>
    </xf>
    <xf numFmtId="180" fontId="1" fillId="0" borderId="0" xfId="63" applyNumberFormat="1" applyFont="1" applyBorder="1" applyAlignment="1">
      <alignment vertical="center"/>
    </xf>
    <xf numFmtId="194" fontId="1" fillId="0" borderId="24" xfId="82" applyNumberFormat="1" applyFont="1" applyBorder="1">
      <alignment vertical="center"/>
    </xf>
    <xf numFmtId="180" fontId="1" fillId="0" borderId="24" xfId="63" applyNumberFormat="1" applyFont="1" applyBorder="1" applyAlignment="1">
      <alignment vertical="center"/>
    </xf>
    <xf numFmtId="49" fontId="32" fillId="60" borderId="13" xfId="0" applyNumberFormat="1" applyFont="1" applyFill="1" applyBorder="1" applyAlignment="1">
      <alignment horizontal="left"/>
    </xf>
    <xf numFmtId="0" fontId="32" fillId="60" borderId="14" xfId="0" applyFont="1" applyFill="1" applyBorder="1"/>
    <xf numFmtId="0" fontId="3" fillId="60" borderId="0" xfId="0" applyFont="1" applyFill="1" applyAlignment="1">
      <alignment wrapText="1"/>
    </xf>
    <xf numFmtId="0" fontId="3" fillId="60" borderId="0" xfId="0" applyFont="1" applyFill="1"/>
    <xf numFmtId="14" fontId="0" fillId="60" borderId="0" xfId="0" applyNumberFormat="1" applyFill="1"/>
    <xf numFmtId="0" fontId="1" fillId="25" borderId="0" xfId="0" applyFont="1" applyFill="1" applyAlignment="1">
      <alignment vertical="center"/>
    </xf>
    <xf numFmtId="0" fontId="53" fillId="63" borderId="0" xfId="0" applyFont="1" applyFill="1" applyAlignment="1">
      <alignment vertical="center"/>
    </xf>
    <xf numFmtId="0" fontId="32" fillId="0" borderId="0" xfId="88" applyFont="1" applyAlignment="1">
      <alignment horizontal="center"/>
    </xf>
    <xf numFmtId="0" fontId="60" fillId="58" borderId="0" xfId="0" applyFont="1" applyFill="1" applyAlignment="1">
      <alignment vertical="center"/>
    </xf>
    <xf numFmtId="0" fontId="53" fillId="63" borderId="0" xfId="0" applyFont="1" applyFill="1" applyAlignment="1">
      <alignment horizontal="center" vertical="center"/>
    </xf>
    <xf numFmtId="0" fontId="32" fillId="25" borderId="0" xfId="0" applyFont="1" applyFill="1" applyAlignment="1">
      <alignment vertical="center"/>
    </xf>
    <xf numFmtId="0" fontId="65" fillId="0" borderId="0" xfId="88" applyFont="1"/>
    <xf numFmtId="0" fontId="65" fillId="0" borderId="0" xfId="0" applyFont="1" applyAlignment="1">
      <alignment vertical="center"/>
    </xf>
    <xf numFmtId="57" fontId="60" fillId="59" borderId="0" xfId="0" applyNumberFormat="1" applyFont="1" applyFill="1" applyAlignment="1">
      <alignment vertical="center"/>
    </xf>
    <xf numFmtId="0" fontId="32" fillId="58" borderId="0" xfId="88" applyFont="1" applyFill="1" applyAlignment="1">
      <alignment horizontal="center"/>
    </xf>
    <xf numFmtId="57" fontId="60" fillId="60" borderId="0" xfId="0" applyNumberFormat="1" applyFont="1" applyFill="1" applyAlignment="1">
      <alignment vertical="center"/>
    </xf>
    <xf numFmtId="57" fontId="60" fillId="58" borderId="0" xfId="0" applyNumberFormat="1" applyFont="1" applyFill="1" applyAlignment="1">
      <alignment vertical="center"/>
    </xf>
    <xf numFmtId="0" fontId="67" fillId="0" borderId="0" xfId="88" applyFont="1"/>
    <xf numFmtId="0" fontId="32" fillId="0" borderId="24" xfId="88" applyFont="1" applyBorder="1"/>
    <xf numFmtId="0" fontId="68" fillId="58" borderId="0" xfId="0" applyFont="1" applyFill="1" applyAlignment="1">
      <alignment vertical="center"/>
    </xf>
    <xf numFmtId="0" fontId="32" fillId="0" borderId="0" xfId="88" applyFont="1"/>
    <xf numFmtId="0" fontId="3" fillId="0" borderId="0" xfId="88" applyFont="1"/>
    <xf numFmtId="0" fontId="32" fillId="0" borderId="11" xfId="0" applyFont="1" applyBorder="1" applyAlignment="1">
      <alignment horizontal="center" vertical="center" wrapText="1"/>
    </xf>
    <xf numFmtId="0" fontId="32" fillId="60" borderId="19" xfId="0" applyFont="1" applyFill="1" applyBorder="1" applyAlignment="1">
      <alignment horizontal="center" vertical="center" wrapText="1"/>
    </xf>
    <xf numFmtId="0" fontId="32" fillId="0" borderId="19" xfId="0" applyFont="1" applyBorder="1" applyAlignment="1">
      <alignment horizontal="center" vertical="center" wrapText="1"/>
    </xf>
    <xf numFmtId="0" fontId="60" fillId="60" borderId="19" xfId="0" applyFont="1" applyFill="1" applyBorder="1" applyAlignment="1">
      <alignment horizontal="center" vertical="center" wrapText="1"/>
    </xf>
    <xf numFmtId="0" fontId="60" fillId="60" borderId="11" xfId="0" applyFont="1" applyFill="1" applyBorder="1" applyAlignment="1">
      <alignment horizontal="center" vertical="center" wrapText="1"/>
    </xf>
    <xf numFmtId="0" fontId="60" fillId="58" borderId="11" xfId="0" applyFont="1" applyFill="1" applyBorder="1" applyAlignment="1">
      <alignment horizontal="center" vertical="center" wrapText="1"/>
    </xf>
    <xf numFmtId="0" fontId="63" fillId="60" borderId="10" xfId="0" applyFont="1" applyFill="1" applyBorder="1" applyAlignment="1">
      <alignment horizontal="center" vertical="center" wrapText="1"/>
    </xf>
    <xf numFmtId="0" fontId="3" fillId="0" borderId="0" xfId="88" applyFont="1" applyAlignment="1">
      <alignment horizontal="center" vertical="center" wrapText="1"/>
    </xf>
    <xf numFmtId="198" fontId="32" fillId="0" borderId="11" xfId="0" applyNumberFormat="1" applyFont="1" applyBorder="1" applyAlignment="1">
      <alignment horizontal="center" vertical="center"/>
    </xf>
    <xf numFmtId="198" fontId="32" fillId="0" borderId="19" xfId="0" applyNumberFormat="1" applyFont="1" applyBorder="1" applyAlignment="1">
      <alignment horizontal="center" vertical="center"/>
    </xf>
    <xf numFmtId="198" fontId="60" fillId="60" borderId="19" xfId="0" applyNumberFormat="1" applyFont="1" applyFill="1" applyBorder="1" applyAlignment="1">
      <alignment horizontal="center" vertical="center"/>
    </xf>
    <xf numFmtId="198" fontId="60" fillId="60" borderId="11" xfId="0" applyNumberFormat="1" applyFont="1" applyFill="1" applyBorder="1" applyAlignment="1">
      <alignment horizontal="center" vertical="center"/>
    </xf>
    <xf numFmtId="198" fontId="63" fillId="60" borderId="14" xfId="0" applyNumberFormat="1" applyFont="1" applyFill="1" applyBorder="1" applyAlignment="1">
      <alignment horizontal="center" vertical="center"/>
    </xf>
    <xf numFmtId="57" fontId="3" fillId="0" borderId="0" xfId="88" applyNumberFormat="1" applyFont="1" applyAlignment="1">
      <alignment horizontal="center" vertical="center" wrapText="1"/>
    </xf>
    <xf numFmtId="0" fontId="32" fillId="0" borderId="11" xfId="90" applyFont="1" applyBorder="1" applyAlignment="1">
      <alignment horizontal="center" vertical="center" wrapText="1"/>
    </xf>
    <xf numFmtId="0" fontId="32" fillId="0" borderId="19" xfId="90" applyFont="1" applyBorder="1" applyAlignment="1">
      <alignment horizontal="center" vertical="center" wrapText="1"/>
    </xf>
    <xf numFmtId="0" fontId="60" fillId="60" borderId="11" xfId="90" applyFont="1" applyFill="1" applyBorder="1" applyAlignment="1">
      <alignment horizontal="center" vertical="center" wrapText="1"/>
    </xf>
    <xf numFmtId="0" fontId="3" fillId="0" borderId="24" xfId="88" applyFont="1" applyBorder="1" applyAlignment="1">
      <alignment horizontal="right"/>
    </xf>
    <xf numFmtId="0" fontId="32" fillId="0" borderId="0" xfId="88" applyFont="1" applyAlignment="1">
      <alignment horizontal="right" vertical="center"/>
    </xf>
    <xf numFmtId="0" fontId="32" fillId="0" borderId="22" xfId="88" applyFont="1" applyBorder="1" applyAlignment="1">
      <alignment horizontal="right" vertical="center"/>
    </xf>
    <xf numFmtId="38" fontId="62" fillId="0" borderId="0" xfId="89" applyFont="1" applyFill="1" applyBorder="1" applyAlignment="1">
      <alignment horizontal="right" vertical="center" wrapText="1"/>
    </xf>
    <xf numFmtId="0" fontId="62" fillId="0" borderId="0" xfId="88" applyFont="1" applyAlignment="1">
      <alignment horizontal="right"/>
    </xf>
    <xf numFmtId="38" fontId="62" fillId="0" borderId="0" xfId="63" applyFont="1" applyFill="1" applyBorder="1" applyAlignment="1">
      <alignment horizontal="right"/>
    </xf>
    <xf numFmtId="0" fontId="3" fillId="0" borderId="0" xfId="88" applyFont="1" applyAlignment="1">
      <alignment horizontal="right"/>
    </xf>
    <xf numFmtId="49" fontId="65" fillId="0" borderId="14" xfId="88" applyNumberFormat="1" applyFont="1" applyBorder="1"/>
    <xf numFmtId="3" fontId="62" fillId="0" borderId="0" xfId="89" applyNumberFormat="1" applyFont="1" applyFill="1" applyBorder="1" applyAlignment="1" applyProtection="1"/>
    <xf numFmtId="0" fontId="65" fillId="0" borderId="0" xfId="91" applyFont="1"/>
    <xf numFmtId="3" fontId="62" fillId="0" borderId="0" xfId="89" applyNumberFormat="1" applyFont="1" applyFill="1" applyBorder="1" applyAlignment="1" applyProtection="1">
      <protection locked="0"/>
    </xf>
    <xf numFmtId="0" fontId="32" fillId="0" borderId="0" xfId="91" applyFont="1"/>
    <xf numFmtId="49" fontId="32" fillId="0" borderId="14" xfId="88" applyNumberFormat="1" applyFont="1" applyBorder="1" applyAlignment="1">
      <alignment horizontal="right"/>
    </xf>
    <xf numFmtId="3" fontId="62" fillId="0" borderId="0" xfId="89" applyNumberFormat="1" applyFont="1" applyFill="1" applyBorder="1" applyAlignment="1"/>
    <xf numFmtId="38" fontId="62" fillId="0" borderId="0" xfId="88" applyNumberFormat="1" applyFont="1"/>
    <xf numFmtId="38" fontId="62" fillId="0" borderId="0" xfId="89" applyFont="1" applyFill="1" applyBorder="1" applyAlignment="1" applyProtection="1"/>
    <xf numFmtId="38" fontId="62" fillId="0" borderId="0" xfId="63" applyFont="1" applyFill="1" applyBorder="1" applyAlignment="1" applyProtection="1"/>
    <xf numFmtId="38" fontId="62" fillId="0" borderId="0" xfId="63" applyFont="1" applyFill="1" applyBorder="1" applyAlignment="1" applyProtection="1">
      <alignment vertical="center"/>
    </xf>
    <xf numFmtId="38" fontId="62" fillId="60" borderId="0" xfId="63" applyFont="1" applyFill="1" applyBorder="1" applyAlignment="1" applyProtection="1">
      <alignment vertical="center"/>
    </xf>
    <xf numFmtId="0" fontId="32" fillId="0" borderId="0" xfId="91" applyFont="1" applyAlignment="1">
      <alignment horizontal="right"/>
    </xf>
    <xf numFmtId="3" fontId="62" fillId="0" borderId="0" xfId="0" applyNumberFormat="1" applyFont="1"/>
    <xf numFmtId="185" fontId="62" fillId="0" borderId="0" xfId="88" applyNumberFormat="1" applyFont="1"/>
    <xf numFmtId="0" fontId="65" fillId="0" borderId="14" xfId="0" applyFont="1" applyBorder="1"/>
    <xf numFmtId="0" fontId="62" fillId="0" borderId="0" xfId="91" applyFont="1"/>
    <xf numFmtId="49" fontId="62" fillId="0" borderId="14" xfId="88" applyNumberFormat="1" applyFont="1" applyBorder="1"/>
    <xf numFmtId="0" fontId="62" fillId="0" borderId="0" xfId="88" applyFont="1"/>
    <xf numFmtId="3" fontId="62" fillId="59" borderId="0" xfId="89" applyNumberFormat="1" applyFont="1" applyFill="1" applyBorder="1" applyAlignment="1" applyProtection="1"/>
    <xf numFmtId="49" fontId="32" fillId="0" borderId="14" xfId="88" applyNumberFormat="1" applyFont="1" applyBorder="1"/>
    <xf numFmtId="0" fontId="57" fillId="0" borderId="0" xfId="88" applyFont="1"/>
    <xf numFmtId="0" fontId="57" fillId="0" borderId="14" xfId="0" applyFont="1" applyBorder="1"/>
    <xf numFmtId="0" fontId="57" fillId="0" borderId="14" xfId="0" applyFont="1" applyBorder="1" applyAlignment="1">
      <alignment horizontal="left"/>
    </xf>
    <xf numFmtId="0" fontId="32" fillId="0" borderId="14" xfId="88" applyFont="1" applyBorder="1"/>
    <xf numFmtId="3" fontId="62" fillId="0" borderId="0" xfId="88" applyNumberFormat="1" applyFont="1"/>
    <xf numFmtId="38" fontId="62" fillId="58" borderId="0" xfId="63" applyFont="1" applyFill="1" applyBorder="1" applyAlignment="1" applyProtection="1">
      <alignment vertical="center"/>
    </xf>
    <xf numFmtId="38" fontId="62" fillId="59" borderId="0" xfId="89" applyFont="1" applyFill="1" applyBorder="1" applyAlignment="1" applyProtection="1"/>
    <xf numFmtId="38" fontId="62" fillId="60" borderId="0" xfId="63" applyFont="1" applyFill="1" applyBorder="1" applyAlignment="1" applyProtection="1"/>
    <xf numFmtId="199" fontId="57" fillId="0" borderId="14" xfId="91" applyNumberFormat="1" applyFont="1" applyBorder="1" applyAlignment="1">
      <alignment horizontal="left"/>
    </xf>
    <xf numFmtId="3" fontId="62" fillId="0" borderId="0" xfId="92" applyNumberFormat="1" applyFont="1" applyAlignment="1"/>
    <xf numFmtId="0" fontId="57" fillId="0" borderId="14" xfId="88" applyFont="1" applyBorder="1"/>
    <xf numFmtId="38" fontId="62" fillId="0" borderId="0" xfId="63" applyFont="1" applyFill="1" applyBorder="1" applyAlignment="1"/>
    <xf numFmtId="199" fontId="57" fillId="0" borderId="14" xfId="91" applyNumberFormat="1" applyFont="1" applyBorder="1"/>
    <xf numFmtId="0" fontId="32" fillId="0" borderId="24" xfId="91" applyFont="1" applyBorder="1"/>
    <xf numFmtId="49" fontId="32" fillId="0" borderId="18" xfId="88" applyNumberFormat="1" applyFont="1" applyBorder="1"/>
    <xf numFmtId="38" fontId="62" fillId="0" borderId="24" xfId="89" applyFont="1" applyFill="1" applyBorder="1" applyAlignment="1" applyProtection="1"/>
    <xf numFmtId="0" fontId="62" fillId="0" borderId="24" xfId="88" applyFont="1" applyBorder="1"/>
    <xf numFmtId="38" fontId="62" fillId="0" borderId="24" xfId="63" applyFont="1" applyFill="1" applyBorder="1" applyAlignment="1"/>
    <xf numFmtId="38" fontId="32" fillId="0" borderId="0" xfId="89" applyFont="1" applyFill="1" applyBorder="1" applyAlignment="1" applyProtection="1">
      <alignment horizontal="left"/>
    </xf>
    <xf numFmtId="37" fontId="32" fillId="0" borderId="0" xfId="0" applyNumberFormat="1" applyFont="1"/>
    <xf numFmtId="0" fontId="32" fillId="0" borderId="0" xfId="0" applyFont="1" applyProtection="1">
      <protection locked="0"/>
    </xf>
    <xf numFmtId="0" fontId="0" fillId="58" borderId="0" xfId="0" applyFill="1" applyAlignment="1">
      <alignment horizontal="center"/>
    </xf>
    <xf numFmtId="57" fontId="0" fillId="58" borderId="23" xfId="0" applyNumberFormat="1" applyFill="1" applyBorder="1" applyAlignment="1">
      <alignment horizontal="center"/>
    </xf>
    <xf numFmtId="57" fontId="0" fillId="60" borderId="23" xfId="0" applyNumberFormat="1" applyFill="1" applyBorder="1" applyAlignment="1">
      <alignment horizontal="center"/>
    </xf>
    <xf numFmtId="0" fontId="0" fillId="58" borderId="23" xfId="0" applyFill="1" applyBorder="1" applyAlignment="1">
      <alignment horizontal="right"/>
    </xf>
    <xf numFmtId="0" fontId="0" fillId="58" borderId="0" xfId="0" applyFill="1" applyAlignment="1">
      <alignment horizontal="right"/>
    </xf>
    <xf numFmtId="0" fontId="0" fillId="58" borderId="24" xfId="0" applyFill="1" applyBorder="1" applyAlignment="1">
      <alignment horizontal="right"/>
    </xf>
    <xf numFmtId="0" fontId="0" fillId="60" borderId="12" xfId="0" applyFill="1" applyBorder="1"/>
    <xf numFmtId="0" fontId="0" fillId="58" borderId="12" xfId="0" applyFill="1" applyBorder="1" applyAlignment="1">
      <alignment horizontal="center"/>
    </xf>
    <xf numFmtId="38" fontId="0" fillId="0" borderId="12" xfId="0" applyNumberFormat="1" applyBorder="1"/>
    <xf numFmtId="189" fontId="0" fillId="58" borderId="0" xfId="63" applyNumberFormat="1" applyFont="1" applyFill="1" applyBorder="1"/>
    <xf numFmtId="189" fontId="0" fillId="59" borderId="14" xfId="63" applyNumberFormat="1" applyFont="1" applyFill="1" applyBorder="1" applyAlignment="1">
      <alignment horizontal="center"/>
    </xf>
    <xf numFmtId="38" fontId="0" fillId="58" borderId="23" xfId="0" applyNumberFormat="1" applyFill="1" applyBorder="1"/>
    <xf numFmtId="190" fontId="11" fillId="58" borderId="23" xfId="63" applyNumberFormat="1" applyFont="1" applyFill="1" applyBorder="1"/>
    <xf numFmtId="189" fontId="0" fillId="58" borderId="23" xfId="0" applyNumberFormat="1" applyFill="1" applyBorder="1"/>
    <xf numFmtId="180" fontId="11" fillId="58" borderId="23" xfId="63" applyNumberFormat="1" applyFont="1" applyFill="1" applyBorder="1"/>
    <xf numFmtId="189" fontId="11" fillId="58" borderId="23" xfId="63" applyNumberFormat="1" applyFont="1" applyFill="1" applyBorder="1"/>
    <xf numFmtId="38" fontId="0" fillId="58" borderId="0" xfId="0" applyNumberFormat="1" applyFill="1"/>
    <xf numFmtId="190" fontId="11" fillId="58" borderId="0" xfId="63" applyNumberFormat="1" applyFont="1" applyFill="1" applyBorder="1"/>
    <xf numFmtId="189" fontId="0" fillId="58" borderId="0" xfId="0" applyNumberFormat="1" applyFill="1"/>
    <xf numFmtId="38" fontId="0" fillId="58" borderId="24" xfId="0" applyNumberFormat="1" applyFill="1" applyBorder="1"/>
    <xf numFmtId="38" fontId="0" fillId="59" borderId="12" xfId="63" applyFont="1" applyFill="1" applyBorder="1"/>
    <xf numFmtId="0" fontId="3" fillId="58" borderId="23" xfId="0" applyFont="1" applyFill="1" applyBorder="1"/>
    <xf numFmtId="38" fontId="0" fillId="59" borderId="24" xfId="63" applyFont="1" applyFill="1" applyBorder="1"/>
    <xf numFmtId="0" fontId="0" fillId="58" borderId="14" xfId="0" applyFill="1" applyBorder="1"/>
    <xf numFmtId="57" fontId="0" fillId="58" borderId="20" xfId="0" applyNumberFormat="1" applyFill="1" applyBorder="1" applyAlignment="1">
      <alignment horizontal="center"/>
    </xf>
    <xf numFmtId="180" fontId="0" fillId="58" borderId="11" xfId="0" applyNumberFormat="1" applyFill="1" applyBorder="1"/>
    <xf numFmtId="38" fontId="0" fillId="58" borderId="11" xfId="0" applyNumberFormat="1" applyFill="1" applyBorder="1"/>
    <xf numFmtId="189" fontId="11" fillId="58" borderId="11" xfId="63" applyNumberFormat="1" applyFont="1" applyFill="1" applyBorder="1"/>
    <xf numFmtId="180" fontId="11" fillId="58" borderId="20" xfId="63" applyNumberFormat="1" applyFont="1" applyFill="1" applyBorder="1"/>
    <xf numFmtId="190" fontId="0" fillId="0" borderId="20" xfId="0" applyNumberFormat="1" applyBorder="1"/>
    <xf numFmtId="190" fontId="0" fillId="0" borderId="15" xfId="0" applyNumberFormat="1" applyBorder="1"/>
    <xf numFmtId="190" fontId="0" fillId="0" borderId="17" xfId="0" applyNumberFormat="1" applyBorder="1"/>
    <xf numFmtId="190" fontId="0" fillId="0" borderId="11" xfId="0" applyNumberFormat="1" applyBorder="1"/>
    <xf numFmtId="0" fontId="32" fillId="0" borderId="24" xfId="0" applyFont="1" applyBorder="1" applyAlignment="1">
      <alignment horizontal="left" vertical="center"/>
    </xf>
    <xf numFmtId="0" fontId="32" fillId="0" borderId="18" xfId="0" applyFont="1" applyBorder="1" applyAlignment="1">
      <alignment horizontal="left" vertical="center"/>
    </xf>
    <xf numFmtId="194" fontId="32" fillId="0" borderId="16" xfId="0" quotePrefix="1" applyNumberFormat="1" applyFont="1" applyBorder="1" applyAlignment="1">
      <alignment horizontal="right" vertical="center"/>
    </xf>
    <xf numFmtId="194" fontId="32" fillId="0" borderId="24" xfId="0" quotePrefix="1" applyNumberFormat="1" applyFont="1" applyBorder="1" applyAlignment="1">
      <alignment horizontal="right" vertical="center"/>
    </xf>
    <xf numFmtId="194" fontId="32" fillId="0" borderId="16" xfId="82" quotePrefix="1" applyNumberFormat="1" applyFont="1" applyBorder="1" applyAlignment="1">
      <alignment horizontal="right" vertical="center"/>
    </xf>
    <xf numFmtId="194" fontId="32" fillId="0" borderId="24" xfId="82" quotePrefix="1" applyNumberFormat="1" applyFont="1" applyBorder="1" applyAlignment="1">
      <alignment horizontal="right" vertical="center"/>
    </xf>
    <xf numFmtId="195" fontId="54" fillId="0" borderId="24" xfId="82" applyNumberFormat="1" applyFont="1" applyBorder="1" applyAlignment="1">
      <alignment horizontal="right" vertical="center"/>
    </xf>
    <xf numFmtId="186" fontId="32" fillId="0" borderId="24" xfId="0" quotePrefix="1" applyNumberFormat="1" applyFont="1" applyBorder="1" applyAlignment="1">
      <alignment horizontal="right" vertical="center"/>
    </xf>
    <xf numFmtId="186" fontId="32" fillId="0" borderId="18" xfId="0" quotePrefix="1" applyNumberFormat="1" applyFont="1" applyBorder="1" applyAlignment="1">
      <alignment horizontal="right" vertical="center"/>
    </xf>
    <xf numFmtId="192" fontId="3" fillId="62" borderId="11" xfId="63" applyNumberFormat="1" applyFont="1" applyFill="1" applyBorder="1"/>
    <xf numFmtId="0" fontId="3" fillId="62" borderId="11" xfId="0" applyFont="1" applyFill="1" applyBorder="1" applyAlignment="1">
      <alignment horizontal="right"/>
    </xf>
    <xf numFmtId="184" fontId="3" fillId="62" borderId="11" xfId="63" applyNumberFormat="1" applyFont="1" applyFill="1" applyBorder="1"/>
    <xf numFmtId="181" fontId="3" fillId="62" borderId="11" xfId="63" applyNumberFormat="1" applyFont="1" applyFill="1" applyBorder="1" applyAlignment="1"/>
    <xf numFmtId="0" fontId="22" fillId="0" borderId="0" xfId="0" applyFont="1"/>
    <xf numFmtId="0" fontId="32" fillId="60" borderId="11" xfId="90" applyFont="1" applyFill="1" applyBorder="1" applyAlignment="1">
      <alignment horizontal="center" vertical="center" wrapText="1"/>
    </xf>
    <xf numFmtId="0" fontId="3" fillId="26" borderId="19" xfId="0" applyFont="1" applyFill="1" applyBorder="1"/>
    <xf numFmtId="0" fontId="3" fillId="25" borderId="11" xfId="0" applyFont="1" applyFill="1" applyBorder="1" applyAlignment="1">
      <alignment horizontal="right"/>
    </xf>
    <xf numFmtId="40" fontId="3" fillId="26" borderId="22" xfId="63" applyNumberFormat="1" applyFont="1" applyFill="1" applyBorder="1"/>
    <xf numFmtId="180" fontId="3" fillId="26" borderId="18" xfId="63" applyNumberFormat="1" applyFont="1" applyFill="1" applyBorder="1"/>
    <xf numFmtId="180" fontId="3" fillId="26" borderId="22" xfId="63" applyNumberFormat="1" applyFont="1" applyFill="1" applyBorder="1"/>
    <xf numFmtId="180" fontId="3" fillId="0" borderId="10" xfId="63" applyNumberFormat="1" applyFont="1" applyFill="1" applyBorder="1"/>
    <xf numFmtId="180" fontId="3" fillId="60" borderId="10" xfId="63" applyNumberFormat="1" applyFont="1" applyFill="1" applyBorder="1"/>
    <xf numFmtId="0" fontId="0" fillId="58" borderId="21" xfId="0" applyFill="1" applyBorder="1"/>
    <xf numFmtId="0" fontId="0" fillId="58" borderId="20" xfId="0" applyFill="1" applyBorder="1" applyAlignment="1">
      <alignment horizontal="center"/>
    </xf>
    <xf numFmtId="0" fontId="0" fillId="58" borderId="16" xfId="0" applyFill="1" applyBorder="1"/>
    <xf numFmtId="0" fontId="0" fillId="58" borderId="24" xfId="0" applyFill="1" applyBorder="1"/>
    <xf numFmtId="0" fontId="0" fillId="58" borderId="24" xfId="0" applyFill="1" applyBorder="1" applyAlignment="1">
      <alignment horizontal="center"/>
    </xf>
    <xf numFmtId="0" fontId="0" fillId="58" borderId="17" xfId="0" applyFill="1" applyBorder="1"/>
    <xf numFmtId="0" fontId="70" fillId="58" borderId="23" xfId="93" applyFill="1" applyBorder="1"/>
    <xf numFmtId="0" fontId="0" fillId="58" borderId="21" xfId="0" applyFill="1" applyBorder="1" applyAlignment="1">
      <alignment horizontal="center"/>
    </xf>
    <xf numFmtId="0" fontId="0" fillId="58" borderId="23" xfId="0" applyFill="1" applyBorder="1" applyAlignment="1">
      <alignment horizontal="center"/>
    </xf>
    <xf numFmtId="0" fontId="0" fillId="58" borderId="20" xfId="0" applyFill="1" applyBorder="1"/>
    <xf numFmtId="0" fontId="0" fillId="58" borderId="13" xfId="0" applyFill="1" applyBorder="1"/>
    <xf numFmtId="0" fontId="70" fillId="58" borderId="0" xfId="93" applyFill="1" applyBorder="1"/>
    <xf numFmtId="0" fontId="0" fillId="58" borderId="13" xfId="0" applyFill="1" applyBorder="1" applyAlignment="1">
      <alignment horizontal="center"/>
    </xf>
    <xf numFmtId="0" fontId="0" fillId="58" borderId="15" xfId="0" applyFill="1" applyBorder="1"/>
    <xf numFmtId="0" fontId="70" fillId="58" borderId="24" xfId="93" applyFill="1" applyBorder="1"/>
    <xf numFmtId="0" fontId="0" fillId="58" borderId="16" xfId="0" applyFill="1" applyBorder="1" applyAlignment="1">
      <alignment horizontal="center"/>
    </xf>
    <xf numFmtId="0" fontId="0" fillId="0" borderId="20" xfId="0" applyBorder="1" applyAlignment="1">
      <alignment vertical="center" wrapText="1"/>
    </xf>
    <xf numFmtId="0" fontId="55" fillId="0" borderId="0" xfId="0" applyFont="1" applyAlignment="1">
      <alignment vertical="top" wrapText="1"/>
    </xf>
    <xf numFmtId="0" fontId="0" fillId="0" borderId="0" xfId="0" applyAlignment="1">
      <alignment horizontal="center" vertical="center" wrapText="1"/>
    </xf>
    <xf numFmtId="49" fontId="55" fillId="0" borderId="13" xfId="0" applyNumberFormat="1" applyFont="1" applyBorder="1" applyAlignment="1">
      <alignment horizontal="left" vertical="center"/>
    </xf>
    <xf numFmtId="197" fontId="55" fillId="0" borderId="14" xfId="0" quotePrefix="1" applyNumberFormat="1" applyFont="1" applyBorder="1" applyAlignment="1">
      <alignment horizontal="right"/>
    </xf>
    <xf numFmtId="49" fontId="55" fillId="0" borderId="13" xfId="86" applyNumberFormat="1" applyFont="1" applyBorder="1" applyAlignment="1">
      <alignment horizontal="left"/>
    </xf>
    <xf numFmtId="49" fontId="55" fillId="0" borderId="16" xfId="86" applyNumberFormat="1" applyFont="1" applyBorder="1" applyAlignment="1">
      <alignment horizontal="left"/>
    </xf>
    <xf numFmtId="49" fontId="55" fillId="0" borderId="24" xfId="86" applyNumberFormat="1" applyFont="1" applyBorder="1" applyAlignment="1">
      <alignment horizontal="left"/>
    </xf>
    <xf numFmtId="197" fontId="55" fillId="0" borderId="24" xfId="0" quotePrefix="1" applyNumberFormat="1" applyFont="1" applyBorder="1" applyAlignment="1">
      <alignment horizontal="right"/>
    </xf>
    <xf numFmtId="197" fontId="55" fillId="0" borderId="18" xfId="0" quotePrefix="1" applyNumberFormat="1" applyFont="1" applyBorder="1" applyAlignment="1">
      <alignment horizontal="right"/>
    </xf>
    <xf numFmtId="0" fontId="0" fillId="0" borderId="18" xfId="0" applyBorder="1" applyAlignment="1">
      <alignment horizontal="left"/>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0" fillId="60" borderId="20" xfId="0" applyFill="1"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32" fillId="0" borderId="12" xfId="0" applyFont="1" applyBorder="1" applyAlignment="1">
      <alignment horizontal="left"/>
    </xf>
    <xf numFmtId="0" fontId="32" fillId="0" borderId="10" xfId="0" applyFont="1" applyBorder="1" applyAlignment="1">
      <alignment horizontal="left"/>
    </xf>
    <xf numFmtId="194" fontId="32" fillId="0" borderId="19" xfId="0" quotePrefix="1" applyNumberFormat="1" applyFont="1" applyBorder="1" applyAlignment="1">
      <alignment horizontal="right"/>
    </xf>
    <xf numFmtId="194" fontId="32" fillId="0" borderId="12" xfId="0" quotePrefix="1" applyNumberFormat="1" applyFont="1" applyBorder="1" applyAlignment="1">
      <alignment horizontal="right"/>
    </xf>
    <xf numFmtId="194" fontId="32" fillId="0" borderId="19" xfId="82" quotePrefix="1" applyNumberFormat="1" applyFont="1" applyBorder="1" applyAlignment="1">
      <alignment horizontal="right"/>
    </xf>
    <xf numFmtId="194" fontId="32" fillId="0" borderId="12" xfId="82" quotePrefix="1" applyNumberFormat="1" applyFont="1" applyBorder="1" applyAlignment="1">
      <alignment horizontal="right"/>
    </xf>
    <xf numFmtId="195" fontId="54" fillId="0" borderId="12" xfId="82" applyNumberFormat="1" applyFont="1" applyBorder="1" applyAlignment="1">
      <alignment horizontal="right"/>
    </xf>
    <xf numFmtId="186" fontId="32" fillId="0" borderId="12" xfId="0" quotePrefix="1" applyNumberFormat="1" applyFont="1" applyBorder="1" applyAlignment="1">
      <alignment horizontal="right"/>
    </xf>
    <xf numFmtId="186" fontId="32" fillId="0" borderId="10" xfId="0" quotePrefix="1" applyNumberFormat="1" applyFont="1" applyBorder="1" applyAlignment="1">
      <alignment horizontal="right"/>
    </xf>
    <xf numFmtId="194" fontId="32" fillId="0" borderId="12" xfId="82" applyNumberFormat="1" applyFont="1" applyBorder="1" applyAlignment="1">
      <alignment horizontal="right"/>
    </xf>
    <xf numFmtId="194" fontId="32" fillId="0" borderId="10" xfId="82" applyNumberFormat="1" applyFont="1" applyBorder="1" applyAlignment="1">
      <alignment horizontal="right"/>
    </xf>
    <xf numFmtId="194" fontId="1" fillId="0" borderId="12" xfId="82" applyNumberFormat="1" applyFont="1" applyBorder="1">
      <alignment vertical="center"/>
    </xf>
    <xf numFmtId="180" fontId="1" fillId="0" borderId="12" xfId="63" applyNumberFormat="1" applyFont="1" applyBorder="1" applyAlignment="1">
      <alignment vertical="center"/>
    </xf>
    <xf numFmtId="0" fontId="32" fillId="0" borderId="23" xfId="0" applyFont="1" applyBorder="1" applyAlignment="1">
      <alignment horizontal="left" vertical="center"/>
    </xf>
    <xf numFmtId="0" fontId="32" fillId="0" borderId="22" xfId="0" applyFont="1" applyBorder="1" applyAlignment="1">
      <alignment horizontal="left" vertical="center"/>
    </xf>
    <xf numFmtId="194" fontId="32" fillId="0" borderId="21" xfId="0" quotePrefix="1" applyNumberFormat="1" applyFont="1" applyBorder="1" applyAlignment="1">
      <alignment horizontal="right" vertical="center"/>
    </xf>
    <xf numFmtId="194" fontId="32" fillId="0" borderId="23" xfId="0" quotePrefix="1" applyNumberFormat="1" applyFont="1" applyBorder="1" applyAlignment="1">
      <alignment horizontal="right" vertical="center"/>
    </xf>
    <xf numFmtId="194" fontId="32" fillId="0" borderId="21" xfId="82" quotePrefix="1" applyNumberFormat="1" applyFont="1" applyBorder="1" applyAlignment="1">
      <alignment horizontal="right" vertical="center"/>
    </xf>
    <xf numFmtId="194" fontId="32" fillId="0" borderId="23" xfId="82" quotePrefix="1" applyNumberFormat="1" applyFont="1" applyBorder="1" applyAlignment="1">
      <alignment horizontal="right" vertical="center"/>
    </xf>
    <xf numFmtId="195" fontId="54" fillId="0" borderId="23" xfId="82" applyNumberFormat="1" applyFont="1" applyBorder="1" applyAlignment="1">
      <alignment horizontal="right" vertical="center"/>
    </xf>
    <xf numFmtId="186" fontId="32" fillId="0" borderId="23" xfId="0" quotePrefix="1" applyNumberFormat="1" applyFont="1" applyBorder="1" applyAlignment="1">
      <alignment horizontal="right" vertical="center"/>
    </xf>
    <xf numFmtId="186" fontId="32" fillId="0" borderId="22" xfId="0" quotePrefix="1" applyNumberFormat="1" applyFont="1" applyBorder="1" applyAlignment="1">
      <alignment horizontal="right" vertical="center"/>
    </xf>
    <xf numFmtId="194" fontId="32" fillId="0" borderId="23" xfId="82" applyNumberFormat="1" applyFont="1" applyBorder="1" applyAlignment="1">
      <alignment horizontal="right" vertical="center"/>
    </xf>
    <xf numFmtId="194" fontId="32" fillId="0" borderId="22" xfId="82" applyNumberFormat="1" applyFont="1" applyBorder="1" applyAlignment="1">
      <alignment horizontal="right" vertical="center"/>
    </xf>
    <xf numFmtId="194" fontId="1" fillId="0" borderId="23" xfId="82" applyNumberFormat="1" applyFont="1" applyBorder="1">
      <alignment vertical="center"/>
    </xf>
    <xf numFmtId="180" fontId="1" fillId="0" borderId="23" xfId="63" applyNumberFormat="1" applyFont="1" applyBorder="1" applyAlignment="1">
      <alignment vertical="center"/>
    </xf>
    <xf numFmtId="0" fontId="32" fillId="0" borderId="23" xfId="0" applyFont="1" applyBorder="1" applyAlignment="1">
      <alignment horizontal="left"/>
    </xf>
    <xf numFmtId="0" fontId="32" fillId="0" borderId="22" xfId="0" applyFont="1" applyBorder="1" applyAlignment="1">
      <alignment horizontal="left"/>
    </xf>
    <xf numFmtId="194" fontId="32" fillId="0" borderId="21" xfId="0" quotePrefix="1" applyNumberFormat="1" applyFont="1" applyBorder="1" applyAlignment="1">
      <alignment horizontal="right"/>
    </xf>
    <xf numFmtId="194" fontId="32" fillId="0" borderId="23" xfId="0" quotePrefix="1" applyNumberFormat="1" applyFont="1" applyBorder="1" applyAlignment="1">
      <alignment horizontal="right"/>
    </xf>
    <xf numFmtId="194" fontId="32" fillId="0" borderId="21" xfId="82" quotePrefix="1" applyNumberFormat="1" applyFont="1" applyBorder="1" applyAlignment="1">
      <alignment horizontal="right"/>
    </xf>
    <xf numFmtId="194" fontId="32" fillId="0" borderId="23" xfId="82" quotePrefix="1" applyNumberFormat="1" applyFont="1" applyBorder="1" applyAlignment="1">
      <alignment horizontal="right"/>
    </xf>
    <xf numFmtId="195" fontId="54" fillId="0" borderId="23" xfId="82" applyNumberFormat="1" applyFont="1" applyBorder="1" applyAlignment="1">
      <alignment horizontal="right"/>
    </xf>
    <xf numFmtId="186" fontId="32" fillId="0" borderId="23" xfId="0" quotePrefix="1" applyNumberFormat="1" applyFont="1" applyBorder="1" applyAlignment="1">
      <alignment horizontal="right"/>
    </xf>
    <xf numFmtId="186" fontId="32" fillId="0" borderId="22" xfId="0" quotePrefix="1" applyNumberFormat="1" applyFont="1" applyBorder="1" applyAlignment="1">
      <alignment horizontal="right"/>
    </xf>
    <xf numFmtId="194" fontId="32" fillId="0" borderId="23" xfId="82" applyNumberFormat="1" applyFont="1" applyBorder="1" applyAlignment="1">
      <alignment horizontal="right"/>
    </xf>
    <xf numFmtId="194" fontId="32" fillId="0" borderId="22" xfId="82" applyNumberFormat="1" applyFont="1" applyBorder="1" applyAlignment="1">
      <alignment horizontal="right"/>
    </xf>
    <xf numFmtId="0" fontId="32" fillId="0" borderId="12" xfId="0" applyFont="1" applyBorder="1" applyAlignment="1">
      <alignment horizontal="left" vertical="center"/>
    </xf>
    <xf numFmtId="0" fontId="32" fillId="0" borderId="10" xfId="0" applyFont="1" applyBorder="1" applyAlignment="1">
      <alignment horizontal="left" vertical="center"/>
    </xf>
    <xf numFmtId="194" fontId="32" fillId="0" borderId="19" xfId="0" quotePrefix="1" applyNumberFormat="1" applyFont="1" applyBorder="1" applyAlignment="1">
      <alignment horizontal="right" vertical="center"/>
    </xf>
    <xf numFmtId="194" fontId="32" fillId="0" borderId="12" xfId="0" quotePrefix="1" applyNumberFormat="1" applyFont="1" applyBorder="1" applyAlignment="1">
      <alignment horizontal="right" vertical="center"/>
    </xf>
    <xf numFmtId="194" fontId="32" fillId="0" borderId="19" xfId="82" quotePrefix="1" applyNumberFormat="1" applyFont="1" applyBorder="1" applyAlignment="1">
      <alignment horizontal="right" vertical="center"/>
    </xf>
    <xf numFmtId="194" fontId="32" fillId="0" borderId="12" xfId="82" quotePrefix="1" applyNumberFormat="1" applyFont="1" applyBorder="1" applyAlignment="1">
      <alignment horizontal="right" vertical="center"/>
    </xf>
    <xf numFmtId="195" fontId="54" fillId="0" borderId="12" xfId="82" applyNumberFormat="1" applyFont="1" applyBorder="1" applyAlignment="1">
      <alignment horizontal="right" vertical="center"/>
    </xf>
    <xf numFmtId="186" fontId="32" fillId="0" borderId="12" xfId="0" quotePrefix="1" applyNumberFormat="1" applyFont="1" applyBorder="1" applyAlignment="1">
      <alignment horizontal="right" vertical="center"/>
    </xf>
    <xf numFmtId="186" fontId="32" fillId="0" borderId="10" xfId="0" quotePrefix="1" applyNumberFormat="1" applyFont="1" applyBorder="1" applyAlignment="1">
      <alignment horizontal="right" vertical="center"/>
    </xf>
    <xf numFmtId="194" fontId="32" fillId="0" borderId="12" xfId="82" applyNumberFormat="1" applyFont="1" applyBorder="1" applyAlignment="1">
      <alignment horizontal="right" vertical="center"/>
    </xf>
    <xf numFmtId="194" fontId="32" fillId="0" borderId="10" xfId="82" applyNumberFormat="1" applyFont="1" applyBorder="1" applyAlignment="1">
      <alignment horizontal="right" vertical="center"/>
    </xf>
    <xf numFmtId="49" fontId="55" fillId="0" borderId="19" xfId="0" applyNumberFormat="1" applyFont="1" applyBorder="1" applyAlignment="1">
      <alignment horizontal="left" vertical="center"/>
    </xf>
    <xf numFmtId="49" fontId="55" fillId="0" borderId="12" xfId="86" applyNumberFormat="1" applyFont="1" applyBorder="1" applyAlignment="1">
      <alignment horizontal="left"/>
    </xf>
    <xf numFmtId="49" fontId="0" fillId="0" borderId="10" xfId="86" applyNumberFormat="1" applyFont="1" applyBorder="1" applyAlignment="1">
      <alignment horizontal="left" vertical="center"/>
    </xf>
    <xf numFmtId="197" fontId="55" fillId="0" borderId="12" xfId="0" quotePrefix="1" applyNumberFormat="1" applyFont="1" applyBorder="1" applyAlignment="1">
      <alignment horizontal="right"/>
    </xf>
    <xf numFmtId="197" fontId="55" fillId="0" borderId="10" xfId="0" quotePrefix="1" applyNumberFormat="1" applyFont="1" applyBorder="1" applyAlignment="1">
      <alignment horizontal="right"/>
    </xf>
    <xf numFmtId="49" fontId="55" fillId="0" borderId="21" xfId="86" applyNumberFormat="1" applyFont="1" applyBorder="1" applyAlignment="1">
      <alignment horizontal="left"/>
    </xf>
    <xf numFmtId="49" fontId="55" fillId="0" borderId="23" xfId="86" applyNumberFormat="1" applyFont="1" applyBorder="1" applyAlignment="1">
      <alignment horizontal="left"/>
    </xf>
    <xf numFmtId="0" fontId="0" fillId="0" borderId="22" xfId="0" applyBorder="1" applyAlignment="1">
      <alignment horizontal="left" vertical="center"/>
    </xf>
    <xf numFmtId="197" fontId="55" fillId="0" borderId="23" xfId="0" quotePrefix="1" applyNumberFormat="1" applyFont="1" applyBorder="1" applyAlignment="1">
      <alignment horizontal="right"/>
    </xf>
    <xf numFmtId="197" fontId="55" fillId="0" borderId="22" xfId="0" quotePrefix="1" applyNumberFormat="1" applyFont="1" applyBorder="1" applyAlignment="1">
      <alignment horizontal="right"/>
    </xf>
    <xf numFmtId="0" fontId="0" fillId="0" borderId="18" xfId="0" applyBorder="1" applyAlignment="1">
      <alignment horizontal="left" vertical="center"/>
    </xf>
    <xf numFmtId="40" fontId="3" fillId="25" borderId="15" xfId="63" applyNumberFormat="1" applyFont="1" applyFill="1" applyBorder="1" applyAlignment="1">
      <alignment horizontal="right"/>
    </xf>
    <xf numFmtId="189" fontId="32" fillId="0" borderId="15" xfId="63" applyNumberFormat="1" applyFont="1" applyBorder="1"/>
    <xf numFmtId="189" fontId="32" fillId="0" borderId="17" xfId="63" applyNumberFormat="1" applyFont="1" applyBorder="1"/>
    <xf numFmtId="189" fontId="3" fillId="0" borderId="15" xfId="63" applyNumberFormat="1" applyFont="1" applyBorder="1"/>
    <xf numFmtId="186" fontId="32" fillId="26" borderId="0" xfId="0" applyNumberFormat="1" applyFont="1" applyFill="1"/>
    <xf numFmtId="186" fontId="32" fillId="58" borderId="0" xfId="0" applyNumberFormat="1" applyFont="1" applyFill="1"/>
    <xf numFmtId="188" fontId="32" fillId="26" borderId="0" xfId="0" applyNumberFormat="1" applyFont="1" applyFill="1"/>
    <xf numFmtId="186" fontId="32" fillId="26" borderId="0" xfId="0" applyNumberFormat="1" applyFont="1" applyFill="1" applyAlignment="1">
      <alignment horizontal="right"/>
    </xf>
    <xf numFmtId="0" fontId="32" fillId="26" borderId="0" xfId="0" applyFont="1" applyFill="1" applyAlignment="1">
      <alignment horizontal="right"/>
    </xf>
    <xf numFmtId="0" fontId="32" fillId="58" borderId="0" xfId="0" applyFont="1" applyFill="1" applyAlignment="1">
      <alignment horizontal="right"/>
    </xf>
    <xf numFmtId="0" fontId="57" fillId="58" borderId="0" xfId="0" applyFont="1" applyFill="1"/>
    <xf numFmtId="0" fontId="62" fillId="58" borderId="0" xfId="0" applyFont="1" applyFill="1"/>
    <xf numFmtId="0" fontId="62" fillId="0" borderId="0" xfId="0" applyFont="1"/>
    <xf numFmtId="0" fontId="62" fillId="58" borderId="19" xfId="0" applyFont="1" applyFill="1" applyBorder="1" applyAlignment="1">
      <alignment horizontal="center" vertical="center"/>
    </xf>
    <xf numFmtId="0" fontId="62" fillId="58" borderId="17" xfId="0" applyFont="1" applyFill="1" applyBorder="1" applyAlignment="1">
      <alignment vertical="center"/>
    </xf>
    <xf numFmtId="0" fontId="62" fillId="58" borderId="11" xfId="0" applyFont="1" applyFill="1" applyBorder="1" applyAlignment="1">
      <alignment horizontal="center" vertical="center"/>
    </xf>
    <xf numFmtId="0" fontId="62" fillId="58" borderId="11" xfId="0" applyFont="1" applyFill="1" applyBorder="1" applyAlignment="1">
      <alignment horizontal="center" vertical="center" wrapText="1"/>
    </xf>
    <xf numFmtId="0" fontId="62" fillId="58" borderId="15" xfId="0" applyFont="1" applyFill="1" applyBorder="1" applyAlignment="1">
      <alignment horizontal="center"/>
    </xf>
    <xf numFmtId="38" fontId="62" fillId="58" borderId="17" xfId="63" applyFont="1" applyFill="1" applyBorder="1"/>
    <xf numFmtId="38" fontId="62" fillId="58" borderId="17" xfId="63" applyFont="1" applyFill="1" applyBorder="1" applyAlignment="1">
      <alignment horizontal="right"/>
    </xf>
    <xf numFmtId="180" fontId="62" fillId="58" borderId="17" xfId="63" applyNumberFormat="1" applyFont="1" applyFill="1" applyBorder="1" applyAlignment="1">
      <alignment horizontal="right"/>
    </xf>
    <xf numFmtId="189" fontId="62" fillId="58" borderId="17" xfId="63" applyNumberFormat="1" applyFont="1" applyFill="1" applyBorder="1" applyAlignment="1"/>
    <xf numFmtId="189" fontId="62" fillId="58" borderId="17" xfId="0" applyNumberFormat="1" applyFont="1" applyFill="1" applyBorder="1" applyAlignment="1">
      <alignment horizontal="right"/>
    </xf>
    <xf numFmtId="38" fontId="62" fillId="58" borderId="11" xfId="63" applyFont="1" applyFill="1" applyBorder="1"/>
    <xf numFmtId="38" fontId="62" fillId="58" borderId="11" xfId="63" applyFont="1" applyFill="1" applyBorder="1" applyAlignment="1">
      <alignment horizontal="right"/>
    </xf>
    <xf numFmtId="189" fontId="62" fillId="58" borderId="11" xfId="63" applyNumberFormat="1" applyFont="1" applyFill="1" applyBorder="1" applyAlignment="1"/>
    <xf numFmtId="189" fontId="62" fillId="58" borderId="11" xfId="0" applyNumberFormat="1" applyFont="1" applyFill="1" applyBorder="1" applyAlignment="1">
      <alignment horizontal="right"/>
    </xf>
    <xf numFmtId="0" fontId="62" fillId="58" borderId="17" xfId="0" applyFont="1" applyFill="1" applyBorder="1" applyAlignment="1">
      <alignment horizontal="center" vertical="center" wrapText="1"/>
    </xf>
    <xf numFmtId="0" fontId="62" fillId="58" borderId="17" xfId="0" applyFont="1" applyFill="1" applyBorder="1" applyAlignment="1">
      <alignment horizontal="center" vertical="center"/>
    </xf>
    <xf numFmtId="0" fontId="62" fillId="58" borderId="18" xfId="0" applyFont="1" applyFill="1" applyBorder="1" applyAlignment="1">
      <alignment horizontal="center" vertical="center"/>
    </xf>
    <xf numFmtId="38" fontId="62" fillId="58" borderId="15" xfId="63" applyFont="1" applyFill="1" applyBorder="1" applyAlignment="1"/>
    <xf numFmtId="38" fontId="62" fillId="58" borderId="0" xfId="63" applyFont="1" applyFill="1" applyBorder="1" applyAlignment="1">
      <alignment horizontal="right"/>
    </xf>
    <xf numFmtId="38" fontId="62" fillId="58" borderId="15" xfId="63" applyFont="1" applyFill="1" applyBorder="1" applyAlignment="1">
      <alignment horizontal="right"/>
    </xf>
    <xf numFmtId="38" fontId="62" fillId="58" borderId="14" xfId="63" applyFont="1" applyFill="1" applyBorder="1" applyAlignment="1"/>
    <xf numFmtId="38" fontId="62" fillId="58" borderId="0" xfId="63" applyFont="1" applyFill="1" applyBorder="1" applyAlignment="1"/>
    <xf numFmtId="180" fontId="62" fillId="58" borderId="15" xfId="63" applyNumberFormat="1" applyFont="1" applyFill="1" applyBorder="1" applyAlignment="1"/>
    <xf numFmtId="38" fontId="62" fillId="58" borderId="17" xfId="63" applyFont="1" applyFill="1" applyBorder="1" applyAlignment="1"/>
    <xf numFmtId="180" fontId="62" fillId="58" borderId="17" xfId="63" applyNumberFormat="1" applyFont="1" applyFill="1" applyBorder="1" applyAlignment="1"/>
    <xf numFmtId="38" fontId="62" fillId="58" borderId="11" xfId="63" applyFont="1" applyFill="1" applyBorder="1" applyAlignment="1"/>
    <xf numFmtId="40" fontId="62" fillId="58" borderId="15" xfId="63" applyNumberFormat="1" applyFont="1" applyFill="1" applyBorder="1"/>
    <xf numFmtId="0" fontId="62" fillId="58" borderId="15" xfId="0" applyFont="1" applyFill="1" applyBorder="1"/>
    <xf numFmtId="189" fontId="62" fillId="58" borderId="20" xfId="63" applyNumberFormat="1" applyFont="1" applyFill="1" applyBorder="1" applyAlignment="1"/>
    <xf numFmtId="0" fontId="73" fillId="58" borderId="0" xfId="0" applyFont="1" applyFill="1"/>
    <xf numFmtId="0" fontId="73" fillId="0" borderId="0" xfId="0" applyFont="1"/>
    <xf numFmtId="38" fontId="62" fillId="58" borderId="18" xfId="63" applyFont="1" applyFill="1" applyBorder="1" applyAlignment="1">
      <alignment horizontal="right"/>
    </xf>
    <xf numFmtId="38" fontId="62" fillId="58" borderId="17" xfId="0" applyNumberFormat="1" applyFont="1" applyFill="1" applyBorder="1"/>
    <xf numFmtId="38" fontId="62" fillId="58" borderId="10" xfId="63" applyFont="1" applyFill="1" applyBorder="1" applyAlignment="1">
      <alignment horizontal="right"/>
    </xf>
    <xf numFmtId="180" fontId="62" fillId="58" borderId="18" xfId="63" applyNumberFormat="1" applyFont="1" applyFill="1" applyBorder="1"/>
    <xf numFmtId="180" fontId="62" fillId="58" borderId="17" xfId="63" applyNumberFormat="1" applyFont="1" applyFill="1" applyBorder="1"/>
    <xf numFmtId="0" fontId="62" fillId="58" borderId="24" xfId="0" applyFont="1" applyFill="1" applyBorder="1"/>
    <xf numFmtId="0" fontId="62" fillId="58" borderId="22" xfId="0" applyFont="1" applyFill="1" applyBorder="1" applyAlignment="1">
      <alignment horizontal="center" vertical="center"/>
    </xf>
    <xf numFmtId="0" fontId="62" fillId="58" borderId="14" xfId="0" applyFont="1" applyFill="1" applyBorder="1" applyAlignment="1">
      <alignment horizontal="center" vertical="center"/>
    </xf>
    <xf numFmtId="0" fontId="62" fillId="58" borderId="20" xfId="0" applyFont="1" applyFill="1" applyBorder="1" applyAlignment="1">
      <alignment horizontal="center" vertical="center"/>
    </xf>
    <xf numFmtId="180" fontId="62" fillId="58" borderId="0" xfId="63" applyNumberFormat="1" applyFont="1" applyFill="1" applyBorder="1" applyAlignment="1">
      <alignment horizontal="right"/>
    </xf>
    <xf numFmtId="38" fontId="62" fillId="58" borderId="24" xfId="63" applyFont="1" applyFill="1" applyBorder="1" applyAlignment="1">
      <alignment horizontal="right"/>
    </xf>
    <xf numFmtId="180" fontId="62" fillId="58" borderId="24" xfId="63" applyNumberFormat="1" applyFont="1" applyFill="1" applyBorder="1" applyAlignment="1">
      <alignment horizontal="right"/>
    </xf>
    <xf numFmtId="180" fontId="62" fillId="58" borderId="0" xfId="63" applyNumberFormat="1" applyFont="1" applyFill="1" applyBorder="1"/>
    <xf numFmtId="180" fontId="62" fillId="58" borderId="14" xfId="63" applyNumberFormat="1" applyFont="1" applyFill="1" applyBorder="1"/>
    <xf numFmtId="38" fontId="62" fillId="58" borderId="0" xfId="63" applyFont="1" applyFill="1" applyBorder="1"/>
    <xf numFmtId="38" fontId="62" fillId="58" borderId="24" xfId="63" applyFont="1" applyFill="1" applyBorder="1" applyAlignment="1"/>
    <xf numFmtId="180" fontId="62" fillId="58" borderId="24" xfId="63" applyNumberFormat="1" applyFont="1" applyFill="1" applyBorder="1"/>
    <xf numFmtId="0" fontId="62" fillId="58" borderId="16" xfId="0" applyFont="1" applyFill="1" applyBorder="1" applyAlignment="1">
      <alignment horizontal="center" vertical="center" wrapText="1"/>
    </xf>
    <xf numFmtId="0" fontId="62" fillId="58" borderId="18" xfId="0" applyFont="1" applyFill="1" applyBorder="1" applyAlignment="1">
      <alignment horizontal="center" vertical="center" wrapText="1"/>
    </xf>
    <xf numFmtId="0" fontId="62" fillId="58" borderId="10" xfId="0" applyFont="1" applyFill="1" applyBorder="1" applyAlignment="1">
      <alignment horizontal="center" vertical="center" wrapText="1"/>
    </xf>
    <xf numFmtId="0" fontId="62" fillId="58" borderId="13" xfId="0" applyFont="1" applyFill="1" applyBorder="1"/>
    <xf numFmtId="3" fontId="62" fillId="58" borderId="15" xfId="0" applyNumberFormat="1" applyFont="1" applyFill="1" applyBorder="1" applyAlignment="1">
      <alignment horizontal="right" wrapText="1"/>
    </xf>
    <xf numFmtId="178" fontId="62" fillId="58" borderId="15" xfId="0" applyNumberFormat="1" applyFont="1" applyFill="1" applyBorder="1" applyAlignment="1">
      <alignment horizontal="right" wrapText="1"/>
    </xf>
    <xf numFmtId="3" fontId="62" fillId="58" borderId="14" xfId="0" applyNumberFormat="1" applyFont="1" applyFill="1" applyBorder="1" applyAlignment="1">
      <alignment horizontal="right" wrapText="1"/>
    </xf>
    <xf numFmtId="38" fontId="62" fillId="58" borderId="14" xfId="63" applyFont="1" applyFill="1" applyBorder="1" applyAlignment="1">
      <alignment horizontal="right" wrapText="1"/>
    </xf>
    <xf numFmtId="38" fontId="62" fillId="58" borderId="13" xfId="63" applyFont="1" applyFill="1" applyBorder="1" applyAlignment="1">
      <alignment horizontal="right" wrapText="1"/>
    </xf>
    <xf numFmtId="0" fontId="62" fillId="58" borderId="13" xfId="0" applyFont="1" applyFill="1" applyBorder="1" applyAlignment="1">
      <alignment horizontal="left" wrapText="1"/>
    </xf>
    <xf numFmtId="3" fontId="62" fillId="58" borderId="15" xfId="0" applyNumberFormat="1" applyFont="1" applyFill="1" applyBorder="1" applyAlignment="1">
      <alignment horizontal="right"/>
    </xf>
    <xf numFmtId="38" fontId="62" fillId="58" borderId="15" xfId="63" applyFont="1" applyFill="1" applyBorder="1" applyAlignment="1">
      <alignment horizontal="right" wrapText="1"/>
    </xf>
    <xf numFmtId="3" fontId="62" fillId="62" borderId="14" xfId="0" applyNumberFormat="1" applyFont="1" applyFill="1" applyBorder="1" applyAlignment="1">
      <alignment horizontal="right" wrapText="1"/>
    </xf>
    <xf numFmtId="178" fontId="62" fillId="62" borderId="15" xfId="0" applyNumberFormat="1" applyFont="1" applyFill="1" applyBorder="1" applyAlignment="1">
      <alignment horizontal="right" wrapText="1"/>
    </xf>
    <xf numFmtId="38" fontId="62" fillId="62" borderId="14" xfId="63" applyFont="1" applyFill="1" applyBorder="1" applyAlignment="1">
      <alignment horizontal="right" wrapText="1"/>
    </xf>
    <xf numFmtId="38" fontId="62" fillId="62" borderId="13" xfId="63" applyFont="1" applyFill="1" applyBorder="1" applyAlignment="1">
      <alignment horizontal="right" wrapText="1"/>
    </xf>
    <xf numFmtId="0" fontId="62" fillId="58" borderId="16" xfId="0" applyFont="1" applyFill="1" applyBorder="1" applyAlignment="1">
      <alignment horizontal="left" wrapText="1"/>
    </xf>
    <xf numFmtId="3" fontId="62" fillId="58" borderId="17" xfId="0" applyNumberFormat="1" applyFont="1" applyFill="1" applyBorder="1" applyAlignment="1">
      <alignment horizontal="right" wrapText="1"/>
    </xf>
    <xf numFmtId="178" fontId="62" fillId="58" borderId="17" xfId="0" applyNumberFormat="1" applyFont="1" applyFill="1" applyBorder="1" applyAlignment="1">
      <alignment horizontal="right" wrapText="1"/>
    </xf>
    <xf numFmtId="38" fontId="62" fillId="58" borderId="17" xfId="63" applyFont="1" applyFill="1" applyBorder="1" applyAlignment="1">
      <alignment wrapText="1"/>
    </xf>
    <xf numFmtId="38" fontId="62" fillId="58" borderId="17" xfId="63" applyFont="1" applyFill="1" applyBorder="1" applyAlignment="1">
      <alignment horizontal="right" wrapText="1"/>
    </xf>
    <xf numFmtId="38" fontId="62" fillId="58" borderId="16" xfId="63" applyFont="1" applyFill="1" applyBorder="1" applyAlignment="1">
      <alignment horizontal="right" wrapText="1"/>
    </xf>
    <xf numFmtId="0" fontId="62" fillId="58" borderId="0" xfId="0" applyFont="1" applyFill="1" applyAlignment="1">
      <alignment horizontal="right"/>
    </xf>
    <xf numFmtId="38" fontId="62" fillId="0" borderId="0" xfId="0" applyNumberFormat="1" applyFont="1"/>
    <xf numFmtId="190" fontId="62" fillId="0" borderId="0" xfId="63" applyNumberFormat="1" applyFont="1" applyBorder="1"/>
    <xf numFmtId="189" fontId="62" fillId="0" borderId="0" xfId="0" applyNumberFormat="1" applyFont="1"/>
    <xf numFmtId="180" fontId="62" fillId="0" borderId="0" xfId="63" applyNumberFormat="1" applyFont="1" applyBorder="1"/>
    <xf numFmtId="189" fontId="62" fillId="0" borderId="0" xfId="63" applyNumberFormat="1" applyFont="1" applyBorder="1"/>
    <xf numFmtId="0" fontId="62" fillId="58" borderId="23" xfId="0" applyFont="1" applyFill="1" applyBorder="1" applyAlignment="1">
      <alignment vertical="center"/>
    </xf>
    <xf numFmtId="0" fontId="62" fillId="58" borderId="23" xfId="0" applyFont="1" applyFill="1" applyBorder="1" applyAlignment="1">
      <alignment horizontal="center" vertical="center"/>
    </xf>
    <xf numFmtId="0" fontId="62" fillId="58" borderId="23" xfId="0" applyFont="1" applyFill="1" applyBorder="1"/>
    <xf numFmtId="0" fontId="62" fillId="58" borderId="22" xfId="0" applyFont="1" applyFill="1" applyBorder="1"/>
    <xf numFmtId="0" fontId="62" fillId="58" borderId="20" xfId="0" applyFont="1" applyFill="1" applyBorder="1" applyAlignment="1">
      <alignment horizontal="center"/>
    </xf>
    <xf numFmtId="38" fontId="62" fillId="58" borderId="20" xfId="63" applyFont="1" applyFill="1" applyBorder="1" applyAlignment="1">
      <alignment horizontal="right"/>
    </xf>
    <xf numFmtId="180" fontId="62" fillId="58" borderId="23" xfId="63" applyNumberFormat="1" applyFont="1" applyFill="1" applyBorder="1" applyAlignment="1">
      <alignment horizontal="right"/>
    </xf>
    <xf numFmtId="38" fontId="62" fillId="58" borderId="21" xfId="63" applyFont="1" applyFill="1" applyBorder="1" applyAlignment="1">
      <alignment horizontal="right"/>
    </xf>
    <xf numFmtId="38" fontId="62" fillId="58" borderId="18" xfId="63" applyFont="1" applyFill="1" applyBorder="1"/>
    <xf numFmtId="38" fontId="62" fillId="58" borderId="12" xfId="63" applyFont="1" applyFill="1" applyBorder="1" applyAlignment="1"/>
    <xf numFmtId="0" fontId="62" fillId="58" borderId="12" xfId="0" applyFont="1" applyFill="1" applyBorder="1" applyAlignment="1">
      <alignment vertical="center"/>
    </xf>
    <xf numFmtId="0" fontId="62" fillId="0" borderId="15" xfId="0" applyFont="1" applyBorder="1"/>
    <xf numFmtId="38" fontId="62" fillId="58" borderId="15" xfId="63" applyFont="1" applyFill="1" applyBorder="1"/>
    <xf numFmtId="38" fontId="62" fillId="58" borderId="10" xfId="63" applyFont="1" applyFill="1" applyBorder="1" applyAlignment="1"/>
    <xf numFmtId="38" fontId="62" fillId="58" borderId="20" xfId="63" applyFont="1" applyFill="1" applyBorder="1"/>
    <xf numFmtId="38" fontId="62" fillId="58" borderId="20" xfId="63" applyFont="1" applyFill="1" applyBorder="1" applyAlignment="1"/>
    <xf numFmtId="38" fontId="62" fillId="58" borderId="22" xfId="63" applyFont="1" applyFill="1" applyBorder="1" applyAlignment="1"/>
    <xf numFmtId="180" fontId="62" fillId="58" borderId="14" xfId="63" applyNumberFormat="1" applyFont="1" applyFill="1" applyBorder="1" applyAlignment="1"/>
    <xf numFmtId="180" fontId="62" fillId="58" borderId="20" xfId="63" applyNumberFormat="1" applyFont="1" applyFill="1" applyBorder="1" applyAlignment="1"/>
    <xf numFmtId="0" fontId="62" fillId="58" borderId="20" xfId="0" applyFont="1" applyFill="1" applyBorder="1"/>
    <xf numFmtId="0" fontId="62" fillId="58" borderId="17" xfId="0" applyFont="1" applyFill="1" applyBorder="1"/>
    <xf numFmtId="189" fontId="62" fillId="58" borderId="10" xfId="63" applyNumberFormat="1" applyFont="1" applyFill="1" applyBorder="1" applyAlignment="1"/>
    <xf numFmtId="189" fontId="62" fillId="58" borderId="22" xfId="63" applyNumberFormat="1" applyFont="1" applyFill="1" applyBorder="1" applyAlignment="1"/>
    <xf numFmtId="38" fontId="62" fillId="58" borderId="20" xfId="0" applyNumberFormat="1" applyFont="1" applyFill="1" applyBorder="1" applyAlignment="1">
      <alignment horizontal="right"/>
    </xf>
    <xf numFmtId="190" fontId="3" fillId="25" borderId="11" xfId="63" applyNumberFormat="1" applyFont="1" applyFill="1" applyBorder="1"/>
    <xf numFmtId="190" fontId="3" fillId="25" borderId="17" xfId="63" applyNumberFormat="1" applyFont="1" applyFill="1" applyBorder="1"/>
    <xf numFmtId="189" fontId="3" fillId="25" borderId="19" xfId="63" applyNumberFormat="1" applyFont="1" applyFill="1" applyBorder="1" applyAlignment="1">
      <alignment horizontal="right"/>
    </xf>
    <xf numFmtId="189" fontId="3" fillId="25" borderId="16" xfId="63" applyNumberFormat="1" applyFont="1" applyFill="1" applyBorder="1"/>
    <xf numFmtId="189" fontId="3" fillId="25" borderId="19" xfId="63" applyNumberFormat="1" applyFont="1" applyFill="1" applyBorder="1"/>
    <xf numFmtId="189" fontId="3" fillId="0" borderId="19" xfId="63" applyNumberFormat="1" applyFont="1" applyFill="1" applyBorder="1"/>
    <xf numFmtId="190" fontId="0" fillId="0" borderId="0" xfId="0" applyNumberFormat="1"/>
    <xf numFmtId="38" fontId="62" fillId="58" borderId="19" xfId="63" applyFont="1" applyFill="1" applyBorder="1" applyAlignment="1"/>
    <xf numFmtId="38" fontId="62" fillId="58" borderId="16" xfId="63" applyFont="1" applyFill="1" applyBorder="1" applyAlignment="1"/>
    <xf numFmtId="38" fontId="3" fillId="25" borderId="13" xfId="63" applyFont="1" applyFill="1" applyBorder="1" applyAlignment="1">
      <alignment horizontal="right"/>
    </xf>
    <xf numFmtId="38" fontId="3" fillId="25" borderId="19" xfId="63" applyFont="1" applyFill="1" applyBorder="1" applyAlignment="1"/>
    <xf numFmtId="38" fontId="3" fillId="25" borderId="16" xfId="63" applyFont="1" applyFill="1" applyBorder="1" applyAlignment="1"/>
    <xf numFmtId="38" fontId="3" fillId="0" borderId="19" xfId="63" applyFont="1" applyFill="1" applyBorder="1" applyAlignment="1"/>
    <xf numFmtId="0" fontId="3" fillId="0" borderId="0" xfId="0" quotePrefix="1" applyFont="1" applyAlignment="1">
      <alignment horizontal="right"/>
    </xf>
    <xf numFmtId="0" fontId="62" fillId="58" borderId="15" xfId="0" applyFont="1" applyFill="1" applyBorder="1" applyAlignment="1">
      <alignment horizontal="center" vertical="center"/>
    </xf>
    <xf numFmtId="0" fontId="62" fillId="58" borderId="21" xfId="0" applyFont="1" applyFill="1" applyBorder="1" applyAlignment="1">
      <alignment horizontal="center" vertical="center"/>
    </xf>
    <xf numFmtId="0" fontId="62" fillId="58" borderId="21" xfId="0" applyFont="1" applyFill="1" applyBorder="1" applyAlignment="1">
      <alignment horizontal="center"/>
    </xf>
    <xf numFmtId="0" fontId="62" fillId="58" borderId="0" xfId="0" applyFont="1" applyFill="1" applyAlignment="1">
      <alignment horizontal="center"/>
    </xf>
    <xf numFmtId="180" fontId="62" fillId="58" borderId="0" xfId="63" applyNumberFormat="1" applyFont="1" applyFill="1" applyBorder="1" applyAlignment="1"/>
    <xf numFmtId="190" fontId="62" fillId="58" borderId="0" xfId="63" applyNumberFormat="1" applyFont="1" applyFill="1" applyBorder="1"/>
    <xf numFmtId="189" fontId="62" fillId="58" borderId="0" xfId="63" applyNumberFormat="1" applyFont="1" applyFill="1" applyBorder="1" applyAlignment="1">
      <alignment horizontal="right"/>
    </xf>
    <xf numFmtId="40" fontId="62" fillId="58" borderId="0" xfId="63" applyNumberFormat="1" applyFont="1" applyFill="1" applyBorder="1"/>
    <xf numFmtId="189" fontId="62" fillId="58" borderId="0" xfId="63" applyNumberFormat="1" applyFont="1" applyFill="1" applyBorder="1"/>
    <xf numFmtId="38" fontId="62" fillId="58" borderId="23" xfId="63" applyFont="1" applyFill="1" applyBorder="1"/>
    <xf numFmtId="38" fontId="62" fillId="58" borderId="23" xfId="63" applyFont="1" applyFill="1" applyBorder="1" applyAlignment="1"/>
    <xf numFmtId="180" fontId="62" fillId="58" borderId="23" xfId="63" applyNumberFormat="1" applyFont="1" applyFill="1" applyBorder="1" applyAlignment="1"/>
    <xf numFmtId="190" fontId="62" fillId="58" borderId="23" xfId="63" applyNumberFormat="1" applyFont="1" applyFill="1" applyBorder="1"/>
    <xf numFmtId="40" fontId="62" fillId="58" borderId="23" xfId="63" applyNumberFormat="1" applyFont="1" applyFill="1" applyBorder="1"/>
    <xf numFmtId="0" fontId="62" fillId="58" borderId="13" xfId="0" applyFont="1" applyFill="1" applyBorder="1" applyAlignment="1">
      <alignment horizontal="center"/>
    </xf>
    <xf numFmtId="0" fontId="62" fillId="58" borderId="16" xfId="0" applyFont="1" applyFill="1" applyBorder="1" applyAlignment="1">
      <alignment horizontal="center"/>
    </xf>
    <xf numFmtId="38" fontId="62" fillId="58" borderId="24" xfId="63" applyFont="1" applyFill="1" applyBorder="1"/>
    <xf numFmtId="180" fontId="62" fillId="58" borderId="24" xfId="63" applyNumberFormat="1" applyFont="1" applyFill="1" applyBorder="1" applyAlignment="1"/>
    <xf numFmtId="40" fontId="62" fillId="58" borderId="24" xfId="63" applyNumberFormat="1" applyFont="1" applyFill="1" applyBorder="1"/>
    <xf numFmtId="38" fontId="62" fillId="58" borderId="23" xfId="63" applyFont="1" applyFill="1" applyBorder="1" applyAlignment="1">
      <alignment horizontal="right"/>
    </xf>
    <xf numFmtId="38" fontId="62" fillId="58" borderId="21" xfId="63" applyFont="1" applyFill="1" applyBorder="1"/>
    <xf numFmtId="38" fontId="62" fillId="58" borderId="13" xfId="63" applyFont="1" applyFill="1" applyBorder="1"/>
    <xf numFmtId="190" fontId="62" fillId="58" borderId="13" xfId="63" applyNumberFormat="1" applyFont="1" applyFill="1" applyBorder="1"/>
    <xf numFmtId="189" fontId="62" fillId="58" borderId="14" xfId="63" applyNumberFormat="1" applyFont="1" applyFill="1" applyBorder="1"/>
    <xf numFmtId="189" fontId="62" fillId="58" borderId="18" xfId="63" applyNumberFormat="1" applyFont="1" applyFill="1" applyBorder="1"/>
    <xf numFmtId="0" fontId="62" fillId="58" borderId="19" xfId="0" applyFont="1" applyFill="1" applyBorder="1" applyAlignment="1">
      <alignment horizontal="center" vertical="center" wrapText="1"/>
    </xf>
    <xf numFmtId="40" fontId="62" fillId="58" borderId="23" xfId="63" applyNumberFormat="1" applyFont="1" applyFill="1" applyBorder="1" applyAlignment="1">
      <alignment horizontal="right"/>
    </xf>
    <xf numFmtId="40" fontId="62" fillId="58" borderId="20" xfId="63" applyNumberFormat="1" applyFont="1" applyFill="1" applyBorder="1" applyAlignment="1">
      <alignment horizontal="right"/>
    </xf>
    <xf numFmtId="40" fontId="62" fillId="58" borderId="20" xfId="63" applyNumberFormat="1" applyFont="1" applyFill="1" applyBorder="1"/>
    <xf numFmtId="180" fontId="62" fillId="58" borderId="20" xfId="63" applyNumberFormat="1" applyFont="1" applyFill="1" applyBorder="1" applyAlignment="1">
      <alignment horizontal="right"/>
    </xf>
    <xf numFmtId="180" fontId="62" fillId="58" borderId="15" xfId="63" applyNumberFormat="1" applyFont="1" applyFill="1" applyBorder="1"/>
    <xf numFmtId="189" fontId="62" fillId="58" borderId="15" xfId="63" applyNumberFormat="1" applyFont="1" applyFill="1" applyBorder="1"/>
    <xf numFmtId="0" fontId="62" fillId="58" borderId="12" xfId="0" applyFont="1" applyFill="1" applyBorder="1" applyAlignment="1">
      <alignment horizontal="center" vertical="center" wrapText="1"/>
    </xf>
    <xf numFmtId="190" fontId="62" fillId="58" borderId="23" xfId="0" applyNumberFormat="1" applyFont="1" applyFill="1" applyBorder="1" applyAlignment="1">
      <alignment horizontal="right"/>
    </xf>
    <xf numFmtId="189" fontId="62" fillId="58" borderId="20" xfId="63" applyNumberFormat="1" applyFont="1" applyFill="1" applyBorder="1" applyAlignment="1">
      <alignment horizontal="right"/>
    </xf>
    <xf numFmtId="0" fontId="62" fillId="60" borderId="17" xfId="0" applyFont="1" applyFill="1" applyBorder="1" applyAlignment="1">
      <alignment horizontal="center"/>
    </xf>
    <xf numFmtId="38" fontId="62" fillId="60" borderId="24" xfId="63" applyFont="1" applyFill="1" applyBorder="1"/>
    <xf numFmtId="190" fontId="62" fillId="60" borderId="16" xfId="63" applyNumberFormat="1" applyFont="1" applyFill="1" applyBorder="1"/>
    <xf numFmtId="189" fontId="62" fillId="60" borderId="17" xfId="63" applyNumberFormat="1" applyFont="1" applyFill="1" applyBorder="1"/>
    <xf numFmtId="38" fontId="62" fillId="60" borderId="24" xfId="63" applyFont="1" applyFill="1" applyBorder="1" applyAlignment="1"/>
    <xf numFmtId="38" fontId="62" fillId="60" borderId="17" xfId="63" applyFont="1" applyFill="1" applyBorder="1" applyAlignment="1"/>
    <xf numFmtId="180" fontId="62" fillId="60" borderId="24" xfId="63" applyNumberFormat="1" applyFont="1" applyFill="1" applyBorder="1" applyAlignment="1"/>
    <xf numFmtId="38" fontId="62" fillId="60" borderId="17" xfId="63" applyFont="1" applyFill="1" applyBorder="1"/>
    <xf numFmtId="190" fontId="62" fillId="60" borderId="24" xfId="63" applyNumberFormat="1" applyFont="1" applyFill="1" applyBorder="1"/>
    <xf numFmtId="40" fontId="62" fillId="60" borderId="24" xfId="63" applyNumberFormat="1" applyFont="1" applyFill="1" applyBorder="1"/>
    <xf numFmtId="40" fontId="62" fillId="60" borderId="17" xfId="63" applyNumberFormat="1" applyFont="1" applyFill="1" applyBorder="1"/>
    <xf numFmtId="0" fontId="62" fillId="58" borderId="21" xfId="0" applyFont="1" applyFill="1" applyBorder="1"/>
    <xf numFmtId="0" fontId="62" fillId="58" borderId="16" xfId="0" applyFont="1" applyFill="1" applyBorder="1"/>
    <xf numFmtId="185" fontId="62" fillId="58" borderId="0" xfId="63" applyNumberFormat="1" applyFont="1" applyFill="1" applyBorder="1" applyAlignment="1"/>
    <xf numFmtId="190" fontId="62" fillId="58" borderId="0" xfId="63" applyNumberFormat="1" applyFont="1" applyFill="1" applyBorder="1" applyAlignment="1">
      <alignment horizontal="right"/>
    </xf>
    <xf numFmtId="190" fontId="62" fillId="58" borderId="0" xfId="63" applyNumberFormat="1" applyFont="1" applyFill="1" applyBorder="1" applyAlignment="1"/>
    <xf numFmtId="187" fontId="62" fillId="58" borderId="0" xfId="63" applyNumberFormat="1" applyFont="1" applyFill="1" applyBorder="1" applyAlignment="1"/>
    <xf numFmtId="189" fontId="62" fillId="58" borderId="0" xfId="63" applyNumberFormat="1" applyFont="1" applyFill="1" applyBorder="1" applyAlignment="1"/>
    <xf numFmtId="38" fontId="62" fillId="58" borderId="14" xfId="63" applyFont="1" applyFill="1" applyBorder="1" applyAlignment="1">
      <alignment horizontal="right"/>
    </xf>
    <xf numFmtId="185" fontId="62" fillId="58" borderId="14" xfId="63" applyNumberFormat="1" applyFont="1" applyFill="1" applyBorder="1" applyAlignment="1"/>
    <xf numFmtId="187" fontId="62" fillId="58" borderId="14" xfId="63" applyNumberFormat="1" applyFont="1" applyFill="1" applyBorder="1" applyAlignment="1"/>
    <xf numFmtId="189" fontId="62" fillId="58" borderId="14" xfId="63" applyNumberFormat="1" applyFont="1" applyFill="1" applyBorder="1" applyAlignment="1"/>
    <xf numFmtId="189" fontId="62" fillId="58" borderId="24" xfId="63" applyNumberFormat="1" applyFont="1" applyFill="1" applyBorder="1" applyAlignment="1"/>
    <xf numFmtId="189" fontId="62" fillId="58" borderId="18" xfId="63" applyNumberFormat="1" applyFont="1" applyFill="1" applyBorder="1" applyAlignment="1"/>
    <xf numFmtId="189" fontId="62" fillId="58" borderId="23" xfId="63" applyNumberFormat="1" applyFont="1" applyFill="1" applyBorder="1" applyAlignment="1"/>
    <xf numFmtId="185" fontId="62" fillId="58" borderId="15" xfId="63" applyNumberFormat="1" applyFont="1" applyFill="1" applyBorder="1" applyAlignment="1"/>
    <xf numFmtId="190" fontId="62" fillId="58" borderId="15" xfId="63" applyNumberFormat="1" applyFont="1" applyFill="1" applyBorder="1" applyAlignment="1"/>
    <xf numFmtId="180" fontId="62" fillId="58" borderId="15" xfId="63" applyNumberFormat="1" applyFont="1" applyFill="1" applyBorder="1" applyAlignment="1">
      <alignment horizontal="right"/>
    </xf>
    <xf numFmtId="189" fontId="62" fillId="58" borderId="15" xfId="63" applyNumberFormat="1" applyFont="1" applyFill="1" applyBorder="1" applyAlignment="1"/>
    <xf numFmtId="38" fontId="62" fillId="58" borderId="21" xfId="63" applyFont="1" applyFill="1" applyBorder="1" applyAlignment="1"/>
    <xf numFmtId="38" fontId="62" fillId="58" borderId="13" xfId="63" applyFont="1" applyFill="1" applyBorder="1" applyAlignment="1"/>
    <xf numFmtId="180" fontId="62" fillId="58" borderId="13" xfId="63" applyNumberFormat="1" applyFont="1" applyFill="1" applyBorder="1" applyAlignment="1"/>
    <xf numFmtId="38" fontId="62" fillId="58" borderId="13" xfId="63" applyFont="1" applyFill="1" applyBorder="1" applyAlignment="1">
      <alignment horizontal="right"/>
    </xf>
    <xf numFmtId="185" fontId="62" fillId="58" borderId="13" xfId="63" applyNumberFormat="1" applyFont="1" applyFill="1" applyBorder="1" applyAlignment="1"/>
    <xf numFmtId="190" fontId="62" fillId="58" borderId="14" xfId="63" applyNumberFormat="1" applyFont="1" applyFill="1" applyBorder="1" applyAlignment="1"/>
    <xf numFmtId="180" fontId="62" fillId="58" borderId="13" xfId="63" applyNumberFormat="1" applyFont="1" applyFill="1" applyBorder="1" applyAlignment="1">
      <alignment horizontal="right"/>
    </xf>
    <xf numFmtId="180" fontId="62" fillId="58" borderId="21" xfId="63" applyNumberFormat="1" applyFont="1" applyFill="1" applyBorder="1" applyAlignment="1"/>
    <xf numFmtId="189" fontId="62" fillId="58" borderId="13" xfId="63" applyNumberFormat="1" applyFont="1" applyFill="1" applyBorder="1" applyAlignment="1"/>
    <xf numFmtId="189" fontId="62" fillId="58" borderId="16" xfId="63" applyNumberFormat="1" applyFont="1" applyFill="1" applyBorder="1" applyAlignment="1"/>
    <xf numFmtId="38" fontId="62" fillId="58" borderId="16" xfId="63" applyFont="1" applyFill="1" applyBorder="1" applyAlignment="1">
      <alignment horizontal="right"/>
    </xf>
    <xf numFmtId="190" fontId="62" fillId="58" borderId="15" xfId="63" applyNumberFormat="1" applyFont="1" applyFill="1" applyBorder="1" applyAlignment="1">
      <alignment horizontal="right"/>
    </xf>
    <xf numFmtId="189" fontId="62" fillId="58" borderId="15" xfId="63" applyNumberFormat="1" applyFont="1" applyFill="1" applyBorder="1" applyAlignment="1">
      <alignment horizontal="right"/>
    </xf>
    <xf numFmtId="190" fontId="62" fillId="58" borderId="13" xfId="63" applyNumberFormat="1" applyFont="1" applyFill="1" applyBorder="1" applyAlignment="1"/>
    <xf numFmtId="190" fontId="62" fillId="58" borderId="14" xfId="63" applyNumberFormat="1" applyFont="1" applyFill="1" applyBorder="1" applyAlignment="1">
      <alignment horizontal="right"/>
    </xf>
    <xf numFmtId="189" fontId="62" fillId="58" borderId="14" xfId="63" applyNumberFormat="1" applyFont="1" applyFill="1" applyBorder="1" applyAlignment="1">
      <alignment horizontal="right"/>
    </xf>
    <xf numFmtId="189" fontId="62" fillId="58" borderId="21" xfId="63" applyNumberFormat="1" applyFont="1" applyFill="1" applyBorder="1" applyAlignment="1"/>
    <xf numFmtId="187" fontId="62" fillId="58" borderId="15" xfId="63" applyNumberFormat="1" applyFont="1" applyFill="1" applyBorder="1" applyAlignment="1"/>
    <xf numFmtId="0" fontId="62" fillId="60" borderId="16" xfId="0" applyFont="1" applyFill="1" applyBorder="1" applyAlignment="1">
      <alignment horizontal="center"/>
    </xf>
    <xf numFmtId="38" fontId="62" fillId="60" borderId="16" xfId="63" applyFont="1" applyFill="1" applyBorder="1" applyAlignment="1"/>
    <xf numFmtId="38" fontId="62" fillId="60" borderId="18" xfId="63" applyFont="1" applyFill="1" applyBorder="1" applyAlignment="1"/>
    <xf numFmtId="180" fontId="62" fillId="60" borderId="17" xfId="63" applyNumberFormat="1" applyFont="1" applyFill="1" applyBorder="1" applyAlignment="1"/>
    <xf numFmtId="0" fontId="62" fillId="60" borderId="13" xfId="0" applyFont="1" applyFill="1" applyBorder="1" applyAlignment="1">
      <alignment horizontal="center"/>
    </xf>
    <xf numFmtId="38" fontId="62" fillId="60" borderId="15" xfId="63" applyFont="1" applyFill="1" applyBorder="1"/>
    <xf numFmtId="38" fontId="62" fillId="60" borderId="0" xfId="63" applyFont="1" applyFill="1" applyBorder="1" applyAlignment="1"/>
    <xf numFmtId="38" fontId="62" fillId="60" borderId="13" xfId="63" applyFont="1" applyFill="1" applyBorder="1" applyAlignment="1"/>
    <xf numFmtId="38" fontId="62" fillId="60" borderId="15" xfId="63" applyFont="1" applyFill="1" applyBorder="1" applyAlignment="1"/>
    <xf numFmtId="38" fontId="62" fillId="60" borderId="14" xfId="63" applyFont="1" applyFill="1" applyBorder="1" applyAlignment="1"/>
    <xf numFmtId="189" fontId="62" fillId="60" borderId="17" xfId="63" applyNumberFormat="1" applyFont="1" applyFill="1" applyBorder="1" applyAlignment="1"/>
    <xf numFmtId="189" fontId="62" fillId="60" borderId="24" xfId="63" applyNumberFormat="1" applyFont="1" applyFill="1" applyBorder="1" applyAlignment="1"/>
    <xf numFmtId="189" fontId="62" fillId="60" borderId="16" xfId="63" applyNumberFormat="1" applyFont="1" applyFill="1" applyBorder="1" applyAlignment="1"/>
    <xf numFmtId="189" fontId="62" fillId="60" borderId="18" xfId="63" applyNumberFormat="1" applyFont="1" applyFill="1" applyBorder="1" applyAlignment="1"/>
    <xf numFmtId="38" fontId="62" fillId="58" borderId="0" xfId="0" applyNumberFormat="1" applyFont="1" applyFill="1"/>
    <xf numFmtId="189" fontId="62" fillId="58" borderId="0" xfId="0" applyNumberFormat="1" applyFont="1" applyFill="1"/>
    <xf numFmtId="0" fontId="62" fillId="58" borderId="0" xfId="0" applyFont="1" applyFill="1" applyAlignment="1">
      <alignment vertical="center"/>
    </xf>
    <xf numFmtId="0" fontId="62" fillId="58" borderId="0" xfId="0" applyFont="1" applyFill="1" applyAlignment="1">
      <alignment vertical="center" wrapText="1"/>
    </xf>
    <xf numFmtId="190" fontId="62" fillId="58" borderId="0" xfId="0" applyNumberFormat="1" applyFont="1" applyFill="1"/>
    <xf numFmtId="190" fontId="62" fillId="58" borderId="24" xfId="0" applyNumberFormat="1" applyFont="1" applyFill="1" applyBorder="1"/>
    <xf numFmtId="189" fontId="62" fillId="58" borderId="24" xfId="0" applyNumberFormat="1" applyFont="1" applyFill="1" applyBorder="1"/>
    <xf numFmtId="57" fontId="62" fillId="58" borderId="24" xfId="0" applyNumberFormat="1" applyFont="1" applyFill="1" applyBorder="1" applyAlignment="1">
      <alignment horizontal="center"/>
    </xf>
    <xf numFmtId="189" fontId="62" fillId="58" borderId="13" xfId="0" applyNumberFormat="1" applyFont="1" applyFill="1" applyBorder="1"/>
    <xf numFmtId="189" fontId="62" fillId="58" borderId="16" xfId="0" applyNumberFormat="1" applyFont="1" applyFill="1" applyBorder="1"/>
    <xf numFmtId="190" fontId="62" fillId="58" borderId="13" xfId="0" applyNumberFormat="1" applyFont="1" applyFill="1" applyBorder="1"/>
    <xf numFmtId="190" fontId="62" fillId="58" borderId="16" xfId="0" applyNumberFormat="1" applyFont="1" applyFill="1" applyBorder="1"/>
    <xf numFmtId="189" fontId="62" fillId="58" borderId="15" xfId="0" applyNumberFormat="1" applyFont="1" applyFill="1" applyBorder="1"/>
    <xf numFmtId="189" fontId="62" fillId="58" borderId="17" xfId="0" applyNumberFormat="1" applyFont="1" applyFill="1" applyBorder="1"/>
    <xf numFmtId="189" fontId="62" fillId="58" borderId="15" xfId="0" applyNumberFormat="1" applyFont="1" applyFill="1" applyBorder="1" applyAlignment="1">
      <alignment horizontal="right"/>
    </xf>
    <xf numFmtId="189" fontId="62" fillId="58" borderId="20" xfId="0" applyNumberFormat="1" applyFont="1" applyFill="1" applyBorder="1" applyAlignment="1">
      <alignment horizontal="right"/>
    </xf>
    <xf numFmtId="189" fontId="62" fillId="58" borderId="18" xfId="0" applyNumberFormat="1" applyFont="1" applyFill="1" applyBorder="1" applyAlignment="1">
      <alignment horizontal="right"/>
    </xf>
    <xf numFmtId="38" fontId="62" fillId="58" borderId="22" xfId="63" applyFont="1" applyFill="1" applyBorder="1"/>
    <xf numFmtId="38" fontId="62" fillId="58" borderId="14" xfId="63" applyFont="1" applyFill="1" applyBorder="1"/>
    <xf numFmtId="40" fontId="72" fillId="62" borderId="0" xfId="63" applyNumberFormat="1" applyFont="1" applyFill="1" applyBorder="1" applyAlignment="1"/>
    <xf numFmtId="38" fontId="72" fillId="62" borderId="0" xfId="63" applyFont="1" applyFill="1" applyBorder="1" applyAlignment="1">
      <alignment horizontal="right"/>
    </xf>
    <xf numFmtId="185" fontId="72" fillId="62" borderId="0" xfId="63" applyNumberFormat="1" applyFont="1" applyFill="1" applyBorder="1" applyAlignment="1"/>
    <xf numFmtId="189" fontId="72" fillId="62" borderId="0" xfId="63" applyNumberFormat="1" applyFont="1" applyFill="1" applyBorder="1" applyAlignment="1"/>
    <xf numFmtId="190" fontId="62" fillId="58" borderId="13" xfId="63" applyNumberFormat="1" applyFont="1" applyFill="1" applyBorder="1" applyAlignment="1">
      <alignment horizontal="right"/>
    </xf>
    <xf numFmtId="189" fontId="72" fillId="62" borderId="24" xfId="63" applyNumberFormat="1" applyFont="1" applyFill="1" applyBorder="1" applyAlignment="1"/>
    <xf numFmtId="189" fontId="72" fillId="62" borderId="23" xfId="63" applyNumberFormat="1" applyFont="1" applyFill="1" applyBorder="1" applyAlignment="1"/>
    <xf numFmtId="40" fontId="71" fillId="58" borderId="23" xfId="63" applyNumberFormat="1" applyFont="1" applyFill="1" applyBorder="1" applyAlignment="1"/>
    <xf numFmtId="180" fontId="62" fillId="58" borderId="16" xfId="63" applyNumberFormat="1" applyFont="1" applyFill="1" applyBorder="1" applyAlignment="1"/>
    <xf numFmtId="40" fontId="72" fillId="62" borderId="24" xfId="63" applyNumberFormat="1" applyFont="1" applyFill="1" applyBorder="1" applyAlignment="1"/>
    <xf numFmtId="40" fontId="71" fillId="58" borderId="21" xfId="63" applyNumberFormat="1" applyFont="1" applyFill="1" applyBorder="1" applyAlignment="1"/>
    <xf numFmtId="40" fontId="71" fillId="58" borderId="22" xfId="63" applyNumberFormat="1" applyFont="1" applyFill="1" applyBorder="1" applyAlignment="1"/>
    <xf numFmtId="40" fontId="72" fillId="62" borderId="13" xfId="63" applyNumberFormat="1" applyFont="1" applyFill="1" applyBorder="1" applyAlignment="1"/>
    <xf numFmtId="40" fontId="72" fillId="62" borderId="14" xfId="63" applyNumberFormat="1" applyFont="1" applyFill="1" applyBorder="1" applyAlignment="1"/>
    <xf numFmtId="40" fontId="72" fillId="62" borderId="16" xfId="63" applyNumberFormat="1" applyFont="1" applyFill="1" applyBorder="1" applyAlignment="1"/>
    <xf numFmtId="40" fontId="72" fillId="62" borderId="18" xfId="63" applyNumberFormat="1" applyFont="1" applyFill="1" applyBorder="1" applyAlignment="1"/>
    <xf numFmtId="38" fontId="72" fillId="62" borderId="13" xfId="63" applyFont="1" applyFill="1" applyBorder="1" applyAlignment="1">
      <alignment horizontal="right"/>
    </xf>
    <xf numFmtId="38" fontId="72" fillId="62" borderId="14" xfId="63" applyFont="1" applyFill="1" applyBorder="1" applyAlignment="1">
      <alignment horizontal="right"/>
    </xf>
    <xf numFmtId="185" fontId="72" fillId="62" borderId="13" xfId="63" applyNumberFormat="1" applyFont="1" applyFill="1" applyBorder="1" applyAlignment="1"/>
    <xf numFmtId="185" fontId="72" fillId="62" borderId="14" xfId="63" applyNumberFormat="1" applyFont="1" applyFill="1" applyBorder="1" applyAlignment="1"/>
    <xf numFmtId="189" fontId="72" fillId="62" borderId="13" xfId="63" applyNumberFormat="1" applyFont="1" applyFill="1" applyBorder="1" applyAlignment="1"/>
    <xf numFmtId="189" fontId="72" fillId="62" borderId="14" xfId="63" applyNumberFormat="1" applyFont="1" applyFill="1" applyBorder="1" applyAlignment="1"/>
    <xf numFmtId="189" fontId="72" fillId="62" borderId="21" xfId="63" applyNumberFormat="1" applyFont="1" applyFill="1" applyBorder="1" applyAlignment="1"/>
    <xf numFmtId="189" fontId="72" fillId="62" borderId="22" xfId="63" applyNumberFormat="1" applyFont="1" applyFill="1" applyBorder="1" applyAlignment="1"/>
    <xf numFmtId="189" fontId="72" fillId="62" borderId="16" xfId="63" applyNumberFormat="1" applyFont="1" applyFill="1" applyBorder="1" applyAlignment="1"/>
    <xf numFmtId="189" fontId="72" fillId="62" borderId="18" xfId="63" applyNumberFormat="1" applyFont="1" applyFill="1" applyBorder="1" applyAlignment="1"/>
    <xf numFmtId="40" fontId="62" fillId="58" borderId="0" xfId="0" applyNumberFormat="1" applyFont="1" applyFill="1"/>
    <xf numFmtId="192" fontId="62" fillId="58" borderId="0" xfId="63" applyNumberFormat="1" applyFont="1" applyFill="1" applyBorder="1"/>
    <xf numFmtId="192" fontId="62" fillId="62" borderId="0" xfId="63" applyNumberFormat="1" applyFont="1" applyFill="1" applyBorder="1"/>
    <xf numFmtId="184" fontId="62" fillId="62" borderId="0" xfId="63" applyNumberFormat="1" applyFont="1" applyFill="1" applyBorder="1"/>
    <xf numFmtId="189" fontId="62" fillId="62" borderId="0" xfId="63" applyNumberFormat="1" applyFont="1" applyFill="1" applyBorder="1" applyAlignment="1"/>
    <xf numFmtId="181" fontId="62" fillId="62" borderId="0" xfId="63" applyNumberFormat="1" applyFont="1" applyFill="1" applyBorder="1" applyAlignment="1"/>
    <xf numFmtId="189" fontId="62" fillId="62" borderId="0" xfId="0" applyNumberFormat="1" applyFont="1" applyFill="1"/>
    <xf numFmtId="0" fontId="62" fillId="62" borderId="0" xfId="0" applyFont="1" applyFill="1"/>
    <xf numFmtId="0" fontId="32" fillId="58" borderId="21" xfId="0" applyFont="1" applyFill="1" applyBorder="1" applyAlignment="1">
      <alignment horizontal="center" vertical="center" wrapText="1"/>
    </xf>
    <xf numFmtId="0" fontId="32" fillId="58" borderId="23" xfId="0" applyFont="1" applyFill="1" applyBorder="1" applyAlignment="1">
      <alignment horizontal="center" vertical="center"/>
    </xf>
    <xf numFmtId="40" fontId="62" fillId="58" borderId="13" xfId="63" applyNumberFormat="1" applyFont="1" applyFill="1" applyBorder="1"/>
    <xf numFmtId="0" fontId="62" fillId="58" borderId="14" xfId="0" applyFont="1" applyFill="1" applyBorder="1" applyAlignment="1">
      <alignment horizontal="right"/>
    </xf>
    <xf numFmtId="192" fontId="62" fillId="58" borderId="13" xfId="63" applyNumberFormat="1" applyFont="1" applyFill="1" applyBorder="1"/>
    <xf numFmtId="184" fontId="62" fillId="62" borderId="14" xfId="63" applyNumberFormat="1" applyFont="1" applyFill="1" applyBorder="1"/>
    <xf numFmtId="181" fontId="62" fillId="62" borderId="14" xfId="63" applyNumberFormat="1" applyFont="1" applyFill="1" applyBorder="1" applyAlignment="1"/>
    <xf numFmtId="0" fontId="62" fillId="62" borderId="14" xfId="0" applyFont="1" applyFill="1" applyBorder="1"/>
    <xf numFmtId="189" fontId="62" fillId="62" borderId="24" xfId="0" applyNumberFormat="1" applyFont="1" applyFill="1" applyBorder="1"/>
    <xf numFmtId="0" fontId="62" fillId="62" borderId="24" xfId="0" applyFont="1" applyFill="1" applyBorder="1"/>
    <xf numFmtId="0" fontId="62" fillId="62" borderId="18" xfId="0" applyFont="1" applyFill="1" applyBorder="1"/>
    <xf numFmtId="189" fontId="62" fillId="62" borderId="23" xfId="63" applyNumberFormat="1" applyFont="1" applyFill="1" applyBorder="1" applyAlignment="1"/>
    <xf numFmtId="181" fontId="62" fillId="62" borderId="23" xfId="63" applyNumberFormat="1" applyFont="1" applyFill="1" applyBorder="1" applyAlignment="1"/>
    <xf numFmtId="181" fontId="62" fillId="62" borderId="22" xfId="63" applyNumberFormat="1" applyFont="1" applyFill="1" applyBorder="1" applyAlignment="1"/>
    <xf numFmtId="40" fontId="62" fillId="58" borderId="21" xfId="63" applyNumberFormat="1" applyFont="1" applyFill="1" applyBorder="1"/>
    <xf numFmtId="40" fontId="62" fillId="58" borderId="23" xfId="0" applyNumberFormat="1" applyFont="1" applyFill="1" applyBorder="1"/>
    <xf numFmtId="40" fontId="62" fillId="58" borderId="16" xfId="63" applyNumberFormat="1" applyFont="1" applyFill="1" applyBorder="1"/>
    <xf numFmtId="40" fontId="62" fillId="58" borderId="24" xfId="0" applyNumberFormat="1" applyFont="1" applyFill="1" applyBorder="1"/>
    <xf numFmtId="40" fontId="62" fillId="58" borderId="21" xfId="0" applyNumberFormat="1" applyFont="1" applyFill="1" applyBorder="1"/>
    <xf numFmtId="40" fontId="62" fillId="58" borderId="13" xfId="0" applyNumberFormat="1" applyFont="1" applyFill="1" applyBorder="1"/>
    <xf numFmtId="40" fontId="62" fillId="58" borderId="16" xfId="0" applyNumberFormat="1" applyFont="1" applyFill="1" applyBorder="1"/>
    <xf numFmtId="0" fontId="62" fillId="58" borderId="13" xfId="0" applyFont="1" applyFill="1" applyBorder="1" applyAlignment="1">
      <alignment horizontal="right"/>
    </xf>
    <xf numFmtId="184" fontId="62" fillId="62" borderId="13" xfId="63" applyNumberFormat="1" applyFont="1" applyFill="1" applyBorder="1"/>
    <xf numFmtId="181" fontId="62" fillId="62" borderId="21" xfId="63" applyNumberFormat="1" applyFont="1" applyFill="1" applyBorder="1" applyAlignment="1"/>
    <xf numFmtId="181" fontId="62" fillId="62" borderId="13" xfId="63" applyNumberFormat="1" applyFont="1" applyFill="1" applyBorder="1" applyAlignment="1"/>
    <xf numFmtId="0" fontId="62" fillId="62" borderId="13" xfId="0" applyFont="1" applyFill="1" applyBorder="1"/>
    <xf numFmtId="0" fontId="62" fillId="62" borderId="16" xfId="0" applyFont="1" applyFill="1" applyBorder="1"/>
    <xf numFmtId="191" fontId="62" fillId="58" borderId="21" xfId="63" applyNumberFormat="1" applyFont="1" applyFill="1" applyBorder="1" applyAlignment="1"/>
    <xf numFmtId="191" fontId="62" fillId="58" borderId="22" xfId="63" applyNumberFormat="1" applyFont="1" applyFill="1" applyBorder="1" applyAlignment="1"/>
    <xf numFmtId="191" fontId="62" fillId="58" borderId="13" xfId="63" applyNumberFormat="1" applyFont="1" applyFill="1" applyBorder="1" applyAlignment="1"/>
    <xf numFmtId="191" fontId="62" fillId="58" borderId="14" xfId="63" applyNumberFormat="1" applyFont="1" applyFill="1" applyBorder="1" applyAlignment="1"/>
    <xf numFmtId="191" fontId="62" fillId="58" borderId="16" xfId="63" applyNumberFormat="1" applyFont="1" applyFill="1" applyBorder="1" applyAlignment="1"/>
    <xf numFmtId="191" fontId="62" fillId="58" borderId="18" xfId="63" applyNumberFormat="1" applyFont="1" applyFill="1" applyBorder="1" applyAlignment="1"/>
    <xf numFmtId="192" fontId="62" fillId="62" borderId="13" xfId="63" applyNumberFormat="1" applyFont="1" applyFill="1" applyBorder="1"/>
    <xf numFmtId="192" fontId="62" fillId="62" borderId="14" xfId="63" applyNumberFormat="1" applyFont="1" applyFill="1" applyBorder="1"/>
    <xf numFmtId="189" fontId="62" fillId="62" borderId="21" xfId="63" applyNumberFormat="1" applyFont="1" applyFill="1" applyBorder="1" applyAlignment="1"/>
    <xf numFmtId="189" fontId="62" fillId="62" borderId="22" xfId="63" applyNumberFormat="1" applyFont="1" applyFill="1" applyBorder="1" applyAlignment="1"/>
    <xf numFmtId="189" fontId="62" fillId="62" borderId="13" xfId="63" applyNumberFormat="1" applyFont="1" applyFill="1" applyBorder="1" applyAlignment="1"/>
    <xf numFmtId="189" fontId="62" fillId="62" borderId="14" xfId="63" applyNumberFormat="1" applyFont="1" applyFill="1" applyBorder="1" applyAlignment="1"/>
    <xf numFmtId="189" fontId="62" fillId="62" borderId="13" xfId="0" applyNumberFormat="1" applyFont="1" applyFill="1" applyBorder="1"/>
    <xf numFmtId="189" fontId="62" fillId="62" borderId="14" xfId="0" applyNumberFormat="1" applyFont="1" applyFill="1" applyBorder="1"/>
    <xf numFmtId="189" fontId="62" fillId="62" borderId="16" xfId="0" applyNumberFormat="1" applyFont="1" applyFill="1" applyBorder="1"/>
    <xf numFmtId="189" fontId="62" fillId="62" borderId="18" xfId="0" applyNumberFormat="1" applyFont="1" applyFill="1" applyBorder="1"/>
    <xf numFmtId="190" fontId="62" fillId="58" borderId="15" xfId="0" applyNumberFormat="1" applyFont="1" applyFill="1" applyBorder="1"/>
    <xf numFmtId="190" fontId="62" fillId="58" borderId="17" xfId="0" applyNumberFormat="1" applyFont="1" applyFill="1" applyBorder="1"/>
    <xf numFmtId="38" fontId="62" fillId="58" borderId="15" xfId="0" applyNumberFormat="1" applyFont="1" applyFill="1" applyBorder="1"/>
    <xf numFmtId="180" fontId="62" fillId="58" borderId="15" xfId="0" applyNumberFormat="1" applyFont="1" applyFill="1" applyBorder="1"/>
    <xf numFmtId="38" fontId="62" fillId="58" borderId="23" xfId="0" applyNumberFormat="1" applyFont="1" applyFill="1" applyBorder="1"/>
    <xf numFmtId="38" fontId="62" fillId="58" borderId="22" xfId="0" applyNumberFormat="1" applyFont="1" applyFill="1" applyBorder="1"/>
    <xf numFmtId="38" fontId="62" fillId="58" borderId="14" xfId="0" applyNumberFormat="1" applyFont="1" applyFill="1" applyBorder="1"/>
    <xf numFmtId="40" fontId="62" fillId="58" borderId="14" xfId="63" applyNumberFormat="1" applyFont="1" applyFill="1" applyBorder="1"/>
    <xf numFmtId="38" fontId="62" fillId="58" borderId="24" xfId="0" applyNumberFormat="1" applyFont="1" applyFill="1" applyBorder="1"/>
    <xf numFmtId="38" fontId="62" fillId="58" borderId="18" xfId="0" applyNumberFormat="1" applyFont="1" applyFill="1" applyBorder="1"/>
    <xf numFmtId="0" fontId="3" fillId="58" borderId="10" xfId="0" applyFont="1" applyFill="1" applyBorder="1" applyAlignment="1">
      <alignment horizontal="center" vertical="center" wrapText="1"/>
    </xf>
    <xf numFmtId="180" fontId="62" fillId="58" borderId="14" xfId="0" applyNumberFormat="1" applyFont="1" applyFill="1" applyBorder="1"/>
    <xf numFmtId="38" fontId="62" fillId="58" borderId="20" xfId="0" applyNumberFormat="1" applyFont="1" applyFill="1" applyBorder="1"/>
    <xf numFmtId="0" fontId="32" fillId="58" borderId="20" xfId="0" applyFont="1" applyFill="1" applyBorder="1" applyAlignment="1">
      <alignment horizontal="center" vertical="center" wrapText="1"/>
    </xf>
    <xf numFmtId="0" fontId="32" fillId="58" borderId="20" xfId="0" applyFont="1" applyFill="1" applyBorder="1" applyAlignment="1">
      <alignment vertical="center" wrapText="1"/>
    </xf>
    <xf numFmtId="49" fontId="62" fillId="58" borderId="20" xfId="0" applyNumberFormat="1" applyFont="1" applyFill="1" applyBorder="1" applyAlignment="1">
      <alignment horizontal="left"/>
    </xf>
    <xf numFmtId="49" fontId="62" fillId="58" borderId="15" xfId="0" applyNumberFormat="1" applyFont="1" applyFill="1" applyBorder="1" applyAlignment="1">
      <alignment horizontal="left"/>
    </xf>
    <xf numFmtId="0" fontId="62" fillId="58" borderId="15" xfId="0" applyFont="1" applyFill="1" applyBorder="1" applyAlignment="1">
      <alignment horizontal="left"/>
    </xf>
    <xf numFmtId="0" fontId="62" fillId="58" borderId="17" xfId="0" applyFont="1" applyFill="1" applyBorder="1" applyAlignment="1">
      <alignment horizontal="left"/>
    </xf>
    <xf numFmtId="0" fontId="32" fillId="58" borderId="22" xfId="0" applyFont="1" applyFill="1" applyBorder="1" applyAlignment="1">
      <alignment horizontal="center" vertical="center" wrapText="1"/>
    </xf>
    <xf numFmtId="0" fontId="33" fillId="58" borderId="24" xfId="0" applyFont="1" applyFill="1" applyBorder="1"/>
    <xf numFmtId="0" fontId="32" fillId="58" borderId="11" xfId="0" applyFont="1" applyFill="1" applyBorder="1" applyAlignment="1">
      <alignment horizontal="center" vertical="center"/>
    </xf>
    <xf numFmtId="0" fontId="32" fillId="58" borderId="10" xfId="0" applyFont="1" applyFill="1" applyBorder="1" applyAlignment="1">
      <alignment horizontal="center" vertical="center"/>
    </xf>
    <xf numFmtId="0" fontId="8" fillId="58" borderId="21" xfId="0" applyFont="1" applyFill="1" applyBorder="1" applyAlignment="1">
      <alignment horizontal="center" vertical="center" wrapText="1"/>
    </xf>
    <xf numFmtId="0" fontId="32" fillId="58" borderId="10" xfId="0" applyFont="1" applyFill="1" applyBorder="1" applyAlignment="1">
      <alignment horizontal="center" vertical="center" wrapText="1"/>
    </xf>
    <xf numFmtId="0" fontId="32" fillId="58" borderId="14" xfId="0" applyFont="1" applyFill="1" applyBorder="1" applyAlignment="1">
      <alignment horizontal="left"/>
    </xf>
    <xf numFmtId="0" fontId="32" fillId="58" borderId="18" xfId="0" applyFont="1" applyFill="1" applyBorder="1" applyAlignment="1">
      <alignment horizontal="left"/>
    </xf>
    <xf numFmtId="0" fontId="32" fillId="58" borderId="11" xfId="0" applyFont="1" applyFill="1" applyBorder="1" applyAlignment="1">
      <alignment horizontal="left"/>
    </xf>
    <xf numFmtId="0" fontId="62" fillId="58" borderId="12" xfId="0" applyFont="1" applyFill="1" applyBorder="1" applyAlignment="1">
      <alignment horizontal="right" vertical="center"/>
    </xf>
    <xf numFmtId="0" fontId="62" fillId="58" borderId="11" xfId="0" applyFont="1" applyFill="1" applyBorder="1" applyAlignment="1">
      <alignment horizontal="right" vertical="center"/>
    </xf>
    <xf numFmtId="0" fontId="62" fillId="58" borderId="12" xfId="0" applyFont="1" applyFill="1" applyBorder="1" applyAlignment="1">
      <alignment horizontal="right" vertical="center" wrapText="1"/>
    </xf>
    <xf numFmtId="180" fontId="62" fillId="58" borderId="12" xfId="63" applyNumberFormat="1" applyFont="1" applyFill="1" applyBorder="1" applyAlignment="1">
      <alignment horizontal="right" vertical="center" wrapText="1"/>
    </xf>
    <xf numFmtId="180" fontId="62" fillId="58" borderId="12" xfId="63" applyNumberFormat="1" applyFont="1" applyFill="1" applyBorder="1"/>
    <xf numFmtId="0" fontId="62" fillId="58" borderId="19" xfId="0" applyFont="1" applyFill="1" applyBorder="1" applyAlignment="1">
      <alignment horizontal="right" vertical="center" wrapText="1"/>
    </xf>
    <xf numFmtId="0" fontId="62" fillId="58" borderId="15" xfId="0" applyFont="1" applyFill="1" applyBorder="1" applyAlignment="1">
      <alignment horizontal="right"/>
    </xf>
    <xf numFmtId="191" fontId="62" fillId="58" borderId="20" xfId="63" applyNumberFormat="1" applyFont="1" applyFill="1" applyBorder="1" applyAlignment="1"/>
    <xf numFmtId="191" fontId="62" fillId="58" borderId="15" xfId="63" applyNumberFormat="1" applyFont="1" applyFill="1" applyBorder="1" applyAlignment="1"/>
    <xf numFmtId="191" fontId="62" fillId="58" borderId="17" xfId="63" applyNumberFormat="1" applyFont="1" applyFill="1" applyBorder="1" applyAlignment="1"/>
    <xf numFmtId="40" fontId="62" fillId="58" borderId="17" xfId="63" applyNumberFormat="1" applyFont="1" applyFill="1" applyBorder="1"/>
    <xf numFmtId="192" fontId="62" fillId="58" borderId="15" xfId="63" applyNumberFormat="1" applyFont="1" applyFill="1" applyBorder="1"/>
    <xf numFmtId="40" fontId="62" fillId="58" borderId="20" xfId="0" applyNumberFormat="1" applyFont="1" applyFill="1" applyBorder="1"/>
    <xf numFmtId="40" fontId="62" fillId="58" borderId="15" xfId="0" applyNumberFormat="1" applyFont="1" applyFill="1" applyBorder="1"/>
    <xf numFmtId="2" fontId="62" fillId="58" borderId="15" xfId="0" applyNumberFormat="1" applyFont="1" applyFill="1" applyBorder="1"/>
    <xf numFmtId="2" fontId="62" fillId="58" borderId="17" xfId="0" applyNumberFormat="1" applyFont="1" applyFill="1" applyBorder="1"/>
    <xf numFmtId="38" fontId="62" fillId="58" borderId="10" xfId="63" applyFont="1" applyFill="1" applyBorder="1"/>
    <xf numFmtId="0" fontId="8" fillId="58" borderId="16" xfId="0" applyFont="1" applyFill="1" applyBorder="1" applyAlignment="1">
      <alignment horizontal="center" vertical="center" wrapText="1"/>
    </xf>
    <xf numFmtId="0" fontId="0" fillId="58" borderId="15" xfId="0" applyFill="1" applyBorder="1" applyAlignment="1">
      <alignment horizontal="center"/>
    </xf>
    <xf numFmtId="0" fontId="0" fillId="58" borderId="17" xfId="0" applyFill="1" applyBorder="1" applyAlignment="1">
      <alignment horizontal="center"/>
    </xf>
    <xf numFmtId="0" fontId="3" fillId="58" borderId="19" xfId="0" applyFont="1" applyFill="1" applyBorder="1" applyAlignment="1">
      <alignment horizontal="center" vertical="center" wrapText="1"/>
    </xf>
    <xf numFmtId="0" fontId="3" fillId="60" borderId="10" xfId="0" applyFont="1" applyFill="1" applyBorder="1" applyAlignment="1">
      <alignment horizontal="center" vertical="center"/>
    </xf>
    <xf numFmtId="3" fontId="62" fillId="58" borderId="0" xfId="0" applyNumberFormat="1" applyFont="1" applyFill="1" applyAlignment="1">
      <alignment horizontal="right" wrapText="1"/>
    </xf>
    <xf numFmtId="178" fontId="62" fillId="58" borderId="0" xfId="0" applyNumberFormat="1" applyFont="1" applyFill="1" applyAlignment="1">
      <alignment horizontal="right" wrapText="1"/>
    </xf>
    <xf numFmtId="38" fontId="62" fillId="58" borderId="0" xfId="63" applyFont="1" applyFill="1" applyBorder="1" applyAlignment="1">
      <alignment wrapText="1"/>
    </xf>
    <xf numFmtId="38" fontId="62" fillId="58" borderId="0" xfId="63" applyFont="1" applyFill="1" applyBorder="1" applyAlignment="1">
      <alignment horizontal="right" wrapText="1"/>
    </xf>
    <xf numFmtId="180" fontId="62" fillId="0" borderId="0" xfId="63" applyNumberFormat="1" applyFont="1"/>
    <xf numFmtId="0" fontId="0" fillId="0" borderId="0" xfId="0" applyAlignment="1">
      <alignment horizontal="center"/>
    </xf>
    <xf numFmtId="0" fontId="0" fillId="0" borderId="24" xfId="0" applyBorder="1" applyAlignment="1">
      <alignment horizontal="center"/>
    </xf>
    <xf numFmtId="0" fontId="0" fillId="0" borderId="23" xfId="0" applyBorder="1" applyAlignment="1">
      <alignment horizontal="center"/>
    </xf>
    <xf numFmtId="0" fontId="0" fillId="60" borderId="24" xfId="0" applyFill="1" applyBorder="1"/>
    <xf numFmtId="38" fontId="0" fillId="60" borderId="24" xfId="63" applyFont="1" applyFill="1" applyBorder="1"/>
    <xf numFmtId="0" fontId="0" fillId="0" borderId="23" xfId="0" applyBorder="1" applyAlignment="1">
      <alignment horizontal="right"/>
    </xf>
    <xf numFmtId="0" fontId="0" fillId="60" borderId="0" xfId="0" applyFill="1"/>
    <xf numFmtId="38" fontId="0" fillId="60" borderId="0" xfId="63" applyFont="1" applyFill="1" applyBorder="1"/>
    <xf numFmtId="38" fontId="0" fillId="60" borderId="0" xfId="0" applyNumberFormat="1" applyFill="1"/>
    <xf numFmtId="38" fontId="0" fillId="0" borderId="0" xfId="63" applyFont="1" applyBorder="1" applyAlignment="1">
      <alignment horizontal="right"/>
    </xf>
    <xf numFmtId="38" fontId="0" fillId="60" borderId="0" xfId="63" applyFont="1" applyFill="1" applyBorder="1" applyAlignment="1">
      <alignment horizontal="right"/>
    </xf>
    <xf numFmtId="0" fontId="62" fillId="58" borderId="12" xfId="0" applyFont="1" applyFill="1" applyBorder="1" applyAlignment="1">
      <alignment horizontal="center" vertical="center"/>
    </xf>
    <xf numFmtId="0" fontId="62" fillId="58" borderId="24" xfId="0" applyFont="1" applyFill="1" applyBorder="1" applyAlignment="1">
      <alignment horizontal="center" vertical="center"/>
    </xf>
    <xf numFmtId="0" fontId="62" fillId="58" borderId="16" xfId="0" applyFont="1" applyFill="1" applyBorder="1" applyAlignment="1">
      <alignment horizontal="center" vertical="center"/>
    </xf>
    <xf numFmtId="0" fontId="8" fillId="58" borderId="23" xfId="0" applyFont="1" applyFill="1" applyBorder="1" applyAlignment="1">
      <alignment horizontal="center" vertical="center" wrapText="1"/>
    </xf>
    <xf numFmtId="0" fontId="62" fillId="58" borderId="19" xfId="0" applyFont="1" applyFill="1" applyBorder="1"/>
    <xf numFmtId="3" fontId="62" fillId="58" borderId="11" xfId="0" applyNumberFormat="1" applyFont="1" applyFill="1" applyBorder="1" applyAlignment="1">
      <alignment horizontal="right" wrapText="1"/>
    </xf>
    <xf numFmtId="178" fontId="62" fillId="58" borderId="11" xfId="0" applyNumberFormat="1" applyFont="1" applyFill="1" applyBorder="1" applyAlignment="1">
      <alignment horizontal="right" wrapText="1"/>
    </xf>
    <xf numFmtId="3" fontId="62" fillId="58" borderId="10" xfId="0" applyNumberFormat="1" applyFont="1" applyFill="1" applyBorder="1" applyAlignment="1">
      <alignment horizontal="right" wrapText="1"/>
    </xf>
    <xf numFmtId="38" fontId="62" fillId="58" borderId="10" xfId="63" applyFont="1" applyFill="1" applyBorder="1" applyAlignment="1">
      <alignment horizontal="right" wrapText="1"/>
    </xf>
    <xf numFmtId="38" fontId="62" fillId="58" borderId="19" xfId="63" applyFont="1" applyFill="1" applyBorder="1" applyAlignment="1">
      <alignment horizontal="right" wrapText="1"/>
    </xf>
    <xf numFmtId="3" fontId="62" fillId="58" borderId="18" xfId="0" applyNumberFormat="1" applyFont="1" applyFill="1" applyBorder="1" applyAlignment="1">
      <alignment horizontal="right" wrapText="1"/>
    </xf>
    <xf numFmtId="38" fontId="62" fillId="58" borderId="18" xfId="63" applyFont="1" applyFill="1" applyBorder="1" applyAlignment="1">
      <alignment horizontal="right" wrapText="1"/>
    </xf>
    <xf numFmtId="0" fontId="62" fillId="58" borderId="16" xfId="0" applyFont="1" applyFill="1" applyBorder="1" applyAlignment="1">
      <alignment wrapText="1"/>
    </xf>
    <xf numFmtId="0" fontId="62" fillId="58" borderId="11" xfId="0" applyFont="1" applyFill="1" applyBorder="1" applyAlignment="1">
      <alignment horizontal="center" vertical="center" shrinkToFit="1"/>
    </xf>
    <xf numFmtId="0" fontId="32" fillId="58" borderId="19" xfId="0" applyFont="1" applyFill="1" applyBorder="1" applyAlignment="1">
      <alignment horizontal="center" vertical="center" wrapText="1"/>
    </xf>
    <xf numFmtId="189" fontId="62" fillId="58" borderId="19" xfId="63" applyNumberFormat="1" applyFont="1" applyFill="1" applyBorder="1" applyAlignment="1"/>
    <xf numFmtId="189" fontId="62" fillId="58" borderId="17" xfId="63" applyNumberFormat="1" applyFont="1" applyFill="1" applyBorder="1" applyAlignment="1">
      <alignment horizontal="right"/>
    </xf>
    <xf numFmtId="189" fontId="62" fillId="58" borderId="16" xfId="0" applyNumberFormat="1" applyFont="1" applyFill="1" applyBorder="1" applyAlignment="1">
      <alignment horizontal="right"/>
    </xf>
    <xf numFmtId="0" fontId="32" fillId="58" borderId="19" xfId="0" applyFont="1" applyFill="1" applyBorder="1" applyAlignment="1">
      <alignment horizontal="center"/>
    </xf>
    <xf numFmtId="0" fontId="32" fillId="58" borderId="12" xfId="0" applyFont="1" applyFill="1" applyBorder="1" applyAlignment="1">
      <alignment horizontal="center"/>
    </xf>
    <xf numFmtId="0" fontId="32" fillId="58" borderId="11" xfId="0" applyFont="1" applyFill="1" applyBorder="1" applyAlignment="1">
      <alignment horizontal="center"/>
    </xf>
    <xf numFmtId="0" fontId="3" fillId="58" borderId="20" xfId="0" applyFont="1" applyFill="1" applyBorder="1" applyAlignment="1">
      <alignment horizontal="center"/>
    </xf>
    <xf numFmtId="0" fontId="3" fillId="58" borderId="11" xfId="0" applyFont="1" applyFill="1" applyBorder="1" applyAlignment="1">
      <alignment horizontal="center"/>
    </xf>
    <xf numFmtId="0" fontId="70" fillId="58" borderId="20" xfId="93" applyFill="1" applyBorder="1" applyAlignment="1">
      <alignment horizontal="center"/>
    </xf>
    <xf numFmtId="0" fontId="70" fillId="58" borderId="15" xfId="93" applyFill="1" applyBorder="1" applyAlignment="1">
      <alignment horizontal="center"/>
    </xf>
    <xf numFmtId="0" fontId="70" fillId="58" borderId="17" xfId="93" applyFill="1" applyBorder="1" applyAlignment="1">
      <alignment horizontal="center"/>
    </xf>
    <xf numFmtId="189" fontId="3" fillId="62" borderId="11" xfId="0" applyNumberFormat="1" applyFont="1" applyFill="1" applyBorder="1"/>
    <xf numFmtId="0" fontId="3" fillId="62" borderId="11" xfId="0" applyFont="1" applyFill="1" applyBorder="1"/>
    <xf numFmtId="0" fontId="32" fillId="58" borderId="21" xfId="0" applyFont="1" applyFill="1" applyBorder="1" applyAlignment="1">
      <alignment vertical="center" wrapText="1"/>
    </xf>
    <xf numFmtId="0" fontId="62" fillId="58" borderId="11" xfId="0" applyFont="1" applyFill="1" applyBorder="1" applyAlignment="1">
      <alignment horizontal="right" vertical="center" wrapText="1"/>
    </xf>
    <xf numFmtId="0" fontId="32" fillId="58" borderId="23" xfId="0" applyFont="1" applyFill="1" applyBorder="1" applyAlignment="1">
      <alignment horizontal="center" vertical="center" wrapText="1"/>
    </xf>
    <xf numFmtId="180" fontId="62" fillId="58" borderId="11" xfId="63" applyNumberFormat="1" applyFont="1" applyFill="1" applyBorder="1" applyAlignment="1">
      <alignment horizontal="right" vertical="center" wrapText="1"/>
    </xf>
    <xf numFmtId="180" fontId="62" fillId="58" borderId="11" xfId="63" applyNumberFormat="1" applyFont="1" applyFill="1" applyBorder="1"/>
    <xf numFmtId="0" fontId="0" fillId="0" borderId="16" xfId="0" applyBorder="1" applyAlignment="1">
      <alignment horizontal="center"/>
    </xf>
    <xf numFmtId="38" fontId="0" fillId="60" borderId="13" xfId="63" applyFont="1" applyFill="1" applyBorder="1"/>
    <xf numFmtId="38" fontId="0" fillId="60" borderId="16" xfId="63" applyFont="1" applyFill="1" applyBorder="1"/>
    <xf numFmtId="0" fontId="0" fillId="0" borderId="20" xfId="0" applyBorder="1" applyAlignment="1">
      <alignment horizontal="center"/>
    </xf>
    <xf numFmtId="0" fontId="0" fillId="0" borderId="15" xfId="0" applyBorder="1" applyAlignment="1">
      <alignment horizontal="center"/>
    </xf>
    <xf numFmtId="0" fontId="32" fillId="0" borderId="17" xfId="0" applyFont="1" applyBorder="1" applyAlignment="1">
      <alignment horizontal="center"/>
    </xf>
    <xf numFmtId="38" fontId="0" fillId="60" borderId="15" xfId="63" applyFont="1" applyFill="1" applyBorder="1"/>
    <xf numFmtId="38" fontId="0" fillId="0" borderId="15" xfId="63" applyFont="1" applyBorder="1" applyAlignment="1">
      <alignment horizontal="right"/>
    </xf>
    <xf numFmtId="38" fontId="0" fillId="60" borderId="15" xfId="63" applyFont="1" applyFill="1" applyBorder="1" applyAlignment="1">
      <alignment horizontal="right"/>
    </xf>
    <xf numFmtId="38" fontId="0" fillId="60" borderId="17" xfId="63" applyFont="1" applyFill="1" applyBorder="1"/>
    <xf numFmtId="0" fontId="32" fillId="0" borderId="20" xfId="0" applyFont="1" applyBorder="1"/>
    <xf numFmtId="0" fontId="32" fillId="0" borderId="15" xfId="0" applyFont="1" applyBorder="1" applyAlignment="1">
      <alignment horizontal="center"/>
    </xf>
    <xf numFmtId="0" fontId="32" fillId="0" borderId="17" xfId="0" applyFont="1" applyBorder="1"/>
    <xf numFmtId="0" fontId="32" fillId="0" borderId="15" xfId="0" applyFont="1" applyBorder="1"/>
    <xf numFmtId="0" fontId="0" fillId="0" borderId="11" xfId="0" applyBorder="1" applyAlignment="1">
      <alignment horizontal="center"/>
    </xf>
    <xf numFmtId="189" fontId="0" fillId="60" borderId="15" xfId="63" applyNumberFormat="1" applyFont="1" applyFill="1" applyBorder="1"/>
    <xf numFmtId="189" fontId="0" fillId="60" borderId="17" xfId="63" applyNumberFormat="1" applyFont="1" applyFill="1" applyBorder="1"/>
    <xf numFmtId="0" fontId="0" fillId="0" borderId="20" xfId="0" applyBorder="1"/>
    <xf numFmtId="0" fontId="0" fillId="0" borderId="17" xfId="0" applyBorder="1" applyAlignment="1">
      <alignment horizontal="center"/>
    </xf>
    <xf numFmtId="0" fontId="0" fillId="0" borderId="15" xfId="0" applyBorder="1"/>
    <xf numFmtId="0" fontId="62" fillId="0" borderId="0" xfId="0" applyFont="1" applyAlignment="1">
      <alignment horizontal="center"/>
    </xf>
    <xf numFmtId="0" fontId="32" fillId="0" borderId="0" xfId="0" quotePrefix="1" applyFont="1"/>
    <xf numFmtId="0" fontId="62" fillId="58" borderId="0" xfId="0" quotePrefix="1" applyFont="1" applyFill="1"/>
    <xf numFmtId="180" fontId="62" fillId="58" borderId="0" xfId="63" applyNumberFormat="1" applyFont="1" applyFill="1"/>
    <xf numFmtId="189" fontId="32" fillId="58" borderId="60" xfId="63" applyNumberFormat="1" applyFont="1" applyFill="1" applyBorder="1" applyAlignment="1"/>
    <xf numFmtId="189" fontId="32" fillId="58" borderId="38" xfId="63" applyNumberFormat="1" applyFont="1" applyFill="1" applyBorder="1" applyAlignment="1"/>
    <xf numFmtId="190" fontId="32" fillId="58" borderId="22" xfId="63" applyNumberFormat="1" applyFont="1" applyFill="1" applyBorder="1" applyAlignment="1"/>
    <xf numFmtId="190" fontId="32" fillId="58" borderId="20" xfId="63" applyNumberFormat="1" applyFont="1" applyFill="1" applyBorder="1" applyAlignment="1"/>
    <xf numFmtId="185" fontId="32" fillId="58" borderId="20" xfId="63" applyNumberFormat="1" applyFont="1" applyFill="1" applyBorder="1" applyAlignment="1"/>
    <xf numFmtId="190" fontId="32" fillId="58" borderId="21" xfId="63" applyNumberFormat="1" applyFont="1" applyFill="1" applyBorder="1" applyAlignment="1"/>
    <xf numFmtId="185" fontId="32" fillId="58" borderId="58" xfId="63" applyNumberFormat="1" applyFont="1" applyFill="1" applyBorder="1" applyAlignment="1"/>
    <xf numFmtId="185" fontId="32" fillId="58" borderId="33" xfId="63" applyNumberFormat="1" applyFont="1" applyFill="1" applyBorder="1" applyAlignment="1"/>
    <xf numFmtId="189" fontId="32" fillId="58" borderId="49" xfId="0" applyNumberFormat="1" applyFont="1" applyFill="1" applyBorder="1" applyAlignment="1">
      <alignment horizontal="right"/>
    </xf>
    <xf numFmtId="0" fontId="3" fillId="25" borderId="76" xfId="0" applyFont="1" applyFill="1" applyBorder="1"/>
    <xf numFmtId="0" fontId="3" fillId="25" borderId="77" xfId="0" applyFont="1" applyFill="1" applyBorder="1" applyAlignment="1">
      <alignment horizontal="right"/>
    </xf>
    <xf numFmtId="189" fontId="32" fillId="58" borderId="78" xfId="63" applyNumberFormat="1" applyFont="1" applyFill="1" applyBorder="1" applyAlignment="1"/>
    <xf numFmtId="189" fontId="32" fillId="58" borderId="40" xfId="63" applyNumberFormat="1" applyFont="1" applyFill="1" applyBorder="1" applyAlignment="1"/>
    <xf numFmtId="189" fontId="32" fillId="58" borderId="39" xfId="63" applyNumberFormat="1" applyFont="1" applyFill="1" applyBorder="1" applyAlignment="1"/>
    <xf numFmtId="0" fontId="3" fillId="25" borderId="31" xfId="0" applyFont="1" applyFill="1" applyBorder="1"/>
    <xf numFmtId="0" fontId="3" fillId="25" borderId="57" xfId="0" applyFont="1" applyFill="1" applyBorder="1" applyAlignment="1">
      <alignment horizontal="right"/>
    </xf>
    <xf numFmtId="189" fontId="32" fillId="58" borderId="32" xfId="0" applyNumberFormat="1" applyFont="1" applyFill="1" applyBorder="1" applyAlignment="1">
      <alignment horizontal="right"/>
    </xf>
    <xf numFmtId="0" fontId="3" fillId="25" borderId="79" xfId="0" applyFont="1" applyFill="1" applyBorder="1" applyAlignment="1">
      <alignment horizontal="right"/>
    </xf>
    <xf numFmtId="0" fontId="3" fillId="25" borderId="16" xfId="0" applyFont="1" applyFill="1" applyBorder="1" applyAlignment="1">
      <alignment vertical="center"/>
    </xf>
    <xf numFmtId="0" fontId="3" fillId="25" borderId="18" xfId="0" applyFont="1" applyFill="1" applyBorder="1"/>
    <xf numFmtId="0" fontId="3" fillId="25" borderId="34" xfId="0" applyFont="1" applyFill="1" applyBorder="1" applyAlignment="1">
      <alignment horizontal="right"/>
    </xf>
    <xf numFmtId="0" fontId="3" fillId="25" borderId="29" xfId="0" applyFont="1" applyFill="1" applyBorder="1" applyAlignment="1">
      <alignment horizontal="right"/>
    </xf>
    <xf numFmtId="180" fontId="3" fillId="25" borderId="34" xfId="63" applyNumberFormat="1" applyFont="1" applyFill="1" applyBorder="1" applyAlignment="1"/>
    <xf numFmtId="0" fontId="3" fillId="25" borderId="53" xfId="0" applyFont="1" applyFill="1" applyBorder="1" applyAlignment="1">
      <alignment horizontal="right"/>
    </xf>
    <xf numFmtId="180" fontId="3" fillId="25" borderId="55" xfId="63" applyNumberFormat="1" applyFont="1" applyFill="1" applyBorder="1" applyAlignment="1"/>
    <xf numFmtId="0" fontId="3" fillId="25" borderId="49" xfId="0" applyFont="1" applyFill="1" applyBorder="1" applyAlignment="1">
      <alignment horizontal="right"/>
    </xf>
    <xf numFmtId="180" fontId="3" fillId="25" borderId="51" xfId="63" applyNumberFormat="1" applyFont="1" applyFill="1" applyBorder="1" applyAlignment="1"/>
    <xf numFmtId="180" fontId="3" fillId="0" borderId="51" xfId="63" applyNumberFormat="1" applyFont="1" applyFill="1" applyBorder="1" applyAlignment="1"/>
    <xf numFmtId="38" fontId="3" fillId="0" borderId="40" xfId="63" applyFont="1" applyFill="1" applyBorder="1" applyAlignment="1"/>
    <xf numFmtId="180" fontId="3" fillId="0" borderId="40" xfId="63" applyNumberFormat="1" applyFont="1" applyFill="1" applyBorder="1" applyAlignment="1"/>
    <xf numFmtId="180" fontId="3" fillId="0" borderId="38" xfId="63" applyNumberFormat="1" applyFont="1" applyFill="1" applyBorder="1" applyAlignment="1"/>
    <xf numFmtId="38" fontId="3" fillId="25" borderId="18" xfId="63" applyFont="1" applyFill="1" applyBorder="1" applyAlignment="1"/>
    <xf numFmtId="38" fontId="3" fillId="25" borderId="10" xfId="63" applyFont="1" applyFill="1" applyBorder="1" applyAlignment="1"/>
    <xf numFmtId="38" fontId="3" fillId="0" borderId="10" xfId="63" applyFont="1" applyFill="1" applyBorder="1" applyAlignment="1"/>
    <xf numFmtId="38" fontId="3" fillId="0" borderId="78" xfId="63" applyFont="1" applyFill="1" applyBorder="1" applyAlignment="1"/>
    <xf numFmtId="0" fontId="3" fillId="25" borderId="30" xfId="0" applyFont="1" applyFill="1" applyBorder="1"/>
    <xf numFmtId="0" fontId="3" fillId="25" borderId="30" xfId="0" applyFont="1" applyFill="1" applyBorder="1" applyAlignment="1">
      <alignment horizontal="right"/>
    </xf>
    <xf numFmtId="0" fontId="3" fillId="25" borderId="54" xfId="0" applyFont="1" applyFill="1" applyBorder="1" applyAlignment="1">
      <alignment horizontal="right"/>
    </xf>
    <xf numFmtId="0" fontId="3" fillId="25" borderId="32" xfId="0" applyFont="1" applyFill="1" applyBorder="1" applyAlignment="1">
      <alignment horizontal="right"/>
    </xf>
    <xf numFmtId="0" fontId="3" fillId="25" borderId="29" xfId="0" applyFont="1" applyFill="1" applyBorder="1" applyAlignment="1">
      <alignment vertical="center"/>
    </xf>
    <xf numFmtId="0" fontId="3" fillId="24" borderId="78" xfId="0" applyFont="1" applyFill="1" applyBorder="1" applyAlignment="1">
      <alignment horizontal="center" vertical="center"/>
    </xf>
    <xf numFmtId="0" fontId="3" fillId="24" borderId="77" xfId="0" applyFont="1" applyFill="1" applyBorder="1" applyAlignment="1">
      <alignment horizontal="center" vertical="center"/>
    </xf>
    <xf numFmtId="0" fontId="3" fillId="24" borderId="40" xfId="0" applyFont="1" applyFill="1" applyBorder="1" applyAlignment="1">
      <alignment horizontal="center" vertical="center"/>
    </xf>
    <xf numFmtId="0" fontId="3" fillId="24" borderId="38" xfId="0" applyFont="1" applyFill="1" applyBorder="1" applyAlignment="1">
      <alignment horizontal="center" vertical="center"/>
    </xf>
    <xf numFmtId="189" fontId="3" fillId="26" borderId="34" xfId="0" applyNumberFormat="1" applyFont="1" applyFill="1" applyBorder="1" applyAlignment="1">
      <alignment horizontal="right"/>
    </xf>
    <xf numFmtId="189" fontId="3" fillId="26" borderId="55" xfId="0" applyNumberFormat="1" applyFont="1" applyFill="1" applyBorder="1" applyAlignment="1">
      <alignment horizontal="right"/>
    </xf>
    <xf numFmtId="189" fontId="3" fillId="26" borderId="51" xfId="0" applyNumberFormat="1" applyFont="1" applyFill="1" applyBorder="1" applyAlignment="1">
      <alignment horizontal="right"/>
    </xf>
    <xf numFmtId="189" fontId="3" fillId="26" borderId="51" xfId="63" applyNumberFormat="1" applyFont="1" applyFill="1" applyBorder="1" applyAlignment="1">
      <alignment horizontal="right"/>
    </xf>
    <xf numFmtId="38" fontId="3" fillId="0" borderId="40" xfId="63" applyFont="1" applyFill="1" applyBorder="1"/>
    <xf numFmtId="180" fontId="3" fillId="26" borderId="77" xfId="63" applyNumberFormat="1" applyFont="1" applyFill="1" applyBorder="1" applyAlignment="1">
      <alignment horizontal="right"/>
    </xf>
    <xf numFmtId="189" fontId="3" fillId="26" borderId="40" xfId="63" applyNumberFormat="1" applyFont="1" applyFill="1" applyBorder="1" applyAlignment="1"/>
    <xf numFmtId="189" fontId="3" fillId="26" borderId="59" xfId="63" applyNumberFormat="1" applyFont="1" applyFill="1" applyBorder="1" applyAlignment="1">
      <alignment horizontal="right"/>
    </xf>
    <xf numFmtId="189" fontId="3" fillId="26" borderId="38" xfId="63" applyNumberFormat="1" applyFont="1" applyFill="1" applyBorder="1" applyAlignment="1">
      <alignment horizontal="right"/>
    </xf>
    <xf numFmtId="38" fontId="3" fillId="26" borderId="18" xfId="63" applyFont="1" applyFill="1" applyBorder="1"/>
    <xf numFmtId="38" fontId="3" fillId="26" borderId="10" xfId="63" applyFont="1" applyFill="1" applyBorder="1"/>
    <xf numFmtId="38" fontId="3" fillId="0" borderId="10" xfId="63" applyFont="1" applyFill="1" applyBorder="1"/>
    <xf numFmtId="38" fontId="3" fillId="0" borderId="78" xfId="63" applyFont="1" applyFill="1" applyBorder="1"/>
    <xf numFmtId="0" fontId="3" fillId="26" borderId="57" xfId="0" applyFont="1" applyFill="1" applyBorder="1" applyAlignment="1">
      <alignment horizontal="right"/>
    </xf>
    <xf numFmtId="0" fontId="3" fillId="26" borderId="54" xfId="0" applyFont="1" applyFill="1" applyBorder="1" applyAlignment="1">
      <alignment horizontal="right"/>
    </xf>
    <xf numFmtId="0" fontId="3" fillId="26" borderId="32" xfId="0" applyFont="1" applyFill="1" applyBorder="1" applyAlignment="1">
      <alignment horizontal="right"/>
    </xf>
    <xf numFmtId="0" fontId="3" fillId="26" borderId="30" xfId="0" applyFont="1" applyFill="1" applyBorder="1" applyAlignment="1">
      <alignment horizontal="right"/>
    </xf>
    <xf numFmtId="0" fontId="8" fillId="24" borderId="40" xfId="0" applyFont="1" applyFill="1" applyBorder="1" applyAlignment="1">
      <alignment horizontal="center" vertical="center" wrapText="1"/>
    </xf>
    <xf numFmtId="0" fontId="3" fillId="24" borderId="40" xfId="0" applyFont="1" applyFill="1" applyBorder="1" applyAlignment="1">
      <alignment horizontal="center" vertical="center" wrapText="1"/>
    </xf>
    <xf numFmtId="0" fontId="8" fillId="24" borderId="38" xfId="0" applyFont="1" applyFill="1" applyBorder="1" applyAlignment="1">
      <alignment horizontal="center" vertical="center" wrapText="1"/>
    </xf>
    <xf numFmtId="38" fontId="3" fillId="25" borderId="34" xfId="63" applyFont="1" applyFill="1" applyBorder="1" applyAlignment="1">
      <alignment horizontal="right"/>
    </xf>
    <xf numFmtId="38" fontId="3" fillId="0" borderId="34" xfId="63" applyFont="1" applyFill="1" applyBorder="1" applyAlignment="1"/>
    <xf numFmtId="38" fontId="3" fillId="0" borderId="55" xfId="63" applyFont="1" applyFill="1" applyBorder="1" applyAlignment="1"/>
    <xf numFmtId="38" fontId="3" fillId="0" borderId="51" xfId="63" applyFont="1" applyFill="1" applyBorder="1" applyAlignment="1"/>
    <xf numFmtId="38" fontId="3" fillId="25" borderId="55" xfId="63" applyFont="1" applyFill="1" applyBorder="1" applyAlignment="1"/>
    <xf numFmtId="38" fontId="3" fillId="25" borderId="51" xfId="63" applyFont="1" applyFill="1" applyBorder="1" applyAlignment="1"/>
    <xf numFmtId="38" fontId="3" fillId="0" borderId="38" xfId="63" applyFont="1" applyFill="1" applyBorder="1" applyAlignment="1"/>
    <xf numFmtId="0" fontId="3" fillId="24" borderId="59" xfId="0" applyFont="1" applyFill="1" applyBorder="1" applyAlignment="1">
      <alignment horizontal="center" vertical="center"/>
    </xf>
    <xf numFmtId="0" fontId="3" fillId="24" borderId="59" xfId="0" applyFont="1" applyFill="1" applyBorder="1" applyAlignment="1">
      <alignment horizontal="center" vertical="center" shrinkToFit="1"/>
    </xf>
    <xf numFmtId="0" fontId="3" fillId="24" borderId="80" xfId="0" applyFont="1" applyFill="1" applyBorder="1" applyAlignment="1">
      <alignment horizontal="center" vertical="center" shrinkToFit="1"/>
    </xf>
    <xf numFmtId="180" fontId="3" fillId="26" borderId="13" xfId="63" applyNumberFormat="1" applyFont="1" applyFill="1" applyBorder="1" applyAlignment="1"/>
    <xf numFmtId="180" fontId="3" fillId="26" borderId="16" xfId="63" applyNumberFormat="1" applyFont="1" applyFill="1" applyBorder="1" applyAlignment="1"/>
    <xf numFmtId="180" fontId="3" fillId="26" borderId="19" xfId="63" applyNumberFormat="1" applyFont="1" applyFill="1" applyBorder="1" applyAlignment="1"/>
    <xf numFmtId="180" fontId="3" fillId="0" borderId="19" xfId="63" applyNumberFormat="1" applyFont="1" applyFill="1" applyBorder="1" applyAlignment="1"/>
    <xf numFmtId="180" fontId="3" fillId="0" borderId="39" xfId="63" applyNumberFormat="1" applyFont="1" applyFill="1" applyBorder="1" applyAlignment="1"/>
    <xf numFmtId="0" fontId="3" fillId="25" borderId="52" xfId="0" applyFont="1" applyFill="1" applyBorder="1" applyAlignment="1">
      <alignment horizontal="right"/>
    </xf>
    <xf numFmtId="38" fontId="3" fillId="25" borderId="52" xfId="63" applyFont="1" applyFill="1" applyBorder="1" applyAlignment="1">
      <alignment horizontal="right"/>
    </xf>
    <xf numFmtId="38" fontId="3" fillId="0" borderId="52" xfId="63" applyFont="1" applyFill="1" applyBorder="1" applyAlignment="1"/>
    <xf numFmtId="38" fontId="3" fillId="0" borderId="56" xfId="63" applyFont="1" applyFill="1" applyBorder="1" applyAlignment="1"/>
    <xf numFmtId="38" fontId="3" fillId="0" borderId="50" xfId="63" applyFont="1" applyFill="1" applyBorder="1" applyAlignment="1"/>
    <xf numFmtId="38" fontId="3" fillId="25" borderId="56" xfId="63" applyFont="1" applyFill="1" applyBorder="1" applyAlignment="1"/>
    <xf numFmtId="38" fontId="3" fillId="25" borderId="50" xfId="63" applyFont="1" applyFill="1" applyBorder="1" applyAlignment="1"/>
    <xf numFmtId="38" fontId="3" fillId="0" borderId="60" xfId="63" applyFont="1" applyFill="1" applyBorder="1" applyAlignment="1"/>
    <xf numFmtId="38" fontId="3" fillId="26" borderId="18" xfId="63" applyFont="1" applyFill="1" applyBorder="1" applyAlignment="1"/>
    <xf numFmtId="38" fontId="3" fillId="26" borderId="10" xfId="63" applyFont="1" applyFill="1" applyBorder="1" applyAlignment="1"/>
    <xf numFmtId="38" fontId="3" fillId="26" borderId="34" xfId="63" applyFont="1" applyFill="1" applyBorder="1" applyAlignment="1"/>
    <xf numFmtId="38" fontId="3" fillId="25" borderId="30" xfId="63" applyFont="1" applyFill="1" applyBorder="1" applyAlignment="1"/>
    <xf numFmtId="0" fontId="8" fillId="60" borderId="74" xfId="0" applyFont="1" applyFill="1" applyBorder="1" applyAlignment="1">
      <alignment horizontal="center" vertical="center" wrapText="1"/>
    </xf>
    <xf numFmtId="0" fontId="3" fillId="60" borderId="61" xfId="0" applyFont="1" applyFill="1" applyBorder="1" applyAlignment="1">
      <alignment horizontal="center" vertical="center"/>
    </xf>
    <xf numFmtId="0" fontId="3" fillId="26" borderId="16" xfId="0" applyFont="1" applyFill="1" applyBorder="1"/>
    <xf numFmtId="0" fontId="3" fillId="26" borderId="34" xfId="0" applyFont="1" applyFill="1" applyBorder="1" applyAlignment="1">
      <alignment horizontal="right"/>
    </xf>
    <xf numFmtId="0" fontId="3" fillId="26" borderId="29" xfId="0" applyFont="1" applyFill="1" applyBorder="1" applyAlignment="1">
      <alignment horizontal="right"/>
    </xf>
    <xf numFmtId="0" fontId="3" fillId="26" borderId="53" xfId="0" applyFont="1" applyFill="1" applyBorder="1" applyAlignment="1">
      <alignment horizontal="right"/>
    </xf>
    <xf numFmtId="189" fontId="3" fillId="26" borderId="55" xfId="63" applyNumberFormat="1" applyFont="1" applyFill="1" applyBorder="1" applyAlignment="1"/>
    <xf numFmtId="0" fontId="3" fillId="26" borderId="49" xfId="0" applyFont="1" applyFill="1" applyBorder="1" applyAlignment="1">
      <alignment horizontal="right"/>
    </xf>
    <xf numFmtId="189" fontId="3" fillId="26" borderId="51" xfId="63" applyNumberFormat="1" applyFont="1" applyFill="1" applyBorder="1" applyAlignment="1"/>
    <xf numFmtId="189" fontId="3" fillId="0" borderId="51" xfId="63" applyNumberFormat="1" applyFont="1" applyFill="1" applyBorder="1" applyAlignment="1"/>
    <xf numFmtId="189" fontId="3" fillId="0" borderId="33" xfId="63" applyNumberFormat="1" applyFont="1" applyFill="1" applyBorder="1" applyAlignment="1"/>
    <xf numFmtId="40" fontId="3" fillId="0" borderId="40" xfId="63" applyNumberFormat="1" applyFont="1" applyFill="1" applyBorder="1"/>
    <xf numFmtId="191" fontId="3" fillId="0" borderId="40" xfId="63" applyNumberFormat="1" applyFont="1" applyFill="1" applyBorder="1" applyAlignment="1"/>
    <xf numFmtId="0" fontId="3" fillId="0" borderId="40" xfId="0" applyFont="1" applyBorder="1"/>
    <xf numFmtId="2" fontId="3" fillId="0" borderId="40" xfId="0" applyNumberFormat="1" applyFont="1" applyBorder="1"/>
    <xf numFmtId="189" fontId="3" fillId="0" borderId="40" xfId="63" applyNumberFormat="1" applyFont="1" applyFill="1" applyBorder="1" applyAlignment="1"/>
    <xf numFmtId="189" fontId="3" fillId="0" borderId="38" xfId="63" applyNumberFormat="1" applyFont="1" applyFill="1" applyBorder="1" applyAlignment="1"/>
    <xf numFmtId="0" fontId="3" fillId="26" borderId="29" xfId="0" applyFont="1" applyFill="1" applyBorder="1"/>
    <xf numFmtId="0" fontId="3" fillId="24" borderId="79" xfId="0" applyFont="1" applyFill="1" applyBorder="1" applyAlignment="1">
      <alignment horizontal="center" vertical="center"/>
    </xf>
    <xf numFmtId="0" fontId="3" fillId="24" borderId="78" xfId="0" applyFont="1" applyFill="1" applyBorder="1" applyAlignment="1">
      <alignment horizontal="center" vertical="center" wrapText="1"/>
    </xf>
    <xf numFmtId="40" fontId="3" fillId="26" borderId="14" xfId="63" applyNumberFormat="1" applyFont="1" applyFill="1" applyBorder="1"/>
    <xf numFmtId="40" fontId="3" fillId="26" borderId="18" xfId="63" applyNumberFormat="1" applyFont="1" applyFill="1" applyBorder="1"/>
    <xf numFmtId="40" fontId="3" fillId="26" borderId="10" xfId="63" applyNumberFormat="1" applyFont="1" applyFill="1" applyBorder="1"/>
    <xf numFmtId="40" fontId="3" fillId="0" borderId="10" xfId="63" applyNumberFormat="1" applyFont="1" applyFill="1" applyBorder="1"/>
    <xf numFmtId="40" fontId="3" fillId="0" borderId="14" xfId="63" applyNumberFormat="1" applyFont="1" applyFill="1" applyBorder="1"/>
    <xf numFmtId="40" fontId="3" fillId="0" borderId="78" xfId="63" applyNumberFormat="1" applyFont="1" applyFill="1" applyBorder="1"/>
    <xf numFmtId="38" fontId="3" fillId="0" borderId="30" xfId="0" applyNumberFormat="1" applyFont="1" applyBorder="1"/>
    <xf numFmtId="38" fontId="3" fillId="0" borderId="51" xfId="0" applyNumberFormat="1" applyFont="1" applyBorder="1"/>
    <xf numFmtId="0" fontId="3" fillId="26" borderId="31" xfId="0" applyFont="1" applyFill="1" applyBorder="1" applyAlignment="1">
      <alignment horizontal="right"/>
    </xf>
    <xf numFmtId="38" fontId="3" fillId="0" borderId="33" xfId="0" applyNumberFormat="1" applyFont="1" applyBorder="1"/>
    <xf numFmtId="38" fontId="3" fillId="0" borderId="55" xfId="0" applyNumberFormat="1" applyFont="1" applyBorder="1"/>
    <xf numFmtId="0" fontId="3" fillId="0" borderId="53" xfId="0" applyFont="1" applyBorder="1" applyAlignment="1">
      <alignment horizontal="right"/>
    </xf>
    <xf numFmtId="0" fontId="3" fillId="0" borderId="49" xfId="0" applyFont="1" applyBorder="1" applyAlignment="1">
      <alignment horizontal="right"/>
    </xf>
    <xf numFmtId="38" fontId="3" fillId="60" borderId="51" xfId="0" applyNumberFormat="1" applyFont="1" applyFill="1" applyBorder="1"/>
    <xf numFmtId="0" fontId="3" fillId="25" borderId="49" xfId="0" applyFont="1" applyFill="1" applyBorder="1"/>
    <xf numFmtId="0" fontId="3" fillId="0" borderId="30" xfId="0" applyFont="1" applyBorder="1" applyAlignment="1">
      <alignment horizontal="right"/>
    </xf>
    <xf numFmtId="40" fontId="3" fillId="0" borderId="33" xfId="63" applyNumberFormat="1" applyFont="1" applyFill="1" applyBorder="1"/>
    <xf numFmtId="40" fontId="3" fillId="0" borderId="55" xfId="63" applyNumberFormat="1" applyFont="1" applyFill="1" applyBorder="1"/>
    <xf numFmtId="180" fontId="3" fillId="0" borderId="33" xfId="63" applyNumberFormat="1" applyFont="1" applyFill="1" applyBorder="1"/>
    <xf numFmtId="180" fontId="3" fillId="0" borderId="51" xfId="63" applyNumberFormat="1" applyFont="1" applyFill="1" applyBorder="1"/>
    <xf numFmtId="180" fontId="3" fillId="60" borderId="78" xfId="63" applyNumberFormat="1" applyFont="1" applyFill="1" applyBorder="1"/>
    <xf numFmtId="180" fontId="3" fillId="60" borderId="40" xfId="63" applyNumberFormat="1" applyFont="1" applyFill="1" applyBorder="1"/>
    <xf numFmtId="180" fontId="3" fillId="0" borderId="40" xfId="63" applyNumberFormat="1" applyFont="1" applyFill="1" applyBorder="1"/>
    <xf numFmtId="180" fontId="3" fillId="0" borderId="38" xfId="63" applyNumberFormat="1" applyFont="1" applyFill="1" applyBorder="1"/>
    <xf numFmtId="0" fontId="3" fillId="0" borderId="54" xfId="0" applyFont="1" applyBorder="1" applyAlignment="1">
      <alignment horizontal="right"/>
    </xf>
    <xf numFmtId="0" fontId="3" fillId="0" borderId="32" xfId="0" applyFont="1" applyBorder="1" applyAlignment="1">
      <alignment horizontal="right"/>
    </xf>
    <xf numFmtId="0" fontId="3" fillId="24" borderId="38" xfId="0" applyFont="1" applyFill="1" applyBorder="1" applyAlignment="1">
      <alignment horizontal="center" vertical="center" wrapText="1"/>
    </xf>
    <xf numFmtId="0" fontId="33" fillId="26" borderId="24" xfId="0" applyFont="1" applyFill="1" applyBorder="1"/>
    <xf numFmtId="0" fontId="65" fillId="0" borderId="0" xfId="82" applyFont="1" applyAlignment="1">
      <alignment horizontal="left" vertical="center"/>
    </xf>
    <xf numFmtId="0" fontId="33" fillId="0" borderId="0" xfId="0" applyFont="1" applyAlignment="1">
      <alignment horizontal="left" vertical="center"/>
    </xf>
    <xf numFmtId="0" fontId="3" fillId="25" borderId="29" xfId="0" applyFont="1" applyFill="1" applyBorder="1"/>
    <xf numFmtId="40" fontId="3" fillId="25" borderId="30" xfId="63" applyNumberFormat="1" applyFont="1" applyFill="1" applyBorder="1" applyAlignment="1">
      <alignment horizontal="right"/>
    </xf>
    <xf numFmtId="40" fontId="3" fillId="25" borderId="32" xfId="63" applyNumberFormat="1" applyFont="1" applyFill="1" applyBorder="1"/>
    <xf numFmtId="0" fontId="3" fillId="25" borderId="53" xfId="0" applyFont="1" applyFill="1" applyBorder="1"/>
    <xf numFmtId="40" fontId="3" fillId="25" borderId="54" xfId="63" applyNumberFormat="1" applyFont="1" applyFill="1" applyBorder="1"/>
    <xf numFmtId="190" fontId="3" fillId="0" borderId="40" xfId="63" applyNumberFormat="1" applyFont="1" applyFill="1" applyBorder="1"/>
    <xf numFmtId="189" fontId="3" fillId="0" borderId="40" xfId="63" applyNumberFormat="1" applyFont="1" applyFill="1" applyBorder="1"/>
    <xf numFmtId="38" fontId="3" fillId="0" borderId="77" xfId="63" applyFont="1" applyFill="1" applyBorder="1" applyAlignment="1"/>
    <xf numFmtId="38" fontId="3" fillId="0" borderId="77" xfId="63" applyFont="1" applyFill="1" applyBorder="1"/>
    <xf numFmtId="189" fontId="3" fillId="0" borderId="39" xfId="63" applyNumberFormat="1" applyFont="1" applyFill="1" applyBorder="1"/>
    <xf numFmtId="40" fontId="3" fillId="25" borderId="40" xfId="63" applyNumberFormat="1" applyFont="1" applyFill="1" applyBorder="1"/>
    <xf numFmtId="40" fontId="3" fillId="25" borderId="61" xfId="63" applyNumberFormat="1" applyFont="1" applyFill="1" applyBorder="1"/>
    <xf numFmtId="38" fontId="3" fillId="25" borderId="14" xfId="63" applyFont="1" applyFill="1" applyBorder="1" applyAlignment="1">
      <alignment horizontal="right"/>
    </xf>
    <xf numFmtId="38" fontId="3" fillId="25" borderId="10" xfId="63" applyFont="1" applyFill="1" applyBorder="1"/>
    <xf numFmtId="38" fontId="3" fillId="25" borderId="18" xfId="63" applyFont="1" applyFill="1" applyBorder="1"/>
    <xf numFmtId="38" fontId="3" fillId="0" borderId="18" xfId="63" applyFont="1" applyFill="1" applyBorder="1"/>
    <xf numFmtId="0" fontId="32" fillId="58" borderId="19" xfId="0" applyFont="1" applyFill="1" applyBorder="1" applyAlignment="1">
      <alignment horizontal="center" vertical="center"/>
    </xf>
    <xf numFmtId="38" fontId="62" fillId="58" borderId="16" xfId="63" applyFont="1" applyFill="1" applyBorder="1"/>
    <xf numFmtId="38" fontId="62" fillId="58" borderId="19" xfId="63" applyFont="1" applyFill="1" applyBorder="1"/>
    <xf numFmtId="0" fontId="62" fillId="58" borderId="10" xfId="0" applyFont="1" applyFill="1" applyBorder="1" applyAlignment="1">
      <alignment horizontal="center" vertical="center"/>
    </xf>
    <xf numFmtId="0" fontId="62" fillId="58" borderId="15" xfId="0" applyFont="1" applyFill="1" applyBorder="1" applyAlignment="1">
      <alignment horizontal="left" wrapText="1"/>
    </xf>
    <xf numFmtId="0" fontId="62" fillId="58" borderId="17" xfId="0" applyFont="1" applyFill="1" applyBorder="1" applyAlignment="1">
      <alignment horizontal="left" wrapText="1"/>
    </xf>
    <xf numFmtId="0" fontId="62" fillId="60" borderId="22" xfId="0" applyFont="1" applyFill="1" applyBorder="1" applyAlignment="1">
      <alignment horizontal="center" vertical="center"/>
    </xf>
    <xf numFmtId="0" fontId="62" fillId="60" borderId="18" xfId="0" applyFont="1" applyFill="1" applyBorder="1" applyAlignment="1">
      <alignment horizontal="center" vertical="center"/>
    </xf>
    <xf numFmtId="38" fontId="62" fillId="58" borderId="15" xfId="0" applyNumberFormat="1" applyFont="1" applyFill="1" applyBorder="1" applyAlignment="1">
      <alignment horizontal="right"/>
    </xf>
    <xf numFmtId="0" fontId="62" fillId="60" borderId="21" xfId="0" applyFont="1" applyFill="1" applyBorder="1" applyAlignment="1">
      <alignment horizontal="center" vertical="center"/>
    </xf>
    <xf numFmtId="0" fontId="62" fillId="58" borderId="22" xfId="0" applyFont="1" applyFill="1" applyBorder="1" applyAlignment="1">
      <alignment vertical="center"/>
    </xf>
    <xf numFmtId="0" fontId="62" fillId="60" borderId="16" xfId="0" applyFont="1" applyFill="1" applyBorder="1" applyAlignment="1">
      <alignment horizontal="center" vertical="center"/>
    </xf>
    <xf numFmtId="0" fontId="62" fillId="58" borderId="20" xfId="0" applyFont="1" applyFill="1" applyBorder="1" applyAlignment="1">
      <alignment horizontal="left" wrapText="1"/>
    </xf>
    <xf numFmtId="38" fontId="62" fillId="58" borderId="22" xfId="63" applyFont="1" applyFill="1" applyBorder="1" applyAlignment="1">
      <alignment horizontal="right" wrapText="1"/>
    </xf>
    <xf numFmtId="178" fontId="62" fillId="58" borderId="20" xfId="0" applyNumberFormat="1" applyFont="1" applyFill="1" applyBorder="1" applyAlignment="1">
      <alignment horizontal="right" wrapText="1"/>
    </xf>
    <xf numFmtId="189" fontId="62" fillId="60" borderId="17" xfId="0" applyNumberFormat="1" applyFont="1" applyFill="1" applyBorder="1"/>
    <xf numFmtId="0" fontId="32" fillId="58" borderId="0" xfId="0" applyFont="1" applyFill="1" applyAlignment="1">
      <alignment vertical="center" wrapText="1"/>
    </xf>
    <xf numFmtId="0" fontId="62" fillId="58" borderId="0" xfId="0" applyFont="1" applyFill="1" applyAlignment="1">
      <alignment horizontal="center" vertical="center" shrinkToFit="1"/>
    </xf>
    <xf numFmtId="180" fontId="62" fillId="60" borderId="16" xfId="63" applyNumberFormat="1" applyFont="1" applyFill="1" applyBorder="1" applyAlignment="1"/>
    <xf numFmtId="178" fontId="62" fillId="58" borderId="13" xfId="0" applyNumberFormat="1" applyFont="1" applyFill="1" applyBorder="1" applyAlignment="1">
      <alignment horizontal="right" wrapText="1"/>
    </xf>
    <xf numFmtId="178" fontId="62" fillId="58" borderId="21" xfId="0" applyNumberFormat="1" applyFont="1" applyFill="1" applyBorder="1" applyAlignment="1">
      <alignment horizontal="right" wrapText="1"/>
    </xf>
    <xf numFmtId="178" fontId="62" fillId="58" borderId="16" xfId="0" applyNumberFormat="1" applyFont="1" applyFill="1" applyBorder="1" applyAlignment="1">
      <alignment horizontal="right" wrapText="1"/>
    </xf>
    <xf numFmtId="38" fontId="62" fillId="58" borderId="20" xfId="63" applyFont="1" applyFill="1" applyBorder="1" applyAlignment="1">
      <alignment horizontal="right" wrapText="1"/>
    </xf>
    <xf numFmtId="190" fontId="62" fillId="58" borderId="19" xfId="0" applyNumberFormat="1" applyFont="1" applyFill="1" applyBorder="1"/>
    <xf numFmtId="190" fontId="0" fillId="0" borderId="23" xfId="0" applyNumberFormat="1" applyBorder="1"/>
    <xf numFmtId="190" fontId="0" fillId="0" borderId="24" xfId="0" applyNumberFormat="1" applyBorder="1"/>
    <xf numFmtId="0" fontId="3" fillId="60" borderId="15" xfId="0" applyFont="1" applyFill="1" applyBorder="1"/>
    <xf numFmtId="0" fontId="3" fillId="60" borderId="17" xfId="0" applyFont="1" applyFill="1" applyBorder="1"/>
    <xf numFmtId="190" fontId="0" fillId="64" borderId="15" xfId="0" applyNumberFormat="1" applyFill="1" applyBorder="1"/>
    <xf numFmtId="57" fontId="0" fillId="64" borderId="23" xfId="0" applyNumberFormat="1" applyFill="1" applyBorder="1" applyAlignment="1">
      <alignment horizontal="center"/>
    </xf>
    <xf numFmtId="190" fontId="62" fillId="58" borderId="15" xfId="63" applyNumberFormat="1" applyFont="1" applyFill="1" applyBorder="1"/>
    <xf numFmtId="190" fontId="62" fillId="58" borderId="20" xfId="63" applyNumberFormat="1" applyFont="1" applyFill="1" applyBorder="1"/>
    <xf numFmtId="190" fontId="62" fillId="60" borderId="17" xfId="63" applyNumberFormat="1" applyFont="1" applyFill="1" applyBorder="1"/>
    <xf numFmtId="38" fontId="62" fillId="0" borderId="22" xfId="63" applyFont="1" applyBorder="1"/>
    <xf numFmtId="38" fontId="62" fillId="0" borderId="14" xfId="63" applyFont="1" applyBorder="1"/>
    <xf numFmtId="38" fontId="62" fillId="60" borderId="18" xfId="63" applyFont="1" applyFill="1" applyBorder="1"/>
    <xf numFmtId="190" fontId="62" fillId="58" borderId="22" xfId="63" applyNumberFormat="1" applyFont="1" applyFill="1" applyBorder="1"/>
    <xf numFmtId="190" fontId="62" fillId="58" borderId="14" xfId="63" applyNumberFormat="1" applyFont="1" applyFill="1" applyBorder="1"/>
    <xf numFmtId="190" fontId="62" fillId="60" borderId="18" xfId="63" applyNumberFormat="1" applyFont="1" applyFill="1" applyBorder="1"/>
    <xf numFmtId="189" fontId="62" fillId="58" borderId="14" xfId="0" applyNumberFormat="1" applyFont="1" applyFill="1" applyBorder="1"/>
    <xf numFmtId="189" fontId="62" fillId="60" borderId="18" xfId="0" applyNumberFormat="1" applyFont="1" applyFill="1" applyBorder="1"/>
    <xf numFmtId="0" fontId="62" fillId="58" borderId="14" xfId="0" applyFont="1" applyFill="1" applyBorder="1" applyAlignment="1">
      <alignment horizontal="center"/>
    </xf>
    <xf numFmtId="180" fontId="62" fillId="60" borderId="0" xfId="63" applyNumberFormat="1" applyFont="1" applyFill="1" applyBorder="1" applyAlignment="1"/>
    <xf numFmtId="56" fontId="62" fillId="58" borderId="21" xfId="0" quotePrefix="1" applyNumberFormat="1" applyFont="1" applyFill="1" applyBorder="1" applyAlignment="1">
      <alignment horizontal="center"/>
    </xf>
    <xf numFmtId="180" fontId="62" fillId="60" borderId="15" xfId="63" applyNumberFormat="1" applyFont="1" applyFill="1" applyBorder="1" applyAlignment="1"/>
    <xf numFmtId="192" fontId="62" fillId="58" borderId="20" xfId="63" applyNumberFormat="1" applyFont="1" applyFill="1" applyBorder="1" applyAlignment="1"/>
    <xf numFmtId="192" fontId="62" fillId="58" borderId="15" xfId="63" applyNumberFormat="1" applyFont="1" applyFill="1" applyBorder="1" applyAlignment="1"/>
    <xf numFmtId="192" fontId="62" fillId="58" borderId="0" xfId="63" applyNumberFormat="1" applyFont="1" applyFill="1" applyBorder="1" applyAlignment="1"/>
    <xf numFmtId="192" fontId="62" fillId="60" borderId="17" xfId="63" applyNumberFormat="1" applyFont="1" applyFill="1" applyBorder="1" applyAlignment="1"/>
    <xf numFmtId="180" fontId="3" fillId="0" borderId="0" xfId="0" applyNumberFormat="1" applyFont="1"/>
    <xf numFmtId="190" fontId="62" fillId="58" borderId="20" xfId="0" applyNumberFormat="1" applyFont="1" applyFill="1" applyBorder="1"/>
    <xf numFmtId="190" fontId="62" fillId="58" borderId="11" xfId="0" applyNumberFormat="1" applyFont="1" applyFill="1" applyBorder="1"/>
    <xf numFmtId="0" fontId="62" fillId="60" borderId="20" xfId="0" applyFont="1" applyFill="1" applyBorder="1" applyAlignment="1">
      <alignment horizontal="center"/>
    </xf>
    <xf numFmtId="38" fontId="11" fillId="59" borderId="0" xfId="63" applyFont="1" applyFill="1" applyBorder="1"/>
    <xf numFmtId="0" fontId="62" fillId="60" borderId="17" xfId="0" applyFont="1" applyFill="1" applyBorder="1" applyAlignment="1">
      <alignment wrapText="1"/>
    </xf>
    <xf numFmtId="38" fontId="62" fillId="60" borderId="18" xfId="63" applyFont="1" applyFill="1" applyBorder="1" applyAlignment="1">
      <alignment horizontal="right" wrapText="1"/>
    </xf>
    <xf numFmtId="178" fontId="62" fillId="60" borderId="16" xfId="0" applyNumberFormat="1" applyFont="1" applyFill="1" applyBorder="1" applyAlignment="1">
      <alignment horizontal="right" wrapText="1"/>
    </xf>
    <xf numFmtId="38" fontId="62" fillId="60" borderId="17" xfId="63" applyFont="1" applyFill="1" applyBorder="1" applyAlignment="1">
      <alignment horizontal="right" wrapText="1"/>
    </xf>
    <xf numFmtId="178" fontId="62" fillId="60" borderId="17" xfId="0" applyNumberFormat="1" applyFont="1" applyFill="1" applyBorder="1" applyAlignment="1">
      <alignment horizontal="right" wrapText="1"/>
    </xf>
    <xf numFmtId="190" fontId="62" fillId="60" borderId="15" xfId="0" applyNumberFormat="1" applyFont="1" applyFill="1" applyBorder="1"/>
    <xf numFmtId="0" fontId="62" fillId="60" borderId="15" xfId="0" applyFont="1" applyFill="1" applyBorder="1" applyAlignment="1">
      <alignment horizontal="left" wrapText="1"/>
    </xf>
    <xf numFmtId="38" fontId="62" fillId="60" borderId="14" xfId="63" applyFont="1" applyFill="1" applyBorder="1" applyAlignment="1">
      <alignment horizontal="right" wrapText="1"/>
    </xf>
    <xf numFmtId="178" fontId="62" fillId="60" borderId="13" xfId="0" applyNumberFormat="1" applyFont="1" applyFill="1" applyBorder="1" applyAlignment="1">
      <alignment horizontal="right" wrapText="1"/>
    </xf>
    <xf numFmtId="38" fontId="62" fillId="60" borderId="15" xfId="63" applyFont="1" applyFill="1" applyBorder="1" applyAlignment="1">
      <alignment horizontal="right" wrapText="1"/>
    </xf>
    <xf numFmtId="178" fontId="62" fillId="60" borderId="15" xfId="0" applyNumberFormat="1" applyFont="1" applyFill="1" applyBorder="1" applyAlignment="1">
      <alignment horizontal="right" wrapText="1"/>
    </xf>
    <xf numFmtId="190" fontId="62" fillId="60" borderId="19" xfId="0" applyNumberFormat="1" applyFont="1" applyFill="1" applyBorder="1"/>
    <xf numFmtId="190" fontId="62" fillId="60" borderId="13" xfId="0" applyNumberFormat="1" applyFont="1" applyFill="1" applyBorder="1"/>
    <xf numFmtId="190" fontId="62" fillId="60" borderId="16" xfId="0" applyNumberFormat="1" applyFont="1" applyFill="1" applyBorder="1"/>
    <xf numFmtId="180" fontId="62" fillId="60" borderId="15" xfId="63" applyNumberFormat="1" applyFont="1" applyFill="1" applyBorder="1"/>
    <xf numFmtId="180" fontId="62" fillId="60" borderId="17" xfId="63" applyNumberFormat="1" applyFont="1" applyFill="1" applyBorder="1"/>
    <xf numFmtId="0" fontId="74" fillId="0" borderId="0" xfId="0" applyFont="1" applyAlignment="1">
      <alignment horizontal="right"/>
    </xf>
    <xf numFmtId="0" fontId="74" fillId="0" borderId="0" xfId="0" applyFont="1"/>
    <xf numFmtId="180" fontId="74" fillId="0" borderId="0" xfId="63" applyNumberFormat="1" applyFont="1" applyAlignment="1"/>
    <xf numFmtId="180" fontId="74" fillId="0" borderId="0" xfId="63" applyNumberFormat="1" applyFont="1"/>
    <xf numFmtId="0" fontId="74" fillId="0" borderId="0" xfId="0" quotePrefix="1" applyFont="1" applyAlignment="1">
      <alignment horizontal="right"/>
    </xf>
    <xf numFmtId="180" fontId="3" fillId="0" borderId="0" xfId="63" applyNumberFormat="1" applyFont="1" applyAlignment="1">
      <alignment horizontal="right"/>
    </xf>
    <xf numFmtId="40" fontId="32" fillId="0" borderId="0" xfId="0" applyNumberFormat="1" applyFont="1"/>
    <xf numFmtId="0" fontId="32" fillId="0" borderId="0" xfId="0" applyFont="1" applyAlignment="1">
      <alignment horizontal="right"/>
    </xf>
    <xf numFmtId="0" fontId="32" fillId="0" borderId="0" xfId="0" quotePrefix="1" applyFont="1" applyAlignment="1">
      <alignment horizontal="right"/>
    </xf>
    <xf numFmtId="180" fontId="3" fillId="0" borderId="0" xfId="63" applyNumberFormat="1" applyFont="1"/>
    <xf numFmtId="180" fontId="32" fillId="0" borderId="0" xfId="63" applyNumberFormat="1" applyFont="1"/>
    <xf numFmtId="180" fontId="32" fillId="0" borderId="0" xfId="63" applyNumberFormat="1" applyFont="1" applyAlignment="1">
      <alignment vertical="center"/>
    </xf>
    <xf numFmtId="180" fontId="56" fillId="0" borderId="0" xfId="63" applyNumberFormat="1" applyFont="1"/>
    <xf numFmtId="190" fontId="0" fillId="60" borderId="13" xfId="0" applyNumberFormat="1" applyFill="1" applyBorder="1"/>
    <xf numFmtId="189" fontId="0" fillId="60" borderId="15" xfId="0" applyNumberFormat="1" applyFill="1" applyBorder="1"/>
    <xf numFmtId="190" fontId="0" fillId="60" borderId="15" xfId="0" applyNumberFormat="1" applyFill="1" applyBorder="1"/>
    <xf numFmtId="189" fontId="0" fillId="60" borderId="0" xfId="0" applyNumberFormat="1" applyFill="1"/>
    <xf numFmtId="38" fontId="3" fillId="60" borderId="51" xfId="63" applyFont="1" applyFill="1" applyBorder="1" applyAlignment="1"/>
    <xf numFmtId="0" fontId="32" fillId="58" borderId="19" xfId="0" applyFont="1" applyFill="1" applyBorder="1"/>
    <xf numFmtId="0" fontId="32" fillId="58" borderId="13" xfId="0" applyFont="1" applyFill="1" applyBorder="1"/>
    <xf numFmtId="0" fontId="32" fillId="58" borderId="16" xfId="0" applyFont="1" applyFill="1" applyBorder="1"/>
    <xf numFmtId="57" fontId="62" fillId="58" borderId="21" xfId="0" applyNumberFormat="1" applyFont="1" applyFill="1" applyBorder="1" applyAlignment="1">
      <alignment horizontal="center" vertical="center"/>
    </xf>
    <xf numFmtId="57" fontId="62" fillId="60" borderId="20" xfId="0" applyNumberFormat="1" applyFont="1" applyFill="1" applyBorder="1" applyAlignment="1">
      <alignment horizontal="center" vertical="center"/>
    </xf>
    <xf numFmtId="190" fontId="62" fillId="60" borderId="11" xfId="0" applyNumberFormat="1" applyFont="1" applyFill="1" applyBorder="1"/>
    <xf numFmtId="190" fontId="62" fillId="60" borderId="17" xfId="0" applyNumberFormat="1" applyFont="1" applyFill="1" applyBorder="1"/>
    <xf numFmtId="0" fontId="62" fillId="60" borderId="15" xfId="0" applyFont="1" applyFill="1" applyBorder="1" applyAlignment="1">
      <alignment horizontal="center"/>
    </xf>
    <xf numFmtId="180" fontId="62" fillId="60" borderId="20" xfId="63" applyNumberFormat="1" applyFont="1" applyFill="1" applyBorder="1"/>
    <xf numFmtId="190" fontId="62" fillId="58" borderId="12" xfId="0" applyNumberFormat="1" applyFont="1" applyFill="1" applyBorder="1"/>
    <xf numFmtId="189" fontId="62" fillId="58" borderId="20" xfId="0" applyNumberFormat="1" applyFont="1" applyFill="1" applyBorder="1"/>
    <xf numFmtId="189" fontId="0" fillId="60" borderId="20" xfId="0" applyNumberFormat="1" applyFill="1" applyBorder="1"/>
    <xf numFmtId="189" fontId="0" fillId="60" borderId="17" xfId="0" applyNumberFormat="1" applyFill="1" applyBorder="1"/>
    <xf numFmtId="189" fontId="0" fillId="60" borderId="11" xfId="0" applyNumberFormat="1" applyFill="1" applyBorder="1"/>
    <xf numFmtId="0" fontId="0" fillId="0" borderId="10" xfId="0" applyBorder="1" applyAlignment="1">
      <alignment horizontal="center" vertical="top"/>
    </xf>
    <xf numFmtId="49" fontId="50" fillId="60" borderId="48" xfId="0" applyNumberFormat="1" applyFont="1" applyFill="1" applyBorder="1" applyAlignment="1">
      <alignment horizontal="left" vertical="top"/>
    </xf>
    <xf numFmtId="49" fontId="50" fillId="60" borderId="20" xfId="0" applyNumberFormat="1" applyFont="1" applyFill="1" applyBorder="1" applyAlignment="1">
      <alignment horizontal="left" vertical="top"/>
    </xf>
    <xf numFmtId="49" fontId="50" fillId="60" borderId="33" xfId="0" applyNumberFormat="1" applyFont="1" applyFill="1" applyBorder="1" applyAlignment="1">
      <alignment horizontal="left" vertical="top"/>
    </xf>
    <xf numFmtId="49" fontId="50" fillId="60" borderId="47" xfId="0" applyNumberFormat="1" applyFont="1" applyFill="1" applyBorder="1" applyAlignment="1">
      <alignment horizontal="left" vertical="top" wrapText="1"/>
    </xf>
    <xf numFmtId="49" fontId="50" fillId="60" borderId="48" xfId="0" applyNumberFormat="1" applyFont="1" applyFill="1" applyBorder="1" applyAlignment="1">
      <alignment horizontal="left" vertical="top" wrapText="1"/>
    </xf>
    <xf numFmtId="49" fontId="50" fillId="60" borderId="51" xfId="0" applyNumberFormat="1" applyFont="1" applyFill="1" applyBorder="1" applyAlignment="1">
      <alignment horizontal="left" vertical="top" wrapText="1"/>
    </xf>
    <xf numFmtId="193" fontId="50" fillId="60" borderId="60" xfId="0" applyNumberFormat="1" applyFont="1" applyFill="1" applyBorder="1" applyAlignment="1">
      <alignment horizontal="left" vertical="top" wrapText="1"/>
    </xf>
    <xf numFmtId="193" fontId="50" fillId="60" borderId="40" xfId="0" applyNumberFormat="1" applyFont="1" applyFill="1" applyBorder="1" applyAlignment="1">
      <alignment horizontal="left" vertical="top" wrapText="1"/>
    </xf>
    <xf numFmtId="193" fontId="50" fillId="60" borderId="38" xfId="0" applyNumberFormat="1" applyFont="1" applyFill="1" applyBorder="1" applyAlignment="1">
      <alignment horizontal="left" vertical="top" wrapText="1"/>
    </xf>
    <xf numFmtId="49" fontId="50" fillId="60" borderId="10" xfId="0" applyNumberFormat="1" applyFont="1" applyFill="1" applyBorder="1" applyAlignment="1">
      <alignment horizontal="left" vertical="top"/>
    </xf>
    <xf numFmtId="49" fontId="50" fillId="60" borderId="11" xfId="0" applyNumberFormat="1" applyFont="1" applyFill="1" applyBorder="1" applyAlignment="1">
      <alignment horizontal="left" vertical="top"/>
    </xf>
    <xf numFmtId="0" fontId="32" fillId="60" borderId="11" xfId="0" applyFont="1" applyFill="1" applyBorder="1" applyAlignment="1">
      <alignment horizontal="center" vertical="center" wrapText="1"/>
    </xf>
    <xf numFmtId="0" fontId="32" fillId="62" borderId="11" xfId="0" applyFont="1" applyFill="1" applyBorder="1" applyAlignment="1">
      <alignment horizontal="center" vertical="center" wrapText="1"/>
    </xf>
    <xf numFmtId="198" fontId="32" fillId="60" borderId="11" xfId="0" applyNumberFormat="1" applyFont="1" applyFill="1" applyBorder="1" applyAlignment="1">
      <alignment horizontal="center" vertical="center"/>
    </xf>
    <xf numFmtId="198" fontId="32" fillId="62" borderId="11" xfId="0" applyNumberFormat="1" applyFont="1" applyFill="1" applyBorder="1" applyAlignment="1">
      <alignment horizontal="center" vertical="center"/>
    </xf>
    <xf numFmtId="198" fontId="60" fillId="0" borderId="19" xfId="0" applyNumberFormat="1" applyFont="1" applyBorder="1" applyAlignment="1">
      <alignment horizontal="center" vertical="center"/>
    </xf>
    <xf numFmtId="198" fontId="60" fillId="58" borderId="19" xfId="0" applyNumberFormat="1" applyFont="1" applyFill="1" applyBorder="1" applyAlignment="1">
      <alignment horizontal="center" vertical="center"/>
    </xf>
    <xf numFmtId="198" fontId="60" fillId="58" borderId="11" xfId="0" applyNumberFormat="1" applyFont="1" applyFill="1" applyBorder="1" applyAlignment="1">
      <alignment horizontal="center" vertical="center"/>
    </xf>
    <xf numFmtId="0" fontId="32" fillId="62" borderId="11" xfId="90" applyFont="1" applyFill="1" applyBorder="1" applyAlignment="1">
      <alignment horizontal="center" vertical="center" wrapText="1"/>
    </xf>
    <xf numFmtId="0" fontId="60" fillId="58" borderId="11" xfId="90" applyFont="1" applyFill="1" applyBorder="1" applyAlignment="1">
      <alignment horizontal="center" vertical="center" wrapText="1"/>
    </xf>
    <xf numFmtId="0" fontId="32" fillId="0" borderId="12" xfId="90" applyFont="1" applyBorder="1" applyAlignment="1">
      <alignment horizontal="center" vertical="center" wrapText="1"/>
    </xf>
    <xf numFmtId="38" fontId="62" fillId="62" borderId="0" xfId="89" applyFont="1" applyFill="1" applyBorder="1" applyAlignment="1">
      <alignment horizontal="right" vertical="center" wrapText="1"/>
    </xf>
    <xf numFmtId="3" fontId="75" fillId="0" borderId="0" xfId="0" applyNumberFormat="1" applyFont="1"/>
    <xf numFmtId="3" fontId="62" fillId="62" borderId="0" xfId="89" applyNumberFormat="1" applyFont="1" applyFill="1" applyBorder="1" applyAlignment="1" applyProtection="1">
      <protection locked="0"/>
    </xf>
    <xf numFmtId="3" fontId="62" fillId="62" borderId="0" xfId="0" applyNumberFormat="1" applyFont="1" applyFill="1" applyAlignment="1">
      <alignment vertical="center"/>
    </xf>
    <xf numFmtId="3" fontId="62" fillId="0" borderId="0" xfId="0" applyNumberFormat="1" applyFont="1" applyAlignment="1">
      <alignment vertical="center"/>
    </xf>
    <xf numFmtId="3" fontId="62" fillId="59" borderId="0" xfId="89" applyNumberFormat="1" applyFont="1" applyFill="1" applyBorder="1" applyAlignment="1" applyProtection="1">
      <alignment horizontal="right"/>
      <protection locked="0"/>
    </xf>
    <xf numFmtId="3" fontId="75" fillId="0" borderId="0" xfId="0" applyNumberFormat="1" applyFont="1" applyAlignment="1">
      <alignment horizontal="right"/>
    </xf>
    <xf numFmtId="3" fontId="62" fillId="62" borderId="0" xfId="89" applyNumberFormat="1" applyFont="1" applyFill="1" applyBorder="1" applyAlignment="1" applyProtection="1">
      <alignment horizontal="right"/>
      <protection locked="0"/>
    </xf>
    <xf numFmtId="3" fontId="62" fillId="0" borderId="0" xfId="89" applyNumberFormat="1" applyFont="1" applyFill="1" applyBorder="1" applyAlignment="1" applyProtection="1">
      <alignment horizontal="right"/>
      <protection locked="0"/>
    </xf>
    <xf numFmtId="3" fontId="62" fillId="62" borderId="0" xfId="89" applyNumberFormat="1" applyFont="1" applyFill="1" applyBorder="1" applyAlignment="1" applyProtection="1"/>
    <xf numFmtId="3" fontId="62" fillId="62" borderId="0" xfId="88" applyNumberFormat="1" applyFont="1" applyFill="1"/>
    <xf numFmtId="38" fontId="62" fillId="0" borderId="24" xfId="89" applyFont="1" applyFill="1" applyBorder="1" applyAlignment="1"/>
    <xf numFmtId="0" fontId="0" fillId="58" borderId="19" xfId="0" applyFill="1" applyBorder="1" applyAlignment="1">
      <alignment horizontal="center"/>
    </xf>
    <xf numFmtId="0" fontId="0" fillId="58" borderId="10" xfId="0" applyFill="1" applyBorder="1" applyAlignment="1">
      <alignment horizontal="center"/>
    </xf>
    <xf numFmtId="0" fontId="0" fillId="58" borderId="19" xfId="0" applyFill="1" applyBorder="1"/>
    <xf numFmtId="0" fontId="0" fillId="58" borderId="12" xfId="0" applyFill="1" applyBorder="1"/>
    <xf numFmtId="0" fontId="0" fillId="58" borderId="10" xfId="0" applyFill="1" applyBorder="1"/>
    <xf numFmtId="0" fontId="70" fillId="58" borderId="10" xfId="93" applyFill="1" applyBorder="1"/>
    <xf numFmtId="0" fontId="0" fillId="58" borderId="11" xfId="0" applyFill="1" applyBorder="1" applyAlignment="1">
      <alignment horizontal="center"/>
    </xf>
    <xf numFmtId="37" fontId="50" fillId="0" borderId="23" xfId="0" applyNumberFormat="1" applyFont="1" applyBorder="1" applyAlignment="1">
      <alignment horizontal="right"/>
    </xf>
    <xf numFmtId="37" fontId="50" fillId="0" borderId="22" xfId="0" applyNumberFormat="1" applyFont="1" applyBorder="1" applyAlignment="1">
      <alignment horizontal="right"/>
    </xf>
    <xf numFmtId="37" fontId="50" fillId="0" borderId="14" xfId="0" applyNumberFormat="1" applyFont="1" applyBorder="1" applyAlignment="1">
      <alignment horizontal="right"/>
    </xf>
    <xf numFmtId="49" fontId="50" fillId="60" borderId="17" xfId="0" applyNumberFormat="1" applyFont="1" applyFill="1" applyBorder="1" applyAlignment="1">
      <alignment horizontal="left" vertical="top"/>
    </xf>
    <xf numFmtId="49" fontId="50" fillId="60" borderId="55" xfId="0" applyNumberFormat="1" applyFont="1" applyFill="1" applyBorder="1" applyAlignment="1">
      <alignment horizontal="left" vertical="top"/>
    </xf>
    <xf numFmtId="37" fontId="50" fillId="0" borderId="24" xfId="0" applyNumberFormat="1" applyFont="1" applyBorder="1" applyAlignment="1">
      <alignment horizontal="right"/>
    </xf>
    <xf numFmtId="37" fontId="50" fillId="0" borderId="24" xfId="0" quotePrefix="1" applyNumberFormat="1" applyFont="1" applyBorder="1" applyAlignment="1">
      <alignment horizontal="right"/>
    </xf>
    <xf numFmtId="37" fontId="50" fillId="0" borderId="18" xfId="0" applyNumberFormat="1" applyFont="1" applyBorder="1" applyAlignment="1">
      <alignment horizontal="right"/>
    </xf>
    <xf numFmtId="49" fontId="50" fillId="60" borderId="28" xfId="0" applyNumberFormat="1" applyFont="1" applyFill="1" applyBorder="1" applyAlignment="1">
      <alignment horizontal="left" vertical="top" wrapText="1"/>
    </xf>
    <xf numFmtId="49" fontId="50" fillId="60" borderId="32" xfId="0" applyNumberFormat="1" applyFont="1" applyFill="1" applyBorder="1" applyAlignment="1">
      <alignment horizontal="left" vertical="top" wrapText="1"/>
    </xf>
    <xf numFmtId="193" fontId="50" fillId="60" borderId="79" xfId="0" applyNumberFormat="1" applyFont="1" applyFill="1" applyBorder="1" applyAlignment="1">
      <alignment horizontal="left" vertical="top" wrapText="1"/>
    </xf>
    <xf numFmtId="49" fontId="50" fillId="60" borderId="56" xfId="0" applyNumberFormat="1" applyFont="1" applyFill="1" applyBorder="1" applyAlignment="1">
      <alignment horizontal="left" vertical="top"/>
    </xf>
    <xf numFmtId="49" fontId="50" fillId="0" borderId="21" xfId="0" applyNumberFormat="1" applyFont="1" applyBorder="1" applyAlignment="1">
      <alignment horizontal="left" vertical="top"/>
    </xf>
    <xf numFmtId="49" fontId="50" fillId="0" borderId="22" xfId="0" applyNumberFormat="1" applyFont="1" applyBorder="1" applyAlignment="1">
      <alignment horizontal="left" vertical="top"/>
    </xf>
    <xf numFmtId="49" fontId="50" fillId="0" borderId="13" xfId="0" applyNumberFormat="1" applyFont="1" applyBorder="1" applyAlignment="1">
      <alignment horizontal="left" vertical="top"/>
    </xf>
    <xf numFmtId="49" fontId="50" fillId="0" borderId="14" xfId="0" applyNumberFormat="1" applyFont="1" applyBorder="1" applyAlignment="1">
      <alignment horizontal="left" vertical="top"/>
    </xf>
    <xf numFmtId="49" fontId="50" fillId="0" borderId="16" xfId="0" applyNumberFormat="1" applyFont="1" applyBorder="1" applyAlignment="1">
      <alignment horizontal="left" vertical="top"/>
    </xf>
    <xf numFmtId="49" fontId="50" fillId="0" borderId="18" xfId="0" applyNumberFormat="1" applyFont="1" applyBorder="1" applyAlignment="1">
      <alignment horizontal="left" vertical="top"/>
    </xf>
    <xf numFmtId="0" fontId="0" fillId="58" borderId="19" xfId="0" applyFill="1" applyBorder="1" applyAlignment="1">
      <alignment horizontal="center"/>
    </xf>
    <xf numFmtId="0" fontId="0" fillId="58" borderId="12" xfId="0" applyFill="1" applyBorder="1" applyAlignment="1">
      <alignment horizontal="center"/>
    </xf>
    <xf numFmtId="0" fontId="0" fillId="58" borderId="10" xfId="0" applyFill="1" applyBorder="1" applyAlignment="1">
      <alignment horizontal="center"/>
    </xf>
    <xf numFmtId="0" fontId="62" fillId="58" borderId="20" xfId="0" applyFont="1" applyFill="1" applyBorder="1" applyAlignment="1">
      <alignment horizontal="center" vertical="center"/>
    </xf>
    <xf numFmtId="0" fontId="62" fillId="58" borderId="17" xfId="0" applyFont="1" applyFill="1" applyBorder="1" applyAlignment="1">
      <alignment horizontal="center" vertical="center"/>
    </xf>
    <xf numFmtId="0" fontId="62" fillId="58" borderId="21" xfId="0" applyFont="1" applyFill="1" applyBorder="1" applyAlignment="1">
      <alignment horizontal="center" vertical="center"/>
    </xf>
    <xf numFmtId="0" fontId="62" fillId="58" borderId="22" xfId="0" applyFont="1" applyFill="1" applyBorder="1" applyAlignment="1">
      <alignment horizontal="center" vertical="center"/>
    </xf>
    <xf numFmtId="0" fontId="62" fillId="58" borderId="13" xfId="0" applyFont="1" applyFill="1" applyBorder="1" applyAlignment="1">
      <alignment horizontal="center" vertical="center"/>
    </xf>
    <xf numFmtId="0" fontId="62" fillId="58" borderId="14" xfId="0" applyFont="1" applyFill="1" applyBorder="1" applyAlignment="1">
      <alignment horizontal="center" vertical="center"/>
    </xf>
    <xf numFmtId="0" fontId="62" fillId="58" borderId="16" xfId="0" applyFont="1" applyFill="1" applyBorder="1" applyAlignment="1">
      <alignment horizontal="center" vertical="center"/>
    </xf>
    <xf numFmtId="0" fontId="62" fillId="58" borderId="18" xfId="0" applyFont="1" applyFill="1" applyBorder="1" applyAlignment="1">
      <alignment horizontal="center" vertical="center"/>
    </xf>
    <xf numFmtId="0" fontId="32" fillId="58" borderId="20" xfId="0" applyFont="1" applyFill="1" applyBorder="1" applyAlignment="1">
      <alignment horizontal="center" vertical="center" wrapText="1"/>
    </xf>
    <xf numFmtId="0" fontId="32" fillId="58" borderId="17" xfId="0" applyFont="1" applyFill="1" applyBorder="1" applyAlignment="1">
      <alignment horizontal="center" vertical="center" wrapText="1"/>
    </xf>
    <xf numFmtId="0" fontId="62" fillId="58" borderId="19" xfId="0" applyFont="1" applyFill="1" applyBorder="1" applyAlignment="1">
      <alignment horizontal="center" vertical="center"/>
    </xf>
    <xf numFmtId="0" fontId="62" fillId="60" borderId="21" xfId="0" applyFont="1" applyFill="1" applyBorder="1" applyAlignment="1">
      <alignment horizontal="center" vertical="center"/>
    </xf>
    <xf numFmtId="0" fontId="62" fillId="60" borderId="16" xfId="0" applyFont="1" applyFill="1" applyBorder="1" applyAlignment="1">
      <alignment horizontal="center" vertical="center"/>
    </xf>
    <xf numFmtId="0" fontId="62" fillId="58" borderId="12" xfId="0" applyFont="1" applyFill="1" applyBorder="1" applyAlignment="1">
      <alignment horizontal="center" vertical="center"/>
    </xf>
    <xf numFmtId="0" fontId="62" fillId="58" borderId="10" xfId="0" applyFont="1" applyFill="1" applyBorder="1" applyAlignment="1">
      <alignment horizontal="center" vertical="center"/>
    </xf>
    <xf numFmtId="0" fontId="62" fillId="60" borderId="22" xfId="0" applyFont="1" applyFill="1" applyBorder="1" applyAlignment="1">
      <alignment horizontal="center" vertical="center"/>
    </xf>
    <xf numFmtId="0" fontId="62" fillId="60" borderId="14" xfId="0" applyFont="1" applyFill="1" applyBorder="1" applyAlignment="1">
      <alignment horizontal="center" vertical="center"/>
    </xf>
    <xf numFmtId="0" fontId="62" fillId="60" borderId="18" xfId="0" applyFont="1" applyFill="1" applyBorder="1" applyAlignment="1">
      <alignment horizontal="center" vertical="center"/>
    </xf>
    <xf numFmtId="0" fontId="3" fillId="58" borderId="23" xfId="0" applyFont="1" applyFill="1" applyBorder="1" applyAlignment="1">
      <alignment horizontal="center" vertical="center" wrapText="1"/>
    </xf>
    <xf numFmtId="0" fontId="3" fillId="58" borderId="24" xfId="0" applyFont="1" applyFill="1" applyBorder="1" applyAlignment="1">
      <alignment horizontal="center" vertical="center" wrapText="1"/>
    </xf>
    <xf numFmtId="0" fontId="32" fillId="58" borderId="21" xfId="0" applyFont="1" applyFill="1" applyBorder="1" applyAlignment="1">
      <alignment horizontal="center" vertical="center" wrapText="1"/>
    </xf>
    <xf numFmtId="0" fontId="32" fillId="58" borderId="16" xfId="0" applyFont="1" applyFill="1" applyBorder="1" applyAlignment="1">
      <alignment horizontal="center" vertical="center" wrapText="1"/>
    </xf>
    <xf numFmtId="0" fontId="62" fillId="58" borderId="21" xfId="0" applyFont="1" applyFill="1" applyBorder="1" applyAlignment="1">
      <alignment horizontal="center" vertical="center" wrapText="1"/>
    </xf>
    <xf numFmtId="0" fontId="62" fillId="58" borderId="22" xfId="0" applyFont="1" applyFill="1" applyBorder="1" applyAlignment="1">
      <alignment horizontal="center" vertical="center" wrapText="1"/>
    </xf>
    <xf numFmtId="0" fontId="62" fillId="60" borderId="23" xfId="0" applyFont="1" applyFill="1" applyBorder="1" applyAlignment="1">
      <alignment horizontal="center" vertical="center" wrapText="1"/>
    </xf>
    <xf numFmtId="0" fontId="62" fillId="60" borderId="22" xfId="0" applyFont="1" applyFill="1" applyBorder="1" applyAlignment="1">
      <alignment horizontal="center" vertical="center" wrapText="1"/>
    </xf>
    <xf numFmtId="0" fontId="62" fillId="58" borderId="23" xfId="0" applyFont="1" applyFill="1" applyBorder="1" applyAlignment="1">
      <alignment horizontal="center" vertical="center" wrapText="1"/>
    </xf>
    <xf numFmtId="0" fontId="62" fillId="58" borderId="20" xfId="0" applyFont="1" applyFill="1" applyBorder="1" applyAlignment="1">
      <alignment horizontal="center" vertical="center" wrapText="1"/>
    </xf>
    <xf numFmtId="0" fontId="62" fillId="58" borderId="17" xfId="0" applyFont="1" applyFill="1" applyBorder="1" applyAlignment="1">
      <alignment horizontal="center" vertical="center" wrapText="1"/>
    </xf>
    <xf numFmtId="0" fontId="62" fillId="58" borderId="15" xfId="0" applyFont="1" applyFill="1" applyBorder="1" applyAlignment="1">
      <alignment horizontal="center" vertical="center" wrapText="1"/>
    </xf>
    <xf numFmtId="0" fontId="62" fillId="58" borderId="15" xfId="0" applyFont="1" applyFill="1" applyBorder="1" applyAlignment="1">
      <alignment horizontal="center" vertical="center"/>
    </xf>
    <xf numFmtId="0" fontId="62" fillId="58" borderId="23" xfId="0" applyFont="1" applyFill="1" applyBorder="1" applyAlignment="1">
      <alignment horizontal="center" vertical="center"/>
    </xf>
    <xf numFmtId="0" fontId="62" fillId="58" borderId="0" xfId="0" applyFont="1" applyFill="1" applyAlignment="1">
      <alignment horizontal="center" vertical="center"/>
    </xf>
    <xf numFmtId="0" fontId="62" fillId="58" borderId="24" xfId="0" applyFont="1" applyFill="1" applyBorder="1" applyAlignment="1">
      <alignment horizontal="center" vertical="center"/>
    </xf>
    <xf numFmtId="0" fontId="62" fillId="58" borderId="0" xfId="0" applyFont="1" applyFill="1" applyAlignment="1">
      <alignment horizontal="center" vertical="center" wrapText="1"/>
    </xf>
    <xf numFmtId="0" fontId="62" fillId="58" borderId="24" xfId="0" applyFont="1" applyFill="1" applyBorder="1" applyAlignment="1">
      <alignment horizontal="center" vertical="center" wrapText="1"/>
    </xf>
    <xf numFmtId="0" fontId="62" fillId="60" borderId="20" xfId="0" applyFont="1" applyFill="1" applyBorder="1" applyAlignment="1">
      <alignment horizontal="center" vertical="center"/>
    </xf>
    <xf numFmtId="0" fontId="62" fillId="60" borderId="17" xfId="0" applyFont="1" applyFill="1" applyBorder="1" applyAlignment="1">
      <alignment horizontal="center" vertical="center"/>
    </xf>
    <xf numFmtId="0" fontId="62" fillId="58" borderId="11" xfId="0" applyFont="1" applyFill="1" applyBorder="1" applyAlignment="1">
      <alignment horizontal="center" vertical="center"/>
    </xf>
    <xf numFmtId="0" fontId="62" fillId="60" borderId="12" xfId="0" applyFont="1" applyFill="1" applyBorder="1" applyAlignment="1">
      <alignment horizontal="center" vertical="center"/>
    </xf>
    <xf numFmtId="0" fontId="62" fillId="60" borderId="11" xfId="0" applyFont="1" applyFill="1" applyBorder="1" applyAlignment="1">
      <alignment horizontal="center" vertical="center"/>
    </xf>
    <xf numFmtId="57" fontId="62" fillId="58" borderId="20" xfId="0" applyNumberFormat="1" applyFont="1" applyFill="1" applyBorder="1" applyAlignment="1">
      <alignment horizontal="center" vertical="center"/>
    </xf>
    <xf numFmtId="57" fontId="62" fillId="58" borderId="17" xfId="0" applyNumberFormat="1" applyFont="1" applyFill="1" applyBorder="1" applyAlignment="1">
      <alignment horizontal="center" vertical="center"/>
    </xf>
    <xf numFmtId="0" fontId="32" fillId="58" borderId="12" xfId="0" applyFont="1" applyFill="1" applyBorder="1" applyAlignment="1">
      <alignment horizontal="center" vertical="center" wrapText="1"/>
    </xf>
    <xf numFmtId="0" fontId="62" fillId="58" borderId="11" xfId="0" applyFont="1" applyFill="1" applyBorder="1" applyAlignment="1">
      <alignment horizontal="center" vertical="center" wrapText="1"/>
    </xf>
    <xf numFmtId="0" fontId="32" fillId="58" borderId="10" xfId="0" applyFont="1" applyFill="1" applyBorder="1" applyAlignment="1">
      <alignment horizontal="center" vertical="center" wrapText="1"/>
    </xf>
    <xf numFmtId="0" fontId="32" fillId="58" borderId="11" xfId="0" applyFont="1" applyFill="1" applyBorder="1" applyAlignment="1">
      <alignment horizontal="center" vertical="center"/>
    </xf>
    <xf numFmtId="0" fontId="62" fillId="58" borderId="12" xfId="0" applyFont="1" applyFill="1" applyBorder="1" applyAlignment="1">
      <alignment horizontal="center"/>
    </xf>
    <xf numFmtId="0" fontId="62" fillId="58" borderId="10" xfId="0" applyFont="1" applyFill="1" applyBorder="1" applyAlignment="1">
      <alignment horizontal="center"/>
    </xf>
    <xf numFmtId="0" fontId="62" fillId="58" borderId="19" xfId="0" applyFont="1" applyFill="1" applyBorder="1" applyAlignment="1">
      <alignment horizontal="center"/>
    </xf>
    <xf numFmtId="0" fontId="32" fillId="58" borderId="12" xfId="0" applyFont="1" applyFill="1" applyBorder="1" applyAlignment="1">
      <alignment horizontal="center" vertical="center"/>
    </xf>
    <xf numFmtId="0" fontId="32" fillId="58" borderId="10" xfId="0" applyFont="1" applyFill="1" applyBorder="1" applyAlignment="1">
      <alignment horizontal="center" vertical="center"/>
    </xf>
    <xf numFmtId="0" fontId="32" fillId="58" borderId="19" xfId="0" applyFont="1" applyFill="1" applyBorder="1" applyAlignment="1">
      <alignment horizontal="center" vertical="center"/>
    </xf>
    <xf numFmtId="0" fontId="62" fillId="58" borderId="19" xfId="0" applyFont="1" applyFill="1" applyBorder="1" applyAlignment="1">
      <alignment horizontal="center" vertical="center" wrapText="1"/>
    </xf>
    <xf numFmtId="0" fontId="62" fillId="58" borderId="10" xfId="0" applyFont="1" applyFill="1" applyBorder="1" applyAlignment="1">
      <alignment horizontal="center" vertical="center" wrapText="1"/>
    </xf>
    <xf numFmtId="0" fontId="62" fillId="60" borderId="19" xfId="0" applyFont="1" applyFill="1" applyBorder="1" applyAlignment="1">
      <alignment horizontal="center" vertical="center" wrapText="1"/>
    </xf>
    <xf numFmtId="0" fontId="62" fillId="60" borderId="10" xfId="0" applyFont="1" applyFill="1" applyBorder="1" applyAlignment="1">
      <alignment horizontal="center" vertical="center" wrapText="1"/>
    </xf>
    <xf numFmtId="0" fontId="62" fillId="58" borderId="16" xfId="0" applyFont="1" applyFill="1" applyBorder="1" applyAlignment="1">
      <alignment horizontal="center" vertical="center" wrapText="1"/>
    </xf>
    <xf numFmtId="0" fontId="62" fillId="58" borderId="18" xfId="0" applyFont="1" applyFill="1" applyBorder="1" applyAlignment="1">
      <alignment horizontal="center" vertical="center" wrapText="1"/>
    </xf>
    <xf numFmtId="0" fontId="62" fillId="60" borderId="16" xfId="0" applyFont="1" applyFill="1" applyBorder="1" applyAlignment="1">
      <alignment horizontal="center" vertical="center" wrapText="1"/>
    </xf>
    <xf numFmtId="0" fontId="62" fillId="60" borderId="24" xfId="0" applyFont="1" applyFill="1" applyBorder="1" applyAlignment="1">
      <alignment horizontal="center" vertical="center" wrapText="1"/>
    </xf>
    <xf numFmtId="0" fontId="0" fillId="0" borderId="19" xfId="0" applyBorder="1" applyAlignment="1">
      <alignment horizontal="center"/>
    </xf>
    <xf numFmtId="0" fontId="0" fillId="0" borderId="12" xfId="0" applyBorder="1" applyAlignment="1">
      <alignment horizontal="center"/>
    </xf>
    <xf numFmtId="0" fontId="0" fillId="0" borderId="10" xfId="0" applyBorder="1" applyAlignment="1">
      <alignment horizontal="center"/>
    </xf>
    <xf numFmtId="0" fontId="3" fillId="24" borderId="43" xfId="0" applyFont="1" applyFill="1" applyBorder="1" applyAlignment="1">
      <alignment horizontal="center" vertical="center"/>
    </xf>
    <xf numFmtId="0" fontId="3" fillId="24" borderId="78" xfId="0" applyFont="1" applyFill="1" applyBorder="1" applyAlignment="1">
      <alignment horizontal="center" vertical="center"/>
    </xf>
    <xf numFmtId="0" fontId="3" fillId="24" borderId="47" xfId="0" applyFont="1" applyFill="1" applyBorder="1" applyAlignment="1">
      <alignment horizontal="center" vertical="center"/>
    </xf>
    <xf numFmtId="0" fontId="3" fillId="24" borderId="48" xfId="0" applyFont="1" applyFill="1" applyBorder="1" applyAlignment="1">
      <alignment horizontal="center" vertical="center"/>
    </xf>
    <xf numFmtId="0" fontId="3" fillId="24" borderId="60" xfId="0" applyFont="1" applyFill="1" applyBorder="1" applyAlignment="1">
      <alignment horizontal="center" vertical="center"/>
    </xf>
    <xf numFmtId="0" fontId="3" fillId="24" borderId="38" xfId="0" applyFont="1" applyFill="1" applyBorder="1" applyAlignment="1">
      <alignment horizontal="center" vertical="center"/>
    </xf>
    <xf numFmtId="0" fontId="3" fillId="24" borderId="82" xfId="0" applyFont="1" applyFill="1" applyBorder="1" applyAlignment="1">
      <alignment horizontal="center" vertical="center"/>
    </xf>
    <xf numFmtId="0" fontId="3" fillId="24" borderId="59" xfId="0"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xf>
    <xf numFmtId="0" fontId="3" fillId="24" borderId="81" xfId="0" applyFont="1" applyFill="1" applyBorder="1" applyAlignment="1">
      <alignment horizontal="center" vertical="center" wrapText="1"/>
    </xf>
    <xf numFmtId="0" fontId="3" fillId="24" borderId="75" xfId="0" applyFont="1" applyFill="1" applyBorder="1" applyAlignment="1">
      <alignment horizontal="center" vertical="center" wrapText="1"/>
    </xf>
    <xf numFmtId="0" fontId="8" fillId="24" borderId="82" xfId="0" applyFont="1" applyFill="1" applyBorder="1" applyAlignment="1">
      <alignment horizontal="center" vertical="center" wrapText="1"/>
    </xf>
    <xf numFmtId="0" fontId="8" fillId="24" borderId="59" xfId="0" applyFont="1" applyFill="1" applyBorder="1" applyAlignment="1">
      <alignment horizontal="center" vertical="center" wrapText="1"/>
    </xf>
    <xf numFmtId="0" fontId="3" fillId="24" borderId="45" xfId="0" applyFont="1" applyFill="1" applyBorder="1" applyAlignment="1">
      <alignment horizontal="center"/>
    </xf>
    <xf numFmtId="0" fontId="3" fillId="24" borderId="45" xfId="0" applyFont="1" applyFill="1" applyBorder="1" applyAlignment="1">
      <alignment horizontal="center" vertical="center"/>
    </xf>
    <xf numFmtId="0" fontId="3" fillId="24" borderId="40" xfId="0" applyFont="1" applyFill="1" applyBorder="1" applyAlignment="1">
      <alignment horizontal="center" vertical="center"/>
    </xf>
    <xf numFmtId="0" fontId="3" fillId="24" borderId="35" xfId="0" applyFont="1" applyFill="1" applyBorder="1" applyAlignment="1">
      <alignment horizontal="center" vertical="center" wrapText="1"/>
    </xf>
    <xf numFmtId="0" fontId="3" fillId="24" borderId="80" xfId="0" applyFont="1" applyFill="1" applyBorder="1" applyAlignment="1">
      <alignment horizontal="center" vertical="center"/>
    </xf>
    <xf numFmtId="0" fontId="3" fillId="58" borderId="21" xfId="0" applyFont="1" applyFill="1" applyBorder="1" applyAlignment="1">
      <alignment horizontal="center" vertical="center"/>
    </xf>
    <xf numFmtId="0" fontId="3" fillId="58" borderId="23" xfId="0" applyFont="1" applyFill="1" applyBorder="1" applyAlignment="1">
      <alignment horizontal="center" vertical="center"/>
    </xf>
    <xf numFmtId="0" fontId="3" fillId="58" borderId="16" xfId="0" applyFont="1" applyFill="1" applyBorder="1" applyAlignment="1">
      <alignment horizontal="center" vertical="center"/>
    </xf>
    <xf numFmtId="0" fontId="3" fillId="58" borderId="24" xfId="0" applyFont="1" applyFill="1" applyBorder="1" applyAlignment="1">
      <alignment horizontal="center" vertical="center"/>
    </xf>
    <xf numFmtId="0" fontId="3" fillId="58" borderId="13" xfId="0" applyFont="1" applyFill="1" applyBorder="1" applyAlignment="1">
      <alignment horizontal="center" vertical="center"/>
    </xf>
    <xf numFmtId="0" fontId="3" fillId="58" borderId="0" xfId="0" applyFont="1" applyFill="1" applyAlignment="1">
      <alignment horizontal="center" vertical="center"/>
    </xf>
    <xf numFmtId="0" fontId="3" fillId="58" borderId="19" xfId="0" applyFont="1" applyFill="1" applyBorder="1" applyAlignment="1">
      <alignment horizontal="center"/>
    </xf>
    <xf numFmtId="0" fontId="3" fillId="58" borderId="10" xfId="0" applyFont="1" applyFill="1" applyBorder="1" applyAlignment="1">
      <alignment horizontal="center"/>
    </xf>
    <xf numFmtId="0" fontId="3" fillId="58" borderId="19" xfId="0" applyFont="1" applyFill="1" applyBorder="1" applyAlignment="1">
      <alignment horizontal="center" vertical="center"/>
    </xf>
    <xf numFmtId="0" fontId="3" fillId="58" borderId="10" xfId="0" applyFont="1" applyFill="1" applyBorder="1" applyAlignment="1">
      <alignment horizontal="center" vertical="center"/>
    </xf>
    <xf numFmtId="0" fontId="3" fillId="58" borderId="21" xfId="0" applyFont="1" applyFill="1" applyBorder="1" applyAlignment="1">
      <alignment horizontal="center" vertical="center" wrapText="1"/>
    </xf>
    <xf numFmtId="0" fontId="3" fillId="58" borderId="16" xfId="0" applyFont="1" applyFill="1" applyBorder="1" applyAlignment="1">
      <alignment horizontal="center" vertical="center" wrapText="1"/>
    </xf>
    <xf numFmtId="0" fontId="3" fillId="58" borderId="13" xfId="0" applyFont="1" applyFill="1" applyBorder="1" applyAlignment="1">
      <alignment horizontal="center" vertical="center" wrapText="1"/>
    </xf>
    <xf numFmtId="0" fontId="3" fillId="58" borderId="0" xfId="0" applyFont="1" applyFill="1" applyAlignment="1">
      <alignment horizontal="center" vertical="center" wrapText="1"/>
    </xf>
    <xf numFmtId="0" fontId="3" fillId="58" borderId="51" xfId="0" applyFont="1" applyFill="1" applyBorder="1" applyAlignment="1">
      <alignment horizontal="center" vertical="center"/>
    </xf>
    <xf numFmtId="0" fontId="3" fillId="58" borderId="38" xfId="0" applyFont="1" applyFill="1" applyBorder="1" applyAlignment="1">
      <alignment horizontal="center" vertical="center"/>
    </xf>
    <xf numFmtId="0" fontId="3" fillId="58" borderId="47" xfId="0" applyFont="1" applyFill="1" applyBorder="1" applyAlignment="1">
      <alignment horizontal="center" vertical="center"/>
    </xf>
    <xf numFmtId="0" fontId="3" fillId="58" borderId="48" xfId="0" applyFont="1" applyFill="1" applyBorder="1" applyAlignment="1">
      <alignment horizontal="center" vertical="center"/>
    </xf>
    <xf numFmtId="0" fontId="3" fillId="58" borderId="50" xfId="0" applyFont="1" applyFill="1" applyBorder="1" applyAlignment="1">
      <alignment horizontal="center" vertical="center"/>
    </xf>
    <xf numFmtId="0" fontId="3" fillId="58" borderId="60" xfId="0" applyFont="1" applyFill="1" applyBorder="1" applyAlignment="1">
      <alignment horizontal="center" vertical="center"/>
    </xf>
    <xf numFmtId="0" fontId="3" fillId="58" borderId="25" xfId="0" applyFont="1" applyFill="1" applyBorder="1" applyAlignment="1">
      <alignment horizontal="center" vertical="center"/>
    </xf>
    <xf numFmtId="0" fontId="3" fillId="58" borderId="26" xfId="0" applyFont="1" applyFill="1" applyBorder="1" applyAlignment="1">
      <alignment horizontal="center" vertical="center"/>
    </xf>
    <xf numFmtId="0" fontId="3" fillId="58" borderId="29" xfId="0" applyFont="1" applyFill="1" applyBorder="1" applyAlignment="1">
      <alignment horizontal="center" vertical="center"/>
    </xf>
    <xf numFmtId="0" fontId="3" fillId="58" borderId="30" xfId="0" applyFont="1" applyFill="1" applyBorder="1" applyAlignment="1">
      <alignment horizontal="center" vertical="center"/>
    </xf>
    <xf numFmtId="0" fontId="3" fillId="58" borderId="37" xfId="0" applyFont="1" applyFill="1" applyBorder="1" applyAlignment="1">
      <alignment horizontal="center" vertical="center"/>
    </xf>
    <xf numFmtId="0" fontId="3" fillId="58" borderId="61" xfId="0" applyFont="1" applyFill="1" applyBorder="1" applyAlignment="1">
      <alignment horizontal="center" vertical="center"/>
    </xf>
    <xf numFmtId="0" fontId="3" fillId="58" borderId="36" xfId="0" applyFont="1" applyFill="1" applyBorder="1" applyAlignment="1">
      <alignment horizontal="center" vertical="center"/>
    </xf>
    <xf numFmtId="0" fontId="3" fillId="58" borderId="14" xfId="0" applyFont="1" applyFill="1" applyBorder="1" applyAlignment="1">
      <alignment horizontal="center" vertical="center"/>
    </xf>
    <xf numFmtId="0" fontId="3" fillId="58" borderId="62" xfId="0" applyFont="1" applyFill="1" applyBorder="1" applyAlignment="1">
      <alignment horizontal="center" vertical="center"/>
    </xf>
    <xf numFmtId="0" fontId="3" fillId="58" borderId="27" xfId="0" applyFont="1" applyFill="1" applyBorder="1" applyAlignment="1">
      <alignment horizontal="center" vertical="center" wrapText="1"/>
    </xf>
    <xf numFmtId="0" fontId="3" fillId="58" borderId="63" xfId="0" applyFont="1" applyFill="1" applyBorder="1" applyAlignment="1">
      <alignment horizontal="center" vertical="center"/>
    </xf>
    <xf numFmtId="0" fontId="3" fillId="58" borderId="20" xfId="0" applyFont="1" applyFill="1" applyBorder="1" applyAlignment="1">
      <alignment horizontal="center" vertical="center"/>
    </xf>
    <xf numFmtId="0" fontId="3" fillId="58" borderId="59" xfId="0" applyFont="1" applyFill="1" applyBorder="1" applyAlignment="1">
      <alignment horizontal="center" vertical="center"/>
    </xf>
    <xf numFmtId="0" fontId="3" fillId="58" borderId="35" xfId="0" applyFont="1" applyFill="1" applyBorder="1" applyAlignment="1">
      <alignment horizontal="center" vertical="center"/>
    </xf>
    <xf numFmtId="0" fontId="3" fillId="58" borderId="27" xfId="0" applyFont="1" applyFill="1" applyBorder="1" applyAlignment="1">
      <alignment horizontal="center" vertical="center"/>
    </xf>
    <xf numFmtId="0" fontId="3" fillId="58" borderId="39" xfId="0" applyFont="1" applyFill="1" applyBorder="1" applyAlignment="1">
      <alignment horizontal="center" vertical="center"/>
    </xf>
    <xf numFmtId="0" fontId="3" fillId="58" borderId="20" xfId="0" applyFont="1" applyFill="1" applyBorder="1" applyAlignment="1">
      <alignment horizontal="center" vertical="center" wrapText="1"/>
    </xf>
    <xf numFmtId="0" fontId="3" fillId="24" borderId="25" xfId="0" applyFont="1" applyFill="1" applyBorder="1" applyAlignment="1">
      <alignment horizontal="center" vertical="center"/>
    </xf>
    <xf numFmtId="0" fontId="3" fillId="24" borderId="26" xfId="0" applyFont="1" applyFill="1" applyBorder="1" applyAlignment="1">
      <alignment horizontal="center" vertical="center"/>
    </xf>
    <xf numFmtId="0" fontId="3" fillId="24" borderId="37" xfId="0" applyFont="1" applyFill="1" applyBorder="1" applyAlignment="1">
      <alignment horizontal="center" vertical="center"/>
    </xf>
    <xf numFmtId="0" fontId="3" fillId="24" borderId="61" xfId="0" applyFont="1" applyFill="1" applyBorder="1" applyAlignment="1">
      <alignment horizontal="center" vertical="center"/>
    </xf>
    <xf numFmtId="38" fontId="3" fillId="0" borderId="0" xfId="0" applyNumberFormat="1" applyFont="1" applyAlignment="1">
      <alignment horizontal="center"/>
    </xf>
    <xf numFmtId="0" fontId="3" fillId="24" borderId="44" xfId="0" applyFont="1" applyFill="1" applyBorder="1" applyAlignment="1">
      <alignment horizontal="center" vertical="center"/>
    </xf>
    <xf numFmtId="0" fontId="3" fillId="24" borderId="46" xfId="0" applyFont="1" applyFill="1" applyBorder="1" applyAlignment="1">
      <alignment horizontal="center" vertical="center"/>
    </xf>
    <xf numFmtId="0" fontId="3" fillId="24" borderId="28" xfId="0" applyFont="1" applyFill="1" applyBorder="1" applyAlignment="1">
      <alignment horizontal="center" vertical="center"/>
    </xf>
    <xf numFmtId="0" fontId="3" fillId="60" borderId="47" xfId="0" applyFont="1" applyFill="1" applyBorder="1" applyAlignment="1">
      <alignment horizontal="center" vertical="center"/>
    </xf>
    <xf numFmtId="0" fontId="3" fillId="60" borderId="48" xfId="0" applyFont="1" applyFill="1" applyBorder="1" applyAlignment="1">
      <alignment horizontal="center" vertical="center"/>
    </xf>
    <xf numFmtId="0" fontId="3" fillId="24" borderId="36" xfId="0" applyFont="1" applyFill="1" applyBorder="1" applyAlignment="1">
      <alignment horizontal="center" vertical="center"/>
    </xf>
    <xf numFmtId="0" fontId="3" fillId="24" borderId="62" xfId="0" applyFont="1" applyFill="1" applyBorder="1" applyAlignment="1">
      <alignment horizontal="center" vertical="center"/>
    </xf>
    <xf numFmtId="0" fontId="3" fillId="24" borderId="75" xfId="0" applyFont="1" applyFill="1" applyBorder="1" applyAlignment="1">
      <alignment horizontal="center" vertical="center"/>
    </xf>
    <xf numFmtId="0" fontId="3" fillId="24" borderId="45" xfId="0" applyFont="1" applyFill="1" applyBorder="1" applyAlignment="1">
      <alignment horizontal="center" vertical="center" wrapText="1"/>
    </xf>
    <xf numFmtId="0" fontId="3" fillId="24" borderId="46" xfId="0" applyFont="1" applyFill="1" applyBorder="1" applyAlignment="1">
      <alignment horizontal="center" vertical="center" wrapText="1"/>
    </xf>
    <xf numFmtId="0" fontId="3" fillId="24" borderId="43" xfId="0" applyFont="1" applyFill="1" applyBorder="1" applyAlignment="1">
      <alignment horizontal="center"/>
    </xf>
    <xf numFmtId="0" fontId="3" fillId="24" borderId="19" xfId="0" applyFont="1" applyFill="1" applyBorder="1" applyAlignment="1">
      <alignment horizontal="center" vertical="center"/>
    </xf>
    <xf numFmtId="0" fontId="3" fillId="24" borderId="12" xfId="0" applyFont="1" applyFill="1" applyBorder="1" applyAlignment="1">
      <alignment horizontal="center" vertical="center"/>
    </xf>
    <xf numFmtId="0" fontId="3" fillId="24" borderId="32" xfId="0" applyFont="1" applyFill="1" applyBorder="1" applyAlignment="1">
      <alignment horizontal="center" vertical="center"/>
    </xf>
    <xf numFmtId="0" fontId="3" fillId="24" borderId="48" xfId="0" applyFont="1" applyFill="1" applyBorder="1" applyAlignment="1">
      <alignment horizontal="center"/>
    </xf>
    <xf numFmtId="0" fontId="3" fillId="24" borderId="50" xfId="0" applyFont="1" applyFill="1" applyBorder="1" applyAlignment="1">
      <alignment horizontal="center" vertical="center"/>
    </xf>
    <xf numFmtId="0" fontId="3" fillId="24" borderId="51" xfId="0" applyFont="1" applyFill="1" applyBorder="1" applyAlignment="1">
      <alignment horizontal="center" vertical="center"/>
    </xf>
    <xf numFmtId="0" fontId="3" fillId="24" borderId="10" xfId="0" applyFont="1" applyFill="1" applyBorder="1" applyAlignment="1">
      <alignment horizontal="center" vertical="center"/>
    </xf>
    <xf numFmtId="0" fontId="32" fillId="58" borderId="11" xfId="0" applyFont="1" applyFill="1" applyBorder="1" applyAlignment="1">
      <alignment horizontal="center" vertical="center" wrapText="1"/>
    </xf>
    <xf numFmtId="0" fontId="32" fillId="24" borderId="20" xfId="0" applyFont="1" applyFill="1" applyBorder="1" applyAlignment="1">
      <alignment horizontal="center" vertical="center"/>
    </xf>
    <xf numFmtId="0" fontId="32" fillId="24" borderId="17" xfId="0" applyFont="1" applyFill="1" applyBorder="1" applyAlignment="1">
      <alignment horizontal="center" vertical="center"/>
    </xf>
    <xf numFmtId="0" fontId="32" fillId="24" borderId="11" xfId="0" applyFont="1" applyFill="1" applyBorder="1" applyAlignment="1">
      <alignment horizontal="center" vertical="center" wrapText="1"/>
    </xf>
    <xf numFmtId="0" fontId="32" fillId="24" borderId="19"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10" xfId="0" applyFont="1" applyFill="1" applyBorder="1" applyAlignment="1">
      <alignment horizontal="center" vertical="center"/>
    </xf>
    <xf numFmtId="0" fontId="3" fillId="24" borderId="19" xfId="0" applyFont="1" applyFill="1" applyBorder="1" applyAlignment="1">
      <alignment horizontal="center"/>
    </xf>
    <xf numFmtId="0" fontId="3" fillId="24" borderId="12" xfId="0" applyFont="1" applyFill="1" applyBorder="1" applyAlignment="1">
      <alignment horizontal="center"/>
    </xf>
    <xf numFmtId="0" fontId="3" fillId="24" borderId="11" xfId="0" applyFont="1" applyFill="1" applyBorder="1" applyAlignment="1">
      <alignment horizontal="center" vertical="center"/>
    </xf>
    <xf numFmtId="0" fontId="3" fillId="24" borderId="16" xfId="0" applyFont="1" applyFill="1" applyBorder="1" applyAlignment="1">
      <alignment horizontal="center" vertical="center" wrapText="1"/>
    </xf>
    <xf numFmtId="0" fontId="3" fillId="24" borderId="18" xfId="0" applyFont="1" applyFill="1" applyBorder="1" applyAlignment="1">
      <alignment horizontal="center" vertical="center" wrapText="1"/>
    </xf>
    <xf numFmtId="0" fontId="1" fillId="0" borderId="20"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13" xfId="0" applyFont="1" applyBorder="1" applyAlignment="1">
      <alignment horizontal="center" vertical="center" wrapText="1"/>
    </xf>
    <xf numFmtId="0" fontId="1" fillId="60" borderId="20" xfId="0" applyFont="1" applyFill="1" applyBorder="1" applyAlignment="1">
      <alignment horizontal="center" vertical="center" wrapText="1"/>
    </xf>
    <xf numFmtId="0" fontId="1" fillId="60" borderId="15" xfId="0" applyFont="1" applyFill="1" applyBorder="1" applyAlignment="1">
      <alignment horizontal="center" vertical="center" wrapText="1"/>
    </xf>
    <xf numFmtId="0" fontId="32" fillId="0" borderId="12" xfId="0" applyFont="1" applyBorder="1" applyAlignment="1">
      <alignment horizontal="center"/>
    </xf>
    <xf numFmtId="0" fontId="53" fillId="0" borderId="0" xfId="0" applyFont="1" applyAlignment="1">
      <alignment horizontal="right" vertical="top" wrapText="1"/>
    </xf>
    <xf numFmtId="0" fontId="53" fillId="0" borderId="14" xfId="0" applyFont="1" applyBorder="1" applyAlignment="1">
      <alignment horizontal="right" vertical="top" wrapText="1"/>
    </xf>
    <xf numFmtId="0" fontId="32" fillId="0" borderId="20"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21" xfId="0" applyFont="1" applyBorder="1" applyAlignment="1">
      <alignment horizontal="center" vertical="center" wrapText="1"/>
    </xf>
    <xf numFmtId="0" fontId="32" fillId="0" borderId="13" xfId="0" applyFont="1" applyBorder="1" applyAlignment="1">
      <alignment horizontal="center" vertical="center" wrapText="1"/>
    </xf>
    <xf numFmtId="0" fontId="53" fillId="0" borderId="0" xfId="0" applyFont="1" applyAlignment="1">
      <alignment horizontal="left" vertical="top" wrapText="1"/>
    </xf>
    <xf numFmtId="0" fontId="53" fillId="0" borderId="14" xfId="0" applyFont="1" applyBorder="1" applyAlignment="1">
      <alignment horizontal="left" vertical="top" wrapText="1"/>
    </xf>
    <xf numFmtId="0" fontId="53" fillId="0" borderId="24" xfId="0" applyFont="1" applyBorder="1" applyAlignment="1">
      <alignment horizontal="left" vertical="top" wrapText="1"/>
    </xf>
    <xf numFmtId="0" fontId="53" fillId="0" borderId="18" xfId="0" applyFont="1" applyBorder="1" applyAlignment="1">
      <alignment horizontal="left" vertical="top" wrapText="1"/>
    </xf>
    <xf numFmtId="0" fontId="32" fillId="0" borderId="14" xfId="0" applyFont="1" applyBorder="1" applyAlignment="1">
      <alignment horizontal="center" vertical="center" wrapText="1"/>
    </xf>
    <xf numFmtId="0" fontId="32" fillId="0" borderId="22" xfId="0" applyFont="1" applyBorder="1" applyAlignment="1">
      <alignment horizontal="center" vertical="center" wrapText="1"/>
    </xf>
    <xf numFmtId="0" fontId="0" fillId="0" borderId="19" xfId="0" applyBorder="1" applyAlignment="1">
      <alignment horizontal="center" vertical="top"/>
    </xf>
    <xf numFmtId="0" fontId="0" fillId="0" borderId="12" xfId="0" applyBorder="1" applyAlignment="1">
      <alignment horizontal="center" vertical="top"/>
    </xf>
    <xf numFmtId="0" fontId="0" fillId="0" borderId="12" xfId="0" applyBorder="1" applyAlignment="1">
      <alignment horizontal="center" vertical="top" wrapText="1"/>
    </xf>
    <xf numFmtId="0" fontId="0" fillId="0" borderId="10" xfId="0" applyBorder="1" applyAlignment="1">
      <alignment horizontal="center" vertical="top" wrapText="1"/>
    </xf>
    <xf numFmtId="0" fontId="0" fillId="0" borderId="19" xfId="0" applyBorder="1" applyAlignment="1">
      <alignment horizontal="center" vertical="top" wrapText="1"/>
    </xf>
    <xf numFmtId="0" fontId="0" fillId="0" borderId="10" xfId="0" applyBorder="1" applyAlignment="1">
      <alignment horizontal="center" vertical="top"/>
    </xf>
    <xf numFmtId="0" fontId="32" fillId="0" borderId="12" xfId="88" applyFont="1" applyBorder="1" applyAlignment="1">
      <alignment horizontal="center" vertical="center" wrapText="1"/>
    </xf>
    <xf numFmtId="0" fontId="53" fillId="0" borderId="10" xfId="0" applyFont="1" applyBorder="1" applyAlignment="1">
      <alignment vertical="center"/>
    </xf>
    <xf numFmtId="57" fontId="32" fillId="0" borderId="12" xfId="88" applyNumberFormat="1" applyFont="1" applyBorder="1" applyAlignment="1">
      <alignment horizontal="center" vertical="center" wrapText="1"/>
    </xf>
    <xf numFmtId="57" fontId="32" fillId="0" borderId="10" xfId="88" applyNumberFormat="1" applyFont="1" applyBorder="1" applyAlignment="1">
      <alignment horizontal="center" vertical="center" wrapText="1"/>
    </xf>
    <xf numFmtId="0" fontId="32" fillId="0" borderId="12" xfId="88" applyFont="1" applyBorder="1" applyAlignment="1">
      <alignment horizontal="center" vertical="center"/>
    </xf>
    <xf numFmtId="0" fontId="32" fillId="0" borderId="10" xfId="88" applyFont="1" applyBorder="1" applyAlignment="1">
      <alignment horizontal="center" vertical="center"/>
    </xf>
    <xf numFmtId="0" fontId="32" fillId="58" borderId="11" xfId="0" applyFont="1" applyFill="1" applyBorder="1"/>
  </cellXfs>
  <cellStyles count="94">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1 2" xfId="26" xr:uid="{00000000-0005-0000-0000-000019000000}"/>
    <cellStyle name="60% - アクセント 2" xfId="27" builtinId="36" customBuiltin="1"/>
    <cellStyle name="60% - アクセント 2 2" xfId="28" xr:uid="{00000000-0005-0000-0000-00001B000000}"/>
    <cellStyle name="60% - アクセント 3" xfId="29" builtinId="40" customBuiltin="1"/>
    <cellStyle name="60% - アクセント 3 2" xfId="30" xr:uid="{00000000-0005-0000-0000-00001D000000}"/>
    <cellStyle name="60% - アクセント 4" xfId="31" builtinId="44" customBuiltin="1"/>
    <cellStyle name="60% - アクセント 4 2" xfId="32" xr:uid="{00000000-0005-0000-0000-00001F000000}"/>
    <cellStyle name="60% - アクセント 5" xfId="33" builtinId="48" customBuiltin="1"/>
    <cellStyle name="60% - アクセント 5 2" xfId="34" xr:uid="{00000000-0005-0000-0000-000021000000}"/>
    <cellStyle name="60% - アクセント 6" xfId="35" builtinId="52" customBuiltin="1"/>
    <cellStyle name="60% - アクセント 6 2" xfId="36" xr:uid="{00000000-0005-0000-0000-000023000000}"/>
    <cellStyle name="アクセント 1" xfId="37" builtinId="29" customBuiltin="1"/>
    <cellStyle name="アクセント 1 2" xfId="38" xr:uid="{00000000-0005-0000-0000-000025000000}"/>
    <cellStyle name="アクセント 2" xfId="39" builtinId="33" customBuiltin="1"/>
    <cellStyle name="アクセント 2 2" xfId="40" xr:uid="{00000000-0005-0000-0000-000027000000}"/>
    <cellStyle name="アクセント 3" xfId="41" builtinId="37" customBuiltin="1"/>
    <cellStyle name="アクセント 3 2" xfId="42" xr:uid="{00000000-0005-0000-0000-000029000000}"/>
    <cellStyle name="アクセント 4" xfId="43" builtinId="41" customBuiltin="1"/>
    <cellStyle name="アクセント 4 2" xfId="44" xr:uid="{00000000-0005-0000-0000-00002B000000}"/>
    <cellStyle name="アクセント 5" xfId="45" builtinId="45" customBuiltin="1"/>
    <cellStyle name="アクセント 5 2" xfId="46" xr:uid="{00000000-0005-0000-0000-00002D000000}"/>
    <cellStyle name="アクセント 6" xfId="47" builtinId="49" customBuiltin="1"/>
    <cellStyle name="アクセント 6 2" xfId="48" xr:uid="{00000000-0005-0000-0000-00002F000000}"/>
    <cellStyle name="タイトル" xfId="49" builtinId="15" customBuiltin="1"/>
    <cellStyle name="チェック セル" xfId="50" builtinId="23" customBuiltin="1"/>
    <cellStyle name="チェック セル 2" xfId="51" xr:uid="{00000000-0005-0000-0000-000032000000}"/>
    <cellStyle name="どちらでもない" xfId="52" builtinId="28" customBuiltin="1"/>
    <cellStyle name="どちらでもない 2" xfId="53" xr:uid="{00000000-0005-0000-0000-000034000000}"/>
    <cellStyle name="ハイパーリンク" xfId="93" builtinId="8"/>
    <cellStyle name="メモ" xfId="54" builtinId="10" customBuiltin="1"/>
    <cellStyle name="リンク セル" xfId="55" builtinId="24" customBuiltin="1"/>
    <cellStyle name="リンク セル 2" xfId="56" xr:uid="{00000000-0005-0000-0000-000037000000}"/>
    <cellStyle name="悪い" xfId="57" builtinId="27" customBuiltin="1"/>
    <cellStyle name="悪い 2" xfId="58" xr:uid="{00000000-0005-0000-0000-000039000000}"/>
    <cellStyle name="計算" xfId="59" builtinId="22" customBuiltin="1"/>
    <cellStyle name="計算 2" xfId="60" xr:uid="{00000000-0005-0000-0000-00003B000000}"/>
    <cellStyle name="警告文" xfId="61" builtinId="11" customBuiltin="1"/>
    <cellStyle name="警告文 2" xfId="62" xr:uid="{00000000-0005-0000-0000-00003D000000}"/>
    <cellStyle name="桁区切り" xfId="63" builtinId="6"/>
    <cellStyle name="桁区切り 2" xfId="64" xr:uid="{00000000-0005-0000-0000-00003F000000}"/>
    <cellStyle name="桁区切り 3" xfId="65" xr:uid="{00000000-0005-0000-0000-000040000000}"/>
    <cellStyle name="桁区切り 4" xfId="89" xr:uid="{3F02AC67-A588-4C55-A3A5-9727FBF5B105}"/>
    <cellStyle name="見出し 1" xfId="66" builtinId="16" customBuiltin="1"/>
    <cellStyle name="見出し 1 2" xfId="67" xr:uid="{00000000-0005-0000-0000-000042000000}"/>
    <cellStyle name="見出し 2" xfId="68" builtinId="17" customBuiltin="1"/>
    <cellStyle name="見出し 2 2" xfId="69" xr:uid="{00000000-0005-0000-0000-000044000000}"/>
    <cellStyle name="見出し 3" xfId="70" builtinId="18" customBuiltin="1"/>
    <cellStyle name="見出し 3 2" xfId="71" xr:uid="{00000000-0005-0000-0000-000046000000}"/>
    <cellStyle name="見出し 4" xfId="72" builtinId="19" customBuiltin="1"/>
    <cellStyle name="見出し 4 2" xfId="73" xr:uid="{00000000-0005-0000-0000-000048000000}"/>
    <cellStyle name="集計" xfId="74" builtinId="25" customBuiltin="1"/>
    <cellStyle name="集計 2" xfId="75" xr:uid="{00000000-0005-0000-0000-00004A000000}"/>
    <cellStyle name="出力" xfId="76" builtinId="21" customBuiltin="1"/>
    <cellStyle name="出力 2" xfId="77" xr:uid="{00000000-0005-0000-0000-00004C000000}"/>
    <cellStyle name="説明文" xfId="78" builtinId="53" customBuiltin="1"/>
    <cellStyle name="説明文 2" xfId="79" xr:uid="{00000000-0005-0000-0000-00004E000000}"/>
    <cellStyle name="入力" xfId="80" builtinId="20" customBuiltin="1"/>
    <cellStyle name="入力 2" xfId="81" xr:uid="{00000000-0005-0000-0000-000050000000}"/>
    <cellStyle name="標準" xfId="0" builtinId="0"/>
    <cellStyle name="標準 2" xfId="82" xr:uid="{00000000-0005-0000-0000-000052000000}"/>
    <cellStyle name="標準_2001市町のすがた" xfId="88" xr:uid="{58D90AF1-5B7D-4C73-BA6B-BE88FF6AFF9F}"/>
    <cellStyle name="標準_a001(1)" xfId="83" xr:uid="{00000000-0005-0000-0000-000054000000}"/>
    <cellStyle name="標準_掲載項目のみ (2)" xfId="90" xr:uid="{883B06EC-1729-464B-A6EC-1C419AA339D9}"/>
    <cellStyle name="標準_市町C3" xfId="91" xr:uid="{A6278419-44CE-469D-BACF-D875F986A70A}"/>
    <cellStyle name="標準_推計人口10月1日現在_1" xfId="92" xr:uid="{A3C54506-155E-47B6-AB56-B8B7B88E60DF}"/>
    <cellStyle name="標準_平成10年住宅・土地統計調査確報集計＃＃編掲載分（様式）A001" xfId="87" xr:uid="{9CEF34AA-F3F3-4C28-B42C-DDDC867EDAEF}"/>
    <cellStyle name="標準_平成15年確報集計字種" xfId="86" xr:uid="{09C47268-7057-4A4A-9624-5BCD4B42759D}"/>
    <cellStyle name="良い" xfId="84" builtinId="26" customBuiltin="1"/>
    <cellStyle name="良い 2" xfId="85" xr:uid="{00000000-0005-0000-0000-00006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総住宅数・総世帯数の推移</a:t>
            </a:r>
          </a:p>
        </c:rich>
      </c:tx>
      <c:layout>
        <c:manualLayout>
          <c:xMode val="edge"/>
          <c:yMode val="edge"/>
          <c:x val="0.30518044619422574"/>
          <c:y val="9.2592592592592587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'1住宅数'!$D$19</c:f>
              <c:strCache>
                <c:ptCount val="1"/>
                <c:pt idx="0">
                  <c:v>総住宅数</c:v>
                </c:pt>
              </c:strCache>
            </c:strRef>
          </c:tx>
          <c:spPr>
            <a:solidFill>
              <a:schemeClr val="accent5">
                <a:lumMod val="60000"/>
                <a:lumOff val="40000"/>
              </a:schemeClr>
            </a:solidFill>
            <a:ln>
              <a:solidFill>
                <a:schemeClr val="accent1">
                  <a:lumMod val="60000"/>
                  <a:lumOff val="40000"/>
                </a:schemeClr>
              </a:solidFill>
            </a:ln>
            <a:effectLst/>
          </c:spPr>
          <c:invertIfNegative val="0"/>
          <c:cat>
            <c:strRef>
              <c:f>'1住宅数'!$C$20:$C$30</c:f>
              <c:strCache>
                <c:ptCount val="11"/>
                <c:pt idx="0">
                  <c:v>1968</c:v>
                </c:pt>
                <c:pt idx="1">
                  <c:v>78</c:v>
                </c:pt>
                <c:pt idx="2">
                  <c:v>83</c:v>
                </c:pt>
                <c:pt idx="3">
                  <c:v>88</c:v>
                </c:pt>
                <c:pt idx="4">
                  <c:v>93</c:v>
                </c:pt>
                <c:pt idx="5">
                  <c:v>98</c:v>
                </c:pt>
                <c:pt idx="6">
                  <c:v>2003</c:v>
                </c:pt>
                <c:pt idx="7">
                  <c:v>08</c:v>
                </c:pt>
                <c:pt idx="8">
                  <c:v>13</c:v>
                </c:pt>
                <c:pt idx="9">
                  <c:v>18</c:v>
                </c:pt>
                <c:pt idx="10">
                  <c:v>23</c:v>
                </c:pt>
              </c:strCache>
            </c:strRef>
          </c:cat>
          <c:val>
            <c:numRef>
              <c:f>'1住宅数'!$D$20:$D$30</c:f>
              <c:numCache>
                <c:formatCode>#,##0.0;[Red]\-#,##0.0</c:formatCode>
                <c:ptCount val="11"/>
                <c:pt idx="0">
                  <c:v>120.048</c:v>
                </c:pt>
                <c:pt idx="1">
                  <c:v>142.82</c:v>
                </c:pt>
                <c:pt idx="2">
                  <c:v>161.53</c:v>
                </c:pt>
                <c:pt idx="3">
                  <c:v>173.81</c:v>
                </c:pt>
                <c:pt idx="4">
                  <c:v>186.27</c:v>
                </c:pt>
                <c:pt idx="5">
                  <c:v>201.93</c:v>
                </c:pt>
                <c:pt idx="6">
                  <c:v>221.43</c:v>
                </c:pt>
                <c:pt idx="7">
                  <c:v>238.04</c:v>
                </c:pt>
                <c:pt idx="8">
                  <c:v>252.07</c:v>
                </c:pt>
                <c:pt idx="9">
                  <c:v>273.36</c:v>
                </c:pt>
                <c:pt idx="10">
                  <c:v>268.08999999999997</c:v>
                </c:pt>
              </c:numCache>
            </c:numRef>
          </c:val>
          <c:extLst>
            <c:ext xmlns:c16="http://schemas.microsoft.com/office/drawing/2014/chart" uri="{C3380CC4-5D6E-409C-BE32-E72D297353CC}">
              <c16:uniqueId val="{00000000-5ECE-4790-8F79-D99BB9425C6B}"/>
            </c:ext>
          </c:extLst>
        </c:ser>
        <c:ser>
          <c:idx val="1"/>
          <c:order val="1"/>
          <c:tx>
            <c:strRef>
              <c:f>'1住宅数'!$E$19</c:f>
              <c:strCache>
                <c:ptCount val="1"/>
                <c:pt idx="0">
                  <c:v>総世帯数</c:v>
                </c:pt>
              </c:strCache>
            </c:strRef>
          </c:tx>
          <c:spPr>
            <a:solidFill>
              <a:schemeClr val="accent6">
                <a:lumMod val="60000"/>
                <a:lumOff val="40000"/>
              </a:schemeClr>
            </a:solidFill>
            <a:ln>
              <a:solidFill>
                <a:schemeClr val="accent6">
                  <a:lumMod val="60000"/>
                  <a:lumOff val="40000"/>
                </a:schemeClr>
              </a:solidFill>
            </a:ln>
            <a:effectLst/>
          </c:spPr>
          <c:invertIfNegative val="0"/>
          <c:cat>
            <c:strRef>
              <c:f>'1住宅数'!$C$20:$C$30</c:f>
              <c:strCache>
                <c:ptCount val="11"/>
                <c:pt idx="0">
                  <c:v>1968</c:v>
                </c:pt>
                <c:pt idx="1">
                  <c:v>78</c:v>
                </c:pt>
                <c:pt idx="2">
                  <c:v>83</c:v>
                </c:pt>
                <c:pt idx="3">
                  <c:v>88</c:v>
                </c:pt>
                <c:pt idx="4">
                  <c:v>93</c:v>
                </c:pt>
                <c:pt idx="5">
                  <c:v>98</c:v>
                </c:pt>
                <c:pt idx="6">
                  <c:v>2003</c:v>
                </c:pt>
                <c:pt idx="7">
                  <c:v>08</c:v>
                </c:pt>
                <c:pt idx="8">
                  <c:v>13</c:v>
                </c:pt>
                <c:pt idx="9">
                  <c:v>18</c:v>
                </c:pt>
                <c:pt idx="10">
                  <c:v>23</c:v>
                </c:pt>
              </c:strCache>
            </c:strRef>
          </c:cat>
          <c:val>
            <c:numRef>
              <c:f>'1住宅数'!$E$20:$E$30</c:f>
              <c:numCache>
                <c:formatCode>#,##0.0;[Red]\-#,##0.0</c:formatCode>
                <c:ptCount val="11"/>
                <c:pt idx="0">
                  <c:v>112.36499999999999</c:v>
                </c:pt>
                <c:pt idx="1">
                  <c:v>129.99</c:v>
                </c:pt>
                <c:pt idx="2">
                  <c:v>144.07</c:v>
                </c:pt>
                <c:pt idx="3">
                  <c:v>152.74</c:v>
                </c:pt>
                <c:pt idx="4">
                  <c:v>163.22999999999999</c:v>
                </c:pt>
                <c:pt idx="5">
                  <c:v>178.07</c:v>
                </c:pt>
                <c:pt idx="6">
                  <c:v>188.96</c:v>
                </c:pt>
                <c:pt idx="7">
                  <c:v>205.2</c:v>
                </c:pt>
                <c:pt idx="8">
                  <c:v>216.94</c:v>
                </c:pt>
                <c:pt idx="9">
                  <c:v>236.82</c:v>
                </c:pt>
                <c:pt idx="10">
                  <c:v>230.87</c:v>
                </c:pt>
              </c:numCache>
            </c:numRef>
          </c:val>
          <c:extLst>
            <c:ext xmlns:c16="http://schemas.microsoft.com/office/drawing/2014/chart" uri="{C3380CC4-5D6E-409C-BE32-E72D297353CC}">
              <c16:uniqueId val="{00000001-5ECE-4790-8F79-D99BB9425C6B}"/>
            </c:ext>
          </c:extLst>
        </c:ser>
        <c:dLbls>
          <c:showLegendKey val="0"/>
          <c:showVal val="0"/>
          <c:showCatName val="0"/>
          <c:showSerName val="0"/>
          <c:showPercent val="0"/>
          <c:showBubbleSize val="0"/>
        </c:dLbls>
        <c:gapWidth val="200"/>
        <c:axId val="1400322159"/>
        <c:axId val="1400341839"/>
      </c:barChart>
      <c:lineChart>
        <c:grouping val="standard"/>
        <c:varyColors val="0"/>
        <c:ser>
          <c:idx val="2"/>
          <c:order val="2"/>
          <c:tx>
            <c:strRef>
              <c:f>'1住宅数'!$F$19</c:f>
              <c:strCache>
                <c:ptCount val="1"/>
                <c:pt idx="0">
                  <c:v>世帯当たり住宅数</c:v>
                </c:pt>
              </c:strCache>
            </c:strRef>
          </c:tx>
          <c:spPr>
            <a:ln w="28575" cap="rnd">
              <a:solidFill>
                <a:sysClr val="windowText" lastClr="000000"/>
              </a:solidFill>
              <a:round/>
            </a:ln>
            <a:effectLst/>
          </c:spPr>
          <c:marker>
            <c:symbol val="none"/>
          </c:marker>
          <c:dLbls>
            <c:dLbl>
              <c:idx val="0"/>
              <c:layout>
                <c:manualLayout>
                  <c:x val="-3.0261348005502089E-2"/>
                  <c:y val="-6.2200956937799132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6.0385144429160938E-2"/>
                      <c:h val="7.1698752966883925E-2"/>
                    </c:manualLayout>
                  </c15:layout>
                </c:ext>
                <c:ext xmlns:c16="http://schemas.microsoft.com/office/drawing/2014/chart" uri="{C3380CC4-5D6E-409C-BE32-E72D297353CC}">
                  <c16:uniqueId val="{00000001-BBA6-47AB-A8FD-DD16FA9532C2}"/>
                </c:ext>
              </c:extLst>
            </c:dLbl>
            <c:dLbl>
              <c:idx val="1"/>
              <c:layout>
                <c:manualLayout>
                  <c:x val="-3.8514442916093537E-2"/>
                  <c:y val="-4.784688995215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BA6-47AB-A8FD-DD16FA9532C2}"/>
                </c:ext>
              </c:extLst>
            </c:dLbl>
            <c:dLbl>
              <c:idx val="2"/>
              <c:showLegendKey val="0"/>
              <c:showVal val="1"/>
              <c:showCatName val="0"/>
              <c:showSerName val="0"/>
              <c:showPercent val="0"/>
              <c:showBubbleSize val="0"/>
              <c:extLst>
                <c:ext xmlns:c15="http://schemas.microsoft.com/office/drawing/2012/chart" uri="{CE6537A1-D6FC-4f65-9D91-7224C49458BB}">
                  <c15:layout>
                    <c:manualLayout>
                      <c:w val="6.0385144429160938E-2"/>
                      <c:h val="6.6914063971668603E-2"/>
                    </c:manualLayout>
                  </c15:layout>
                </c:ext>
                <c:ext xmlns:c16="http://schemas.microsoft.com/office/drawing/2014/chart" uri="{C3380CC4-5D6E-409C-BE32-E72D297353CC}">
                  <c16:uniqueId val="{00000007-BBA6-47AB-A8FD-DD16FA9532C2}"/>
                </c:ext>
              </c:extLst>
            </c:dLbl>
            <c:dLbl>
              <c:idx val="3"/>
              <c:layout>
                <c:manualLayout>
                  <c:x val="0"/>
                  <c:y val="-6.2200956937799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76-434F-B5F0-71DD0A647417}"/>
                </c:ext>
              </c:extLst>
            </c:dLbl>
            <c:dLbl>
              <c:idx val="4"/>
              <c:layout>
                <c:manualLayout>
                  <c:x val="5.5020632737275473E-3"/>
                  <c:y val="-3.34928229665071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76-434F-B5F0-71DD0A647417}"/>
                </c:ext>
              </c:extLst>
            </c:dLbl>
            <c:dLbl>
              <c:idx val="6"/>
              <c:layout>
                <c:manualLayout>
                  <c:x val="-2.4759284731774415E-2"/>
                  <c:y val="-4.7846889952153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BA6-47AB-A8FD-DD16FA9532C2}"/>
                </c:ext>
              </c:extLst>
            </c:dLbl>
            <c:dLbl>
              <c:idx val="7"/>
              <c:delete val="1"/>
              <c:extLst>
                <c:ext xmlns:c15="http://schemas.microsoft.com/office/drawing/2012/chart" uri="{CE6537A1-D6FC-4f65-9D91-7224C49458BB}"/>
                <c:ext xmlns:c16="http://schemas.microsoft.com/office/drawing/2014/chart" uri="{C3380CC4-5D6E-409C-BE32-E72D297353CC}">
                  <c16:uniqueId val="{00000005-BBA6-47AB-A8FD-DD16FA9532C2}"/>
                </c:ext>
              </c:extLst>
            </c:dLbl>
            <c:dLbl>
              <c:idx val="8"/>
              <c:delete val="1"/>
              <c:extLst>
                <c:ext xmlns:c15="http://schemas.microsoft.com/office/drawing/2012/chart" uri="{CE6537A1-D6FC-4f65-9D91-7224C49458BB}"/>
                <c:ext xmlns:c16="http://schemas.microsoft.com/office/drawing/2014/chart" uri="{C3380CC4-5D6E-409C-BE32-E72D297353CC}">
                  <c16:uniqueId val="{00000004-BBA6-47AB-A8FD-DD16FA9532C2}"/>
                </c:ext>
              </c:extLst>
            </c:dLbl>
            <c:dLbl>
              <c:idx val="9"/>
              <c:layout>
                <c:manualLayout>
                  <c:x val="-3.8514442916093634E-2"/>
                  <c:y val="-6.69856459330143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A6-47AB-A8FD-DD16FA9532C2}"/>
                </c:ext>
              </c:extLst>
            </c:dLbl>
            <c:dLbl>
              <c:idx val="10"/>
              <c:layout>
                <c:manualLayout>
                  <c:x val="-2.7510316368638238E-2"/>
                  <c:y val="-7.65550239234449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BA6-47AB-A8FD-DD16FA9532C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'1住宅数'!$C$20:$C$30</c:f>
              <c:strCache>
                <c:ptCount val="11"/>
                <c:pt idx="0">
                  <c:v>1968</c:v>
                </c:pt>
                <c:pt idx="1">
                  <c:v>78</c:v>
                </c:pt>
                <c:pt idx="2">
                  <c:v>83</c:v>
                </c:pt>
                <c:pt idx="3">
                  <c:v>88</c:v>
                </c:pt>
                <c:pt idx="4">
                  <c:v>93</c:v>
                </c:pt>
                <c:pt idx="5">
                  <c:v>98</c:v>
                </c:pt>
                <c:pt idx="6">
                  <c:v>2003</c:v>
                </c:pt>
                <c:pt idx="7">
                  <c:v>08</c:v>
                </c:pt>
                <c:pt idx="8">
                  <c:v>13</c:v>
                </c:pt>
                <c:pt idx="9">
                  <c:v>18</c:v>
                </c:pt>
                <c:pt idx="10">
                  <c:v>23</c:v>
                </c:pt>
              </c:strCache>
            </c:strRef>
          </c:cat>
          <c:val>
            <c:numRef>
              <c:f>'1住宅数'!$F$20:$F$30</c:f>
              <c:numCache>
                <c:formatCode>#,##0.00_);[Red]\(#,##0.00\)</c:formatCode>
                <c:ptCount val="11"/>
                <c:pt idx="0">
                  <c:v>1.0289799172002365</c:v>
                </c:pt>
                <c:pt idx="1">
                  <c:v>1.0682923180492183</c:v>
                </c:pt>
                <c:pt idx="2">
                  <c:v>1.1002656494789183</c:v>
                </c:pt>
                <c:pt idx="3">
                  <c:v>1.1226585712440253</c:v>
                </c:pt>
                <c:pt idx="4">
                  <c:v>1.1307594245128392</c:v>
                </c:pt>
                <c:pt idx="5">
                  <c:v>1.1242066585012804</c:v>
                </c:pt>
                <c:pt idx="6">
                  <c:v>1.1608387942332896</c:v>
                </c:pt>
                <c:pt idx="7">
                  <c:v>1.1508412299361825</c:v>
                </c:pt>
                <c:pt idx="8">
                  <c:v>1.1553304610871757</c:v>
                </c:pt>
                <c:pt idx="9">
                  <c:v>1.1464038582512057</c:v>
                </c:pt>
                <c:pt idx="10">
                  <c:v>1.1539189945336374</c:v>
                </c:pt>
              </c:numCache>
            </c:numRef>
          </c:val>
          <c:smooth val="0"/>
          <c:extLst>
            <c:ext xmlns:c16="http://schemas.microsoft.com/office/drawing/2014/chart" uri="{C3380CC4-5D6E-409C-BE32-E72D297353CC}">
              <c16:uniqueId val="{00000002-5ECE-4790-8F79-D99BB9425C6B}"/>
            </c:ext>
          </c:extLst>
        </c:ser>
        <c:dLbls>
          <c:showLegendKey val="0"/>
          <c:showVal val="0"/>
          <c:showCatName val="0"/>
          <c:showSerName val="0"/>
          <c:showPercent val="0"/>
          <c:showBubbleSize val="0"/>
        </c:dLbls>
        <c:marker val="1"/>
        <c:smooth val="0"/>
        <c:axId val="1400324559"/>
        <c:axId val="1400318799"/>
      </c:lineChart>
      <c:catAx>
        <c:axId val="14003221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1400341839"/>
        <c:crosses val="autoZero"/>
        <c:auto val="1"/>
        <c:lblAlgn val="ctr"/>
        <c:lblOffset val="100"/>
        <c:noMultiLvlLbl val="0"/>
      </c:catAx>
      <c:valAx>
        <c:axId val="1400341839"/>
        <c:scaling>
          <c:orientation val="minMax"/>
        </c:scaling>
        <c:delete val="0"/>
        <c:axPos val="l"/>
        <c:majorGridlines>
          <c:spPr>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1400322159"/>
        <c:crosses val="autoZero"/>
        <c:crossBetween val="between"/>
      </c:valAx>
      <c:valAx>
        <c:axId val="1400318799"/>
        <c:scaling>
          <c:orientation val="minMax"/>
          <c:min val="1"/>
        </c:scaling>
        <c:delete val="0"/>
        <c:axPos val="r"/>
        <c:numFmt formatCode="#,##0.00_);[Red]\(#,##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1400324559"/>
        <c:crosses val="max"/>
        <c:crossBetween val="between"/>
        <c:majorUnit val="5.000000000000001E-2"/>
      </c:valAx>
      <c:catAx>
        <c:axId val="1400324559"/>
        <c:scaling>
          <c:orientation val="minMax"/>
        </c:scaling>
        <c:delete val="1"/>
        <c:axPos val="b"/>
        <c:numFmt formatCode="General" sourceLinked="1"/>
        <c:majorTickMark val="out"/>
        <c:minorTickMark val="none"/>
        <c:tickLblPos val="nextTo"/>
        <c:crossAx val="1400318799"/>
        <c:crosses val="autoZero"/>
        <c:auto val="1"/>
        <c:lblAlgn val="ctr"/>
        <c:lblOffset val="100"/>
        <c:noMultiLvlLbl val="0"/>
      </c:catAx>
      <c:spPr>
        <a:noFill/>
        <a:ln>
          <a:noFill/>
        </a:ln>
        <a:effectLst/>
      </c:spPr>
    </c:plotArea>
    <c:legend>
      <c:legendPos val="t"/>
      <c:layout>
        <c:manualLayout>
          <c:xMode val="edge"/>
          <c:yMode val="edge"/>
          <c:x val="0.125485383790575"/>
          <c:y val="0.14643559507214707"/>
          <c:w val="0.71003324584426941"/>
          <c:h val="8.07421919150058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建築時期別共同住宅階数別住宅数の推移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stacked"/>
        <c:varyColors val="0"/>
        <c:ser>
          <c:idx val="0"/>
          <c:order val="0"/>
          <c:tx>
            <c:strRef>
              <c:f>'10建築時期'!$O$41</c:f>
              <c:strCache>
                <c:ptCount val="1"/>
                <c:pt idx="0">
                  <c:v>1・2階建</c:v>
                </c:pt>
              </c:strCache>
            </c:strRef>
          </c:tx>
          <c:spPr>
            <a:solidFill>
              <a:schemeClr val="accent2">
                <a:lumMod val="60000"/>
                <a:lumOff val="40000"/>
              </a:schemeClr>
            </a:solidFill>
            <a:ln>
              <a:solidFill>
                <a:schemeClr val="accent2">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'10建築時期'!$N$42:$N$47</c:f>
              <c:strCache>
                <c:ptCount val="6"/>
                <c:pt idx="0">
                  <c:v>-1980</c:v>
                </c:pt>
                <c:pt idx="1">
                  <c:v>1981-1990</c:v>
                </c:pt>
                <c:pt idx="2">
                  <c:v>1991-2000</c:v>
                </c:pt>
                <c:pt idx="3">
                  <c:v>2001-2010</c:v>
                </c:pt>
                <c:pt idx="4">
                  <c:v>2011-2020</c:v>
                </c:pt>
                <c:pt idx="5">
                  <c:v>2021-</c:v>
                </c:pt>
              </c:strCache>
            </c:strRef>
          </c:cat>
          <c:val>
            <c:numRef>
              <c:f>'10建築時期'!$O$42:$O$47</c:f>
              <c:numCache>
                <c:formatCode>#,##0.0;[Red]\-#,##0.0</c:formatCode>
                <c:ptCount val="6"/>
                <c:pt idx="0">
                  <c:v>12.13</c:v>
                </c:pt>
                <c:pt idx="1">
                  <c:v>16.010000000000002</c:v>
                </c:pt>
                <c:pt idx="2">
                  <c:v>34.01</c:v>
                </c:pt>
                <c:pt idx="3">
                  <c:v>30.92</c:v>
                </c:pt>
                <c:pt idx="4">
                  <c:v>31.93</c:v>
                </c:pt>
                <c:pt idx="5">
                  <c:v>6.43</c:v>
                </c:pt>
              </c:numCache>
            </c:numRef>
          </c:val>
          <c:extLst>
            <c:ext xmlns:c16="http://schemas.microsoft.com/office/drawing/2014/chart" uri="{C3380CC4-5D6E-409C-BE32-E72D297353CC}">
              <c16:uniqueId val="{00000000-D1AB-4880-AEF1-3C152F5724B5}"/>
            </c:ext>
          </c:extLst>
        </c:ser>
        <c:ser>
          <c:idx val="1"/>
          <c:order val="1"/>
          <c:tx>
            <c:strRef>
              <c:f>'10建築時期'!$P$41</c:f>
              <c:strCache>
                <c:ptCount val="1"/>
                <c:pt idx="0">
                  <c:v>3～5階建</c:v>
                </c:pt>
              </c:strCache>
            </c:strRef>
          </c:tx>
          <c:spPr>
            <a:solidFill>
              <a:schemeClr val="accent6">
                <a:lumMod val="60000"/>
                <a:lumOff val="40000"/>
              </a:schemeClr>
            </a:solidFill>
            <a:ln>
              <a:solidFill>
                <a:schemeClr val="accent6">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'10建築時期'!$N$42:$N$47</c:f>
              <c:strCache>
                <c:ptCount val="6"/>
                <c:pt idx="0">
                  <c:v>-1980</c:v>
                </c:pt>
                <c:pt idx="1">
                  <c:v>1981-1990</c:v>
                </c:pt>
                <c:pt idx="2">
                  <c:v>1991-2000</c:v>
                </c:pt>
                <c:pt idx="3">
                  <c:v>2001-2010</c:v>
                </c:pt>
                <c:pt idx="4">
                  <c:v>2011-2020</c:v>
                </c:pt>
                <c:pt idx="5">
                  <c:v>2021-</c:v>
                </c:pt>
              </c:strCache>
            </c:strRef>
          </c:cat>
          <c:val>
            <c:numRef>
              <c:f>'10建築時期'!$P$42:$P$47</c:f>
              <c:numCache>
                <c:formatCode>#,##0.0;[Red]\-#,##0.0</c:formatCode>
                <c:ptCount val="6"/>
                <c:pt idx="0">
                  <c:v>98.2</c:v>
                </c:pt>
                <c:pt idx="1">
                  <c:v>91.5</c:v>
                </c:pt>
                <c:pt idx="2">
                  <c:v>103.1</c:v>
                </c:pt>
                <c:pt idx="3">
                  <c:v>52.1</c:v>
                </c:pt>
                <c:pt idx="4">
                  <c:v>51.1</c:v>
                </c:pt>
                <c:pt idx="5">
                  <c:v>13.8</c:v>
                </c:pt>
              </c:numCache>
            </c:numRef>
          </c:val>
          <c:extLst>
            <c:ext xmlns:c16="http://schemas.microsoft.com/office/drawing/2014/chart" uri="{C3380CC4-5D6E-409C-BE32-E72D297353CC}">
              <c16:uniqueId val="{00000001-D1AB-4880-AEF1-3C152F5724B5}"/>
            </c:ext>
          </c:extLst>
        </c:ser>
        <c:ser>
          <c:idx val="2"/>
          <c:order val="2"/>
          <c:tx>
            <c:strRef>
              <c:f>'10建築時期'!$Q$41</c:f>
              <c:strCache>
                <c:ptCount val="1"/>
                <c:pt idx="0">
                  <c:v>6～10階建</c:v>
                </c:pt>
              </c:strCache>
            </c:strRef>
          </c:tx>
          <c:spPr>
            <a:solidFill>
              <a:schemeClr val="accent3">
                <a:lumMod val="60000"/>
                <a:lumOff val="40000"/>
              </a:schemeClr>
            </a:solidFill>
            <a:ln>
              <a:solidFill>
                <a:schemeClr val="accent3">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'10建築時期'!$N$42:$N$47</c:f>
              <c:strCache>
                <c:ptCount val="6"/>
                <c:pt idx="0">
                  <c:v>-1980</c:v>
                </c:pt>
                <c:pt idx="1">
                  <c:v>1981-1990</c:v>
                </c:pt>
                <c:pt idx="2">
                  <c:v>1991-2000</c:v>
                </c:pt>
                <c:pt idx="3">
                  <c:v>2001-2010</c:v>
                </c:pt>
                <c:pt idx="4">
                  <c:v>2011-2020</c:v>
                </c:pt>
                <c:pt idx="5">
                  <c:v>2021-</c:v>
                </c:pt>
              </c:strCache>
            </c:strRef>
          </c:cat>
          <c:val>
            <c:numRef>
              <c:f>'10建築時期'!$Q$42:$Q$47</c:f>
              <c:numCache>
                <c:formatCode>#,##0.0;[Red]\-#,##0.0</c:formatCode>
                <c:ptCount val="6"/>
                <c:pt idx="0">
                  <c:v>37.42</c:v>
                </c:pt>
                <c:pt idx="1">
                  <c:v>56.1</c:v>
                </c:pt>
                <c:pt idx="2">
                  <c:v>92.5</c:v>
                </c:pt>
                <c:pt idx="3">
                  <c:v>57.7</c:v>
                </c:pt>
                <c:pt idx="4">
                  <c:v>45.7</c:v>
                </c:pt>
                <c:pt idx="5">
                  <c:v>10.3</c:v>
                </c:pt>
              </c:numCache>
            </c:numRef>
          </c:val>
          <c:extLst>
            <c:ext xmlns:c16="http://schemas.microsoft.com/office/drawing/2014/chart" uri="{C3380CC4-5D6E-409C-BE32-E72D297353CC}">
              <c16:uniqueId val="{00000002-D1AB-4880-AEF1-3C152F5724B5}"/>
            </c:ext>
          </c:extLst>
        </c:ser>
        <c:ser>
          <c:idx val="3"/>
          <c:order val="3"/>
          <c:tx>
            <c:strRef>
              <c:f>'10建築時期'!$R$41</c:f>
              <c:strCache>
                <c:ptCount val="1"/>
                <c:pt idx="0">
                  <c:v>11～14階建</c:v>
                </c:pt>
              </c:strCache>
            </c:strRef>
          </c:tx>
          <c:spPr>
            <a:solidFill>
              <a:schemeClr val="accent5">
                <a:lumMod val="60000"/>
                <a:lumOff val="40000"/>
              </a:schemeClr>
            </a:solidFill>
            <a:ln>
              <a:solidFill>
                <a:schemeClr val="accent5">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'10建築時期'!$N$42:$N$47</c:f>
              <c:strCache>
                <c:ptCount val="6"/>
                <c:pt idx="0">
                  <c:v>-1980</c:v>
                </c:pt>
                <c:pt idx="1">
                  <c:v>1981-1990</c:v>
                </c:pt>
                <c:pt idx="2">
                  <c:v>1991-2000</c:v>
                </c:pt>
                <c:pt idx="3">
                  <c:v>2001-2010</c:v>
                </c:pt>
                <c:pt idx="4">
                  <c:v>2011-2020</c:v>
                </c:pt>
                <c:pt idx="5">
                  <c:v>2021-</c:v>
                </c:pt>
              </c:strCache>
            </c:strRef>
          </c:cat>
          <c:val>
            <c:numRef>
              <c:f>'10建築時期'!$R$42:$R$47</c:f>
              <c:numCache>
                <c:formatCode>#,##0.0;[Red]\-#,##0.0</c:formatCode>
                <c:ptCount val="6"/>
                <c:pt idx="0">
                  <c:v>19.010000000000002</c:v>
                </c:pt>
                <c:pt idx="1">
                  <c:v>29.2</c:v>
                </c:pt>
                <c:pt idx="2">
                  <c:v>53.2</c:v>
                </c:pt>
                <c:pt idx="3">
                  <c:v>33</c:v>
                </c:pt>
                <c:pt idx="4">
                  <c:v>23.7</c:v>
                </c:pt>
                <c:pt idx="5">
                  <c:v>7.6</c:v>
                </c:pt>
              </c:numCache>
            </c:numRef>
          </c:val>
          <c:extLst>
            <c:ext xmlns:c16="http://schemas.microsoft.com/office/drawing/2014/chart" uri="{C3380CC4-5D6E-409C-BE32-E72D297353CC}">
              <c16:uniqueId val="{00000003-D1AB-4880-AEF1-3C152F5724B5}"/>
            </c:ext>
          </c:extLst>
        </c:ser>
        <c:ser>
          <c:idx val="4"/>
          <c:order val="4"/>
          <c:tx>
            <c:strRef>
              <c:f>'10建築時期'!$S$41</c:f>
              <c:strCache>
                <c:ptCount val="1"/>
                <c:pt idx="0">
                  <c:v>15階建以上</c:v>
                </c:pt>
              </c:strCache>
            </c:strRef>
          </c:tx>
          <c:spPr>
            <a:solidFill>
              <a:schemeClr val="accent4">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'10建築時期'!$N$42:$N$47</c:f>
              <c:strCache>
                <c:ptCount val="6"/>
                <c:pt idx="0">
                  <c:v>-1980</c:v>
                </c:pt>
                <c:pt idx="1">
                  <c:v>1981-1990</c:v>
                </c:pt>
                <c:pt idx="2">
                  <c:v>1991-2000</c:v>
                </c:pt>
                <c:pt idx="3">
                  <c:v>2001-2010</c:v>
                </c:pt>
                <c:pt idx="4">
                  <c:v>2011-2020</c:v>
                </c:pt>
                <c:pt idx="5">
                  <c:v>2021-</c:v>
                </c:pt>
              </c:strCache>
            </c:strRef>
          </c:cat>
          <c:val>
            <c:numRef>
              <c:f>'10建築時期'!$S$42:$S$47</c:f>
              <c:numCache>
                <c:formatCode>#,##0.0;[Red]\-#,##0.0</c:formatCode>
                <c:ptCount val="6"/>
                <c:pt idx="0">
                  <c:v>4.42</c:v>
                </c:pt>
                <c:pt idx="1">
                  <c:v>11.1</c:v>
                </c:pt>
                <c:pt idx="2">
                  <c:v>22.9</c:v>
                </c:pt>
                <c:pt idx="3">
                  <c:v>21.8</c:v>
                </c:pt>
                <c:pt idx="4">
                  <c:v>17.899999999999999</c:v>
                </c:pt>
                <c:pt idx="5">
                  <c:v>1.6</c:v>
                </c:pt>
              </c:numCache>
            </c:numRef>
          </c:val>
          <c:extLst>
            <c:ext xmlns:c16="http://schemas.microsoft.com/office/drawing/2014/chart" uri="{C3380CC4-5D6E-409C-BE32-E72D297353CC}">
              <c16:uniqueId val="{00000004-D1AB-4880-AEF1-3C152F5724B5}"/>
            </c:ext>
          </c:extLst>
        </c:ser>
        <c:dLbls>
          <c:showLegendKey val="0"/>
          <c:showVal val="0"/>
          <c:showCatName val="0"/>
          <c:showSerName val="0"/>
          <c:showPercent val="0"/>
          <c:showBubbleSize val="0"/>
        </c:dLbls>
        <c:gapWidth val="125"/>
        <c:overlap val="100"/>
        <c:axId val="810281568"/>
        <c:axId val="810283008"/>
      </c:barChart>
      <c:catAx>
        <c:axId val="810281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810283008"/>
        <c:crosses val="autoZero"/>
        <c:auto val="1"/>
        <c:lblAlgn val="ctr"/>
        <c:lblOffset val="100"/>
        <c:noMultiLvlLbl val="0"/>
      </c:catAx>
      <c:valAx>
        <c:axId val="810283008"/>
        <c:scaling>
          <c:orientation val="minMax"/>
        </c:scaling>
        <c:delete val="0"/>
        <c:axPos val="l"/>
        <c:majorGridlines>
          <c:spPr>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81028156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25" b="0" i="0" u="none" strike="noStrike" baseline="0">
                <a:solidFill>
                  <a:srgbClr val="000000"/>
                </a:solidFill>
                <a:latin typeface="ＭＳ Ｐゴシック"/>
                <a:ea typeface="ＭＳ Ｐゴシック"/>
                <a:cs typeface="ＭＳ Ｐゴシック"/>
              </a:defRPr>
            </a:pPr>
            <a:r>
              <a:rPr lang="ja-JP" altLang="en-US" sz="300" b="0" i="0" u="none" strike="noStrike" baseline="0">
                <a:solidFill>
                  <a:srgbClr val="000000"/>
                </a:solidFill>
                <a:latin typeface="ＭＳ Ｐゴシック"/>
                <a:ea typeface="ＭＳ Ｐゴシック"/>
              </a:rPr>
              <a:t>平成16年以降高齢者等のための設備の</a:t>
            </a:r>
          </a:p>
          <a:p>
            <a:pPr>
              <a:defRPr sz="225" b="0" i="0" u="none" strike="noStrike" baseline="0">
                <a:solidFill>
                  <a:srgbClr val="000000"/>
                </a:solidFill>
                <a:latin typeface="ＭＳ Ｐゴシック"/>
                <a:ea typeface="ＭＳ Ｐゴシック"/>
                <a:cs typeface="ＭＳ Ｐゴシック"/>
              </a:defRPr>
            </a:pPr>
            <a:r>
              <a:rPr lang="ja-JP" altLang="en-US" sz="300" b="0" i="0" u="none" strike="noStrike" baseline="0">
                <a:solidFill>
                  <a:srgbClr val="000000"/>
                </a:solidFill>
                <a:latin typeface="ＭＳ Ｐゴシック"/>
                <a:ea typeface="ＭＳ Ｐゴシック"/>
              </a:rPr>
              <a:t>工事をした持ち家に居住する世帯の割合</a:t>
            </a:r>
          </a:p>
        </c:rich>
      </c:tx>
      <c:overlay val="0"/>
      <c:spPr>
        <a:noFill/>
        <a:ln w="25400">
          <a:noFill/>
        </a:ln>
      </c:spPr>
    </c:title>
    <c:autoTitleDeleted val="0"/>
    <c:plotArea>
      <c:layout/>
      <c:barChart>
        <c:barDir val="bar"/>
        <c:grouping val="clustered"/>
        <c:varyColors val="0"/>
        <c:ser>
          <c:idx val="0"/>
          <c:order val="0"/>
          <c:tx>
            <c:v>設備!#REF!</c:v>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設備!#REF!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設備!#REF!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3997-4B11-85C1-C5FB3A3D0510}"/>
            </c:ext>
          </c:extLst>
        </c:ser>
        <c:ser>
          <c:idx val="1"/>
          <c:order val="1"/>
          <c:tx>
            <c:v>設備!#REF!</c:v>
          </c:tx>
          <c:spPr>
            <a:solidFill>
              <a:srgbClr val="FF99CC"/>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2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設備!#REF!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設備!#REF!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3997-4B11-85C1-C5FB3A3D0510}"/>
            </c:ext>
          </c:extLst>
        </c:ser>
        <c:dLbls>
          <c:showLegendKey val="0"/>
          <c:showVal val="0"/>
          <c:showCatName val="0"/>
          <c:showSerName val="0"/>
          <c:showPercent val="0"/>
          <c:showBubbleSize val="0"/>
        </c:dLbls>
        <c:gapWidth val="50"/>
        <c:axId val="2022624559"/>
        <c:axId val="1"/>
      </c:barChart>
      <c:catAx>
        <c:axId val="2022624559"/>
        <c:scaling>
          <c:orientation val="maxMin"/>
        </c:scaling>
        <c:delete val="0"/>
        <c:axPos val="l"/>
        <c:title>
          <c:tx>
            <c:rich>
              <a:bodyPr rot="0" vert="wordArtVertRtl"/>
              <a:lstStyle/>
              <a:p>
                <a:pPr algn="ctr">
                  <a:defRPr sz="200" b="0" i="0" u="none" strike="noStrike" baseline="0">
                    <a:solidFill>
                      <a:srgbClr val="000000"/>
                    </a:solidFill>
                    <a:latin typeface="ＭＳ Ｐゴシック"/>
                    <a:ea typeface="ＭＳ Ｐゴシック"/>
                    <a:cs typeface="ＭＳ Ｐゴシック"/>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225"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t"/>
        <c:numFmt formatCode="0_ " sourceLinked="0"/>
        <c:majorTickMark val="in"/>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ＭＳ Ｐゴシック"/>
                <a:ea typeface="ＭＳ Ｐゴシック"/>
                <a:cs typeface="ＭＳ Ｐゴシック"/>
              </a:defRPr>
            </a:pPr>
            <a:endParaRPr lang="ja-JP"/>
          </a:p>
        </c:txPr>
        <c:crossAx val="2022624559"/>
        <c:crosses val="autoZero"/>
        <c:crossBetween val="between"/>
      </c:valAx>
      <c:spPr>
        <a:solidFill>
          <a:srgbClr val="FFFFFF"/>
        </a:solidFill>
        <a:ln w="25400">
          <a:noFill/>
        </a:ln>
      </c:spPr>
    </c:plotArea>
    <c:legend>
      <c:legendPos val="r"/>
      <c:overlay val="0"/>
      <c:spPr>
        <a:solidFill>
          <a:srgbClr val="FFFFFF"/>
        </a:solidFill>
        <a:ln w="25400">
          <a:noFill/>
        </a:ln>
      </c:spPr>
      <c:txPr>
        <a:bodyPr/>
        <a:lstStyle/>
        <a:p>
          <a:pPr>
            <a:defRPr sz="20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2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0" i="0" u="none" strike="noStrike" baseline="0">
                <a:solidFill>
                  <a:srgbClr val="000000"/>
                </a:solidFill>
                <a:latin typeface="ＭＳ Ｐゴシック"/>
                <a:ea typeface="ＭＳ Ｐゴシック"/>
                <a:cs typeface="ＭＳ Ｐゴシック"/>
              </a:defRPr>
            </a:pPr>
            <a:r>
              <a:rPr lang="ja-JP" altLang="en-US" sz="1200" b="0" i="0" u="none" strike="noStrike" baseline="0">
                <a:solidFill>
                  <a:srgbClr val="000000"/>
                </a:solidFill>
                <a:latin typeface="ＭＳ Ｐゴシック"/>
                <a:ea typeface="ＭＳ Ｐゴシック"/>
              </a:rPr>
              <a:t>高齢者等の設備がある住宅の割合（令和</a:t>
            </a:r>
            <a:r>
              <a:rPr lang="en-US" altLang="ja-JP" sz="1200" b="0" i="0" u="none" strike="noStrike" baseline="0">
                <a:solidFill>
                  <a:srgbClr val="000000"/>
                </a:solidFill>
                <a:latin typeface="ＭＳ Ｐゴシック"/>
                <a:ea typeface="ＭＳ Ｐゴシック"/>
              </a:rPr>
              <a:t>5</a:t>
            </a:r>
            <a:r>
              <a:rPr lang="ja-JP" altLang="en-US" sz="1200" b="0" i="0" u="none" strike="noStrike" baseline="0">
                <a:solidFill>
                  <a:srgbClr val="000000"/>
                </a:solidFill>
                <a:latin typeface="ＭＳ Ｐゴシック"/>
                <a:ea typeface="ＭＳ Ｐゴシック"/>
              </a:rPr>
              <a:t>年）</a:t>
            </a:r>
          </a:p>
        </c:rich>
      </c:tx>
      <c:layout>
        <c:manualLayout>
          <c:xMode val="edge"/>
          <c:yMode val="edge"/>
          <c:x val="0.33333384546443889"/>
          <c:y val="4.2071197411003236E-2"/>
        </c:manualLayout>
      </c:layout>
      <c:overlay val="0"/>
      <c:spPr>
        <a:noFill/>
        <a:ln w="25400">
          <a:noFill/>
        </a:ln>
      </c:spPr>
    </c:title>
    <c:autoTitleDeleted val="0"/>
    <c:plotArea>
      <c:layout>
        <c:manualLayout>
          <c:layoutTarget val="inner"/>
          <c:xMode val="edge"/>
          <c:yMode val="edge"/>
          <c:x val="0.33983793800485584"/>
          <c:y val="0.14563152821452838"/>
          <c:w val="0.61951317885095725"/>
          <c:h val="0.74433892198536733"/>
        </c:manualLayout>
      </c:layout>
      <c:barChart>
        <c:barDir val="bar"/>
        <c:grouping val="clustered"/>
        <c:varyColors val="0"/>
        <c:ser>
          <c:idx val="1"/>
          <c:order val="0"/>
          <c:tx>
            <c:strRef>
              <c:f>'11高齢者設備'!$AE$6</c:f>
              <c:strCache>
                <c:ptCount val="1"/>
                <c:pt idx="0">
                  <c:v>全国</c:v>
                </c:pt>
              </c:strCache>
            </c:strRef>
          </c:tx>
          <c:spPr>
            <a:solidFill>
              <a:srgbClr val="FF99CC"/>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9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'11高齢者設備'!$AC$7:$AC$12</c:f>
              <c:strCache>
                <c:ptCount val="6"/>
                <c:pt idx="0">
                  <c:v>　道路から玄関まで車椅子で通行可能</c:v>
                </c:pt>
                <c:pt idx="1">
                  <c:v>　段差のない屋内</c:v>
                </c:pt>
                <c:pt idx="2">
                  <c:v>　廊下などの幅が車椅子で通行可能</c:v>
                </c:pt>
                <c:pt idx="3">
                  <c:v>　またぎやすい高さの浴室</c:v>
                </c:pt>
                <c:pt idx="4">
                  <c:v>　手すりがある</c:v>
                </c:pt>
                <c:pt idx="5">
                  <c:v>高齢者等のための設備がある</c:v>
                </c:pt>
              </c:strCache>
            </c:strRef>
          </c:cat>
          <c:val>
            <c:numRef>
              <c:f>'11高齢者設備'!$AE$7:$AE$12</c:f>
              <c:numCache>
                <c:formatCode>0.0_ </c:formatCode>
                <c:ptCount val="6"/>
                <c:pt idx="0">
                  <c:v>13.433216563370159</c:v>
                </c:pt>
                <c:pt idx="1">
                  <c:v>22.311685978622116</c:v>
                </c:pt>
                <c:pt idx="2">
                  <c:v>16.792957872990208</c:v>
                </c:pt>
                <c:pt idx="3">
                  <c:v>20.507500224557621</c:v>
                </c:pt>
                <c:pt idx="4">
                  <c:v>44.012934518997575</c:v>
                </c:pt>
                <c:pt idx="5">
                  <c:v>55.967843348603253</c:v>
                </c:pt>
              </c:numCache>
            </c:numRef>
          </c:val>
          <c:extLst>
            <c:ext xmlns:c16="http://schemas.microsoft.com/office/drawing/2014/chart" uri="{C3380CC4-5D6E-409C-BE32-E72D297353CC}">
              <c16:uniqueId val="{00000000-962D-4DFB-A1F2-648B876FD291}"/>
            </c:ext>
          </c:extLst>
        </c:ser>
        <c:ser>
          <c:idx val="0"/>
          <c:order val="1"/>
          <c:tx>
            <c:strRef>
              <c:f>'11高齢者設備'!$AD$6</c:f>
              <c:strCache>
                <c:ptCount val="1"/>
                <c:pt idx="0">
                  <c:v>兵庫県</c:v>
                </c:pt>
              </c:strCache>
            </c:strRef>
          </c:tx>
          <c:spPr>
            <a:solidFill>
              <a:srgbClr val="9999FF"/>
            </a:solidFill>
            <a:ln w="12700">
              <a:solidFill>
                <a:srgbClr val="000000"/>
              </a:solidFill>
              <a:prstDash val="solid"/>
            </a:ln>
          </c:spPr>
          <c:invertIfNegative val="0"/>
          <c:dLbls>
            <c:spPr>
              <a:noFill/>
              <a:ln w="25400">
                <a:noFill/>
              </a:ln>
            </c:spPr>
            <c:txPr>
              <a:bodyPr wrap="square" lIns="38100" tIns="19050" rIns="38100" bIns="19050" anchor="ctr">
                <a:spAutoFit/>
              </a:bodyPr>
              <a:lstStyle/>
              <a:p>
                <a:pPr>
                  <a:defRPr sz="9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'11高齢者設備'!$AC$7:$AC$12</c:f>
              <c:strCache>
                <c:ptCount val="6"/>
                <c:pt idx="0">
                  <c:v>　道路から玄関まで車椅子で通行可能</c:v>
                </c:pt>
                <c:pt idx="1">
                  <c:v>　段差のない屋内</c:v>
                </c:pt>
                <c:pt idx="2">
                  <c:v>　廊下などの幅が車椅子で通行可能</c:v>
                </c:pt>
                <c:pt idx="3">
                  <c:v>　またぎやすい高さの浴室</c:v>
                </c:pt>
                <c:pt idx="4">
                  <c:v>　手すりがある</c:v>
                </c:pt>
                <c:pt idx="5">
                  <c:v>高齢者等のための設備がある</c:v>
                </c:pt>
              </c:strCache>
            </c:strRef>
          </c:cat>
          <c:val>
            <c:numRef>
              <c:f>'11高齢者設備'!$AD$7:$AD$12</c:f>
              <c:numCache>
                <c:formatCode>0.0_ </c:formatCode>
                <c:ptCount val="6"/>
                <c:pt idx="0">
                  <c:v>17.656628013681487</c:v>
                </c:pt>
                <c:pt idx="1">
                  <c:v>25.235671977976143</c:v>
                </c:pt>
                <c:pt idx="2">
                  <c:v>23.888379077333781</c:v>
                </c:pt>
                <c:pt idx="3">
                  <c:v>23.888379077333781</c:v>
                </c:pt>
                <c:pt idx="4">
                  <c:v>48.773671477433886</c:v>
                </c:pt>
                <c:pt idx="5">
                  <c:v>60.490531409026445</c:v>
                </c:pt>
              </c:numCache>
            </c:numRef>
          </c:val>
          <c:extLst>
            <c:ext xmlns:c16="http://schemas.microsoft.com/office/drawing/2014/chart" uri="{C3380CC4-5D6E-409C-BE32-E72D297353CC}">
              <c16:uniqueId val="{00000001-962D-4DFB-A1F2-648B876FD291}"/>
            </c:ext>
          </c:extLst>
        </c:ser>
        <c:dLbls>
          <c:showLegendKey val="0"/>
          <c:showVal val="0"/>
          <c:showCatName val="0"/>
          <c:showSerName val="0"/>
          <c:showPercent val="0"/>
          <c:showBubbleSize val="0"/>
        </c:dLbls>
        <c:gapWidth val="50"/>
        <c:axId val="2022626159"/>
        <c:axId val="1"/>
      </c:barChart>
      <c:catAx>
        <c:axId val="2022626159"/>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rtl="0">
              <a:defRPr sz="900" b="0" i="0" u="none" strike="noStrike" baseline="0">
                <a:solidFill>
                  <a:srgbClr val="000000"/>
                </a:solidFill>
                <a:latin typeface="ＭＳ Ｐゴシック"/>
                <a:ea typeface="ＭＳ Ｐゴシック"/>
                <a:cs typeface="ＭＳ Ｐゴシック"/>
              </a:defRPr>
            </a:pPr>
            <a:endParaRPr lang="ja-JP"/>
          </a:p>
        </c:txPr>
        <c:crossAx val="1"/>
        <c:crosses val="autoZero"/>
        <c:auto val="0"/>
        <c:lblAlgn val="ctr"/>
        <c:lblOffset val="0"/>
        <c:tickLblSkip val="1"/>
        <c:tickMarkSkip val="1"/>
        <c:noMultiLvlLbl val="0"/>
      </c:catAx>
      <c:valAx>
        <c:axId val="1"/>
        <c:scaling>
          <c:orientation val="minMax"/>
        </c:scaling>
        <c:delete val="0"/>
        <c:axPos val="b"/>
        <c:title>
          <c:tx>
            <c:rich>
              <a:bodyPr/>
              <a:lstStyle/>
              <a:p>
                <a:pPr>
                  <a:defRPr sz="900" b="0" i="0" u="none" strike="noStrike" baseline="0">
                    <a:solidFill>
                      <a:srgbClr val="000000"/>
                    </a:solidFill>
                    <a:latin typeface="ＭＳ Ｐゴシック"/>
                    <a:ea typeface="ＭＳ Ｐゴシック"/>
                    <a:cs typeface="ＭＳ Ｐゴシック"/>
                  </a:defRPr>
                </a:pPr>
                <a:r>
                  <a:rPr lang="ja-JP" altLang="en-US"/>
                  <a:t>％</a:t>
                </a:r>
              </a:p>
            </c:rich>
          </c:tx>
          <c:layout>
            <c:manualLayout>
              <c:xMode val="edge"/>
              <c:yMode val="edge"/>
              <c:x val="0.96585519492990202"/>
              <c:y val="0.86084414205505866"/>
            </c:manualLayout>
          </c:layout>
          <c:overlay val="0"/>
          <c:spPr>
            <a:noFill/>
            <a:ln w="25400">
              <a:noFill/>
            </a:ln>
          </c:spPr>
        </c:title>
        <c:numFmt formatCode="0_ " sourceLinked="0"/>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Ｐゴシック"/>
                <a:ea typeface="ＭＳ Ｐゴシック"/>
                <a:cs typeface="ＭＳ Ｐゴシック"/>
              </a:defRPr>
            </a:pPr>
            <a:endParaRPr lang="ja-JP"/>
          </a:p>
        </c:txPr>
        <c:crossAx val="2022626159"/>
        <c:crosses val="autoZero"/>
        <c:crossBetween val="between"/>
      </c:valAx>
      <c:spPr>
        <a:solidFill>
          <a:srgbClr val="FFFFFF"/>
        </a:solidFill>
        <a:ln w="25400">
          <a:noFill/>
        </a:ln>
      </c:spPr>
    </c:plotArea>
    <c:legend>
      <c:legendPos val="r"/>
      <c:layout>
        <c:manualLayout>
          <c:xMode val="edge"/>
          <c:yMode val="edge"/>
          <c:x val="0.74471664212705124"/>
          <c:y val="0.52103729752227568"/>
          <c:w val="0.12357740648272619"/>
          <c:h val="0.1197414400869794"/>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高齢者等のための設備がある住宅の割合</a:t>
            </a:r>
          </a:p>
        </c:rich>
      </c:tx>
      <c:layout>
        <c:manualLayout>
          <c:xMode val="edge"/>
          <c:yMode val="edge"/>
          <c:x val="0.26008132093047481"/>
          <c:y val="1.95122400896641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34975008756531417"/>
          <c:y val="0.1886261308841119"/>
          <c:w val="0.60670801714429456"/>
          <c:h val="0.68976383275705644"/>
        </c:manualLayout>
      </c:layout>
      <c:barChart>
        <c:barDir val="bar"/>
        <c:grouping val="clustered"/>
        <c:varyColors val="0"/>
        <c:ser>
          <c:idx val="0"/>
          <c:order val="0"/>
          <c:tx>
            <c:strRef>
              <c:f>'11高齢者設備'!$C$28</c:f>
              <c:strCache>
                <c:ptCount val="1"/>
                <c:pt idx="0">
                  <c:v>2023</c:v>
                </c:pt>
              </c:strCache>
            </c:strRef>
          </c:tx>
          <c:spPr>
            <a:solidFill>
              <a:schemeClr val="accent1"/>
            </a:solidFill>
            <a:ln>
              <a:noFill/>
            </a:ln>
            <a:effectLst/>
          </c:spPr>
          <c:invertIfNegative val="0"/>
          <c:cat>
            <c:strRef>
              <c:f>'11高齢者設備'!$B$29:$B$34</c:f>
              <c:strCache>
                <c:ptCount val="6"/>
                <c:pt idx="0">
                  <c:v>　道路から玄関まで車椅子で通行可能</c:v>
                </c:pt>
                <c:pt idx="1">
                  <c:v>　段差のない屋内</c:v>
                </c:pt>
                <c:pt idx="2">
                  <c:v>　廊下などの幅が車椅子で通行可能</c:v>
                </c:pt>
                <c:pt idx="3">
                  <c:v>　またぎやすい高さの浴室</c:v>
                </c:pt>
                <c:pt idx="4">
                  <c:v>　手すりがある</c:v>
                </c:pt>
                <c:pt idx="5">
                  <c:v>高齢者等のための設備がある</c:v>
                </c:pt>
              </c:strCache>
            </c:strRef>
          </c:cat>
          <c:val>
            <c:numRef>
              <c:f>'11高齢者設備'!$C$29:$C$34</c:f>
              <c:numCache>
                <c:formatCode>0.0_ </c:formatCode>
                <c:ptCount val="6"/>
                <c:pt idx="0">
                  <c:v>17.656628013681487</c:v>
                </c:pt>
                <c:pt idx="1">
                  <c:v>25.235671977976143</c:v>
                </c:pt>
                <c:pt idx="2">
                  <c:v>20.951864519896553</c:v>
                </c:pt>
                <c:pt idx="3">
                  <c:v>23.888379077333781</c:v>
                </c:pt>
                <c:pt idx="4">
                  <c:v>48.773671477433886</c:v>
                </c:pt>
                <c:pt idx="5">
                  <c:v>60.490531409026445</c:v>
                </c:pt>
              </c:numCache>
            </c:numRef>
          </c:val>
          <c:extLst>
            <c:ext xmlns:c16="http://schemas.microsoft.com/office/drawing/2014/chart" uri="{C3380CC4-5D6E-409C-BE32-E72D297353CC}">
              <c16:uniqueId val="{00000000-F8F9-4723-804F-5BC3813519AD}"/>
            </c:ext>
          </c:extLst>
        </c:ser>
        <c:ser>
          <c:idx val="1"/>
          <c:order val="1"/>
          <c:tx>
            <c:strRef>
              <c:f>'11高齢者設備'!$D$28</c:f>
              <c:strCache>
                <c:ptCount val="1"/>
                <c:pt idx="0">
                  <c:v>2018</c:v>
                </c:pt>
              </c:strCache>
            </c:strRef>
          </c:tx>
          <c:spPr>
            <a:solidFill>
              <a:schemeClr val="accent2"/>
            </a:solidFill>
            <a:ln>
              <a:noFill/>
            </a:ln>
            <a:effectLst/>
          </c:spPr>
          <c:invertIfNegative val="0"/>
          <c:cat>
            <c:strRef>
              <c:f>'11高齢者設備'!$B$29:$B$34</c:f>
              <c:strCache>
                <c:ptCount val="6"/>
                <c:pt idx="0">
                  <c:v>　道路から玄関まで車椅子で通行可能</c:v>
                </c:pt>
                <c:pt idx="1">
                  <c:v>　段差のない屋内</c:v>
                </c:pt>
                <c:pt idx="2">
                  <c:v>　廊下などの幅が車椅子で通行可能</c:v>
                </c:pt>
                <c:pt idx="3">
                  <c:v>　またぎやすい高さの浴室</c:v>
                </c:pt>
                <c:pt idx="4">
                  <c:v>　手すりがある</c:v>
                </c:pt>
                <c:pt idx="5">
                  <c:v>高齢者等のための設備がある</c:v>
                </c:pt>
              </c:strCache>
            </c:strRef>
          </c:cat>
          <c:val>
            <c:numRef>
              <c:f>'11高齢者設備'!$D$29:$D$34</c:f>
              <c:numCache>
                <c:formatCode>0.0_ </c:formatCode>
                <c:ptCount val="6"/>
                <c:pt idx="0">
                  <c:v>16.229912938017065</c:v>
                </c:pt>
                <c:pt idx="1">
                  <c:v>24.321046476371986</c:v>
                </c:pt>
                <c:pt idx="2">
                  <c:v>19.482825832719712</c:v>
                </c:pt>
                <c:pt idx="3">
                  <c:v>22.48018365313813</c:v>
                </c:pt>
                <c:pt idx="4">
                  <c:v>47.550569584614713</c:v>
                </c:pt>
                <c:pt idx="5">
                  <c:v>56.915147052453761</c:v>
                </c:pt>
              </c:numCache>
            </c:numRef>
          </c:val>
          <c:extLst>
            <c:ext xmlns:c16="http://schemas.microsoft.com/office/drawing/2014/chart" uri="{C3380CC4-5D6E-409C-BE32-E72D297353CC}">
              <c16:uniqueId val="{00000001-F8F9-4723-804F-5BC3813519AD}"/>
            </c:ext>
          </c:extLst>
        </c:ser>
        <c:ser>
          <c:idx val="2"/>
          <c:order val="2"/>
          <c:tx>
            <c:strRef>
              <c:f>'11高齢者設備'!$E$28</c:f>
              <c:strCache>
                <c:ptCount val="1"/>
                <c:pt idx="0">
                  <c:v>2013</c:v>
                </c:pt>
              </c:strCache>
            </c:strRef>
          </c:tx>
          <c:spPr>
            <a:solidFill>
              <a:schemeClr val="accent3"/>
            </a:solidFill>
            <a:ln>
              <a:noFill/>
            </a:ln>
            <a:effectLst/>
          </c:spPr>
          <c:invertIfNegative val="0"/>
          <c:cat>
            <c:strRef>
              <c:f>'11高齢者設備'!$B$29:$B$34</c:f>
              <c:strCache>
                <c:ptCount val="6"/>
                <c:pt idx="0">
                  <c:v>　道路から玄関まで車椅子で通行可能</c:v>
                </c:pt>
                <c:pt idx="1">
                  <c:v>　段差のない屋内</c:v>
                </c:pt>
                <c:pt idx="2">
                  <c:v>　廊下などの幅が車椅子で通行可能</c:v>
                </c:pt>
                <c:pt idx="3">
                  <c:v>　またぎやすい高さの浴室</c:v>
                </c:pt>
                <c:pt idx="4">
                  <c:v>　手すりがある</c:v>
                </c:pt>
                <c:pt idx="5">
                  <c:v>高齢者等のための設備がある</c:v>
                </c:pt>
              </c:strCache>
            </c:strRef>
          </c:cat>
          <c:val>
            <c:numRef>
              <c:f>'11高齢者設備'!$E$29:$E$34</c:f>
              <c:numCache>
                <c:formatCode>0.0_ </c:formatCode>
                <c:ptCount val="6"/>
                <c:pt idx="0">
                  <c:v>16.626717064626163</c:v>
                </c:pt>
                <c:pt idx="1">
                  <c:v>23.181524845579425</c:v>
                </c:pt>
                <c:pt idx="2">
                  <c:v>19.968654927629757</c:v>
                </c:pt>
                <c:pt idx="3">
                  <c:v>26.099382317691528</c:v>
                </c:pt>
                <c:pt idx="4">
                  <c:v>43.182446759472661</c:v>
                </c:pt>
                <c:pt idx="5">
                  <c:v>54.844657508988661</c:v>
                </c:pt>
              </c:numCache>
            </c:numRef>
          </c:val>
          <c:extLst>
            <c:ext xmlns:c16="http://schemas.microsoft.com/office/drawing/2014/chart" uri="{C3380CC4-5D6E-409C-BE32-E72D297353CC}">
              <c16:uniqueId val="{00000002-F8F9-4723-804F-5BC3813519AD}"/>
            </c:ext>
          </c:extLst>
        </c:ser>
        <c:dLbls>
          <c:showLegendKey val="0"/>
          <c:showVal val="0"/>
          <c:showCatName val="0"/>
          <c:showSerName val="0"/>
          <c:showPercent val="0"/>
          <c:showBubbleSize val="0"/>
        </c:dLbls>
        <c:gapWidth val="150"/>
        <c:axId val="507230208"/>
        <c:axId val="507217728"/>
      </c:barChart>
      <c:catAx>
        <c:axId val="5072302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507217728"/>
        <c:crosses val="autoZero"/>
        <c:auto val="1"/>
        <c:lblAlgn val="ctr"/>
        <c:lblOffset val="100"/>
        <c:noMultiLvlLbl val="0"/>
      </c:catAx>
      <c:valAx>
        <c:axId val="507217728"/>
        <c:scaling>
          <c:orientation val="minMax"/>
        </c:scaling>
        <c:delete val="0"/>
        <c:axPos val="b"/>
        <c:majorGridlines>
          <c:spPr>
            <a:ln w="9525" cap="flat" cmpd="sng" algn="ctr">
              <a:solidFill>
                <a:schemeClr val="tx1">
                  <a:lumMod val="15000"/>
                  <a:lumOff val="85000"/>
                </a:schemeClr>
              </a:solidFill>
              <a:round/>
            </a:ln>
            <a:effectLst/>
          </c:spPr>
        </c:majorGridlines>
        <c:numFmt formatCode="0.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507230208"/>
        <c:crosses val="autoZero"/>
        <c:crossBetween val="between"/>
      </c:valAx>
      <c:spPr>
        <a:noFill/>
        <a:ln>
          <a:noFill/>
        </a:ln>
        <a:effectLst/>
      </c:spPr>
    </c:plotArea>
    <c:legend>
      <c:legendPos val="t"/>
      <c:layout>
        <c:manualLayout>
          <c:xMode val="edge"/>
          <c:yMode val="edge"/>
          <c:x val="0.3800793879818577"/>
          <c:y val="0.10539067883390549"/>
          <c:w val="0.23548866243382907"/>
          <c:h val="8.3235452050206382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総住宅数・空き家の推移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'1住宅数'!$Q$7</c:f>
              <c:strCache>
                <c:ptCount val="1"/>
                <c:pt idx="0">
                  <c:v>総住宅数</c:v>
                </c:pt>
              </c:strCache>
            </c:strRef>
          </c:tx>
          <c:spPr>
            <a:solidFill>
              <a:schemeClr val="accent5">
                <a:lumMod val="60000"/>
                <a:lumOff val="40000"/>
              </a:schemeClr>
            </a:solidFill>
            <a:ln>
              <a:solidFill>
                <a:schemeClr val="accent5">
                  <a:lumMod val="60000"/>
                  <a:lumOff val="40000"/>
                </a:schemeClr>
              </a:solidFill>
            </a:ln>
            <a:effectLst/>
          </c:spPr>
          <c:invertIfNegative val="0"/>
          <c:cat>
            <c:strRef>
              <c:f>'1住宅数'!$P$8:$P$17</c:f>
              <c:strCache>
                <c:ptCount val="10"/>
                <c:pt idx="0">
                  <c:v>1978</c:v>
                </c:pt>
                <c:pt idx="1">
                  <c:v>83</c:v>
                </c:pt>
                <c:pt idx="2">
                  <c:v>88</c:v>
                </c:pt>
                <c:pt idx="3">
                  <c:v>93</c:v>
                </c:pt>
                <c:pt idx="4">
                  <c:v>98</c:v>
                </c:pt>
                <c:pt idx="5">
                  <c:v>2003</c:v>
                </c:pt>
                <c:pt idx="6">
                  <c:v>08</c:v>
                </c:pt>
                <c:pt idx="7">
                  <c:v>13</c:v>
                </c:pt>
                <c:pt idx="8">
                  <c:v>18</c:v>
                </c:pt>
                <c:pt idx="9">
                  <c:v>23</c:v>
                </c:pt>
              </c:strCache>
            </c:strRef>
          </c:cat>
          <c:val>
            <c:numRef>
              <c:f>'1住宅数'!$Q$8:$Q$17</c:f>
              <c:numCache>
                <c:formatCode>#,##0.0;[Red]\-#,##0.0</c:formatCode>
                <c:ptCount val="10"/>
                <c:pt idx="0">
                  <c:v>161.53</c:v>
                </c:pt>
                <c:pt idx="1">
                  <c:v>173.81</c:v>
                </c:pt>
                <c:pt idx="2">
                  <c:v>186.27</c:v>
                </c:pt>
                <c:pt idx="3">
                  <c:v>201.93</c:v>
                </c:pt>
                <c:pt idx="4">
                  <c:v>221.43</c:v>
                </c:pt>
                <c:pt idx="5">
                  <c:v>238.04</c:v>
                </c:pt>
                <c:pt idx="6">
                  <c:v>252.07</c:v>
                </c:pt>
                <c:pt idx="7">
                  <c:v>273.36</c:v>
                </c:pt>
                <c:pt idx="8">
                  <c:v>268.08999999999997</c:v>
                </c:pt>
                <c:pt idx="9">
                  <c:v>279.8</c:v>
                </c:pt>
              </c:numCache>
            </c:numRef>
          </c:val>
          <c:extLst>
            <c:ext xmlns:c16="http://schemas.microsoft.com/office/drawing/2014/chart" uri="{C3380CC4-5D6E-409C-BE32-E72D297353CC}">
              <c16:uniqueId val="{00000000-8612-4AB7-8194-026F8BE7746E}"/>
            </c:ext>
          </c:extLst>
        </c:ser>
        <c:ser>
          <c:idx val="1"/>
          <c:order val="1"/>
          <c:tx>
            <c:strRef>
              <c:f>'1住宅数'!$R$7</c:f>
              <c:strCache>
                <c:ptCount val="1"/>
                <c:pt idx="0">
                  <c:v>空き家数</c:v>
                </c:pt>
              </c:strCache>
            </c:strRef>
          </c:tx>
          <c:spPr>
            <a:solidFill>
              <a:schemeClr val="accent6">
                <a:lumMod val="60000"/>
                <a:lumOff val="40000"/>
              </a:schemeClr>
            </a:solidFill>
            <a:ln>
              <a:solidFill>
                <a:schemeClr val="accent6">
                  <a:lumMod val="60000"/>
                  <a:lumOff val="40000"/>
                </a:schemeClr>
              </a:solidFill>
            </a:ln>
            <a:effectLst/>
          </c:spPr>
          <c:invertIfNegative val="0"/>
          <c:cat>
            <c:strRef>
              <c:f>'1住宅数'!$P$8:$P$17</c:f>
              <c:strCache>
                <c:ptCount val="10"/>
                <c:pt idx="0">
                  <c:v>1978</c:v>
                </c:pt>
                <c:pt idx="1">
                  <c:v>83</c:v>
                </c:pt>
                <c:pt idx="2">
                  <c:v>88</c:v>
                </c:pt>
                <c:pt idx="3">
                  <c:v>93</c:v>
                </c:pt>
                <c:pt idx="4">
                  <c:v>98</c:v>
                </c:pt>
                <c:pt idx="5">
                  <c:v>2003</c:v>
                </c:pt>
                <c:pt idx="6">
                  <c:v>08</c:v>
                </c:pt>
                <c:pt idx="7">
                  <c:v>13</c:v>
                </c:pt>
                <c:pt idx="8">
                  <c:v>18</c:v>
                </c:pt>
                <c:pt idx="9">
                  <c:v>23</c:v>
                </c:pt>
              </c:strCache>
            </c:strRef>
          </c:cat>
          <c:val>
            <c:numRef>
              <c:f>'1住宅数'!$R$8:$R$17</c:f>
              <c:numCache>
                <c:formatCode>#,##0.0;[Red]\-#,##0.0</c:formatCode>
                <c:ptCount val="10"/>
                <c:pt idx="0">
                  <c:v>13.92</c:v>
                </c:pt>
                <c:pt idx="1">
                  <c:v>17.309999999999999</c:v>
                </c:pt>
                <c:pt idx="2">
                  <c:v>19.579999999999998</c:v>
                </c:pt>
                <c:pt idx="3">
                  <c:v>20.2</c:v>
                </c:pt>
                <c:pt idx="4">
                  <c:v>29.91</c:v>
                </c:pt>
                <c:pt idx="5">
                  <c:v>31.36</c:v>
                </c:pt>
                <c:pt idx="6">
                  <c:v>33.619999999999997</c:v>
                </c:pt>
                <c:pt idx="7">
                  <c:v>35.65</c:v>
                </c:pt>
                <c:pt idx="8">
                  <c:v>36.020000000000003</c:v>
                </c:pt>
                <c:pt idx="9">
                  <c:v>38.69</c:v>
                </c:pt>
              </c:numCache>
            </c:numRef>
          </c:val>
          <c:extLst>
            <c:ext xmlns:c16="http://schemas.microsoft.com/office/drawing/2014/chart" uri="{C3380CC4-5D6E-409C-BE32-E72D297353CC}">
              <c16:uniqueId val="{00000001-8612-4AB7-8194-026F8BE7746E}"/>
            </c:ext>
          </c:extLst>
        </c:ser>
        <c:dLbls>
          <c:showLegendKey val="0"/>
          <c:showVal val="0"/>
          <c:showCatName val="0"/>
          <c:showSerName val="0"/>
          <c:showPercent val="0"/>
          <c:showBubbleSize val="0"/>
        </c:dLbls>
        <c:gapWidth val="150"/>
        <c:axId val="1400332239"/>
        <c:axId val="1400320719"/>
      </c:barChart>
      <c:lineChart>
        <c:grouping val="standard"/>
        <c:varyColors val="0"/>
        <c:ser>
          <c:idx val="2"/>
          <c:order val="2"/>
          <c:tx>
            <c:strRef>
              <c:f>'1住宅数'!$S$7</c:f>
              <c:strCache>
                <c:ptCount val="1"/>
                <c:pt idx="0">
                  <c:v>空き家率</c:v>
                </c:pt>
              </c:strCache>
            </c:strRef>
          </c:tx>
          <c:spPr>
            <a:ln w="28575" cap="rnd">
              <a:solidFill>
                <a:sysClr val="windowText" lastClr="000000"/>
              </a:solidFill>
              <a:round/>
            </a:ln>
            <a:effectLst/>
          </c:spPr>
          <c:marker>
            <c:symbol val="none"/>
          </c:marker>
          <c:dLbls>
            <c:dLbl>
              <c:idx val="0"/>
              <c:layout>
                <c:manualLayout>
                  <c:x val="-4.4444444444444467E-2"/>
                  <c:y val="-4.62962962962962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6EF-4747-BA30-FB5AF8013B3B}"/>
                </c:ext>
              </c:extLst>
            </c:dLbl>
            <c:dLbl>
              <c:idx val="1"/>
              <c:layout>
                <c:manualLayout>
                  <c:x val="-5.555555555555558E-2"/>
                  <c:y val="-4.16666666666667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06F-4D29-833A-226E1C32A337}"/>
                </c:ext>
              </c:extLst>
            </c:dLbl>
            <c:dLbl>
              <c:idx val="2"/>
              <c:layout>
                <c:manualLayout>
                  <c:x val="-4.7222222222222221E-2"/>
                  <c:y val="-3.240740740740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06F-4D29-833A-226E1C32A337}"/>
                </c:ext>
              </c:extLst>
            </c:dLbl>
            <c:dLbl>
              <c:idx val="3"/>
              <c:layout>
                <c:manualLayout>
                  <c:x val="-4.7222222222222276E-2"/>
                  <c:y val="-6.9444444444444448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7.4861111111111114E-2"/>
                      <c:h val="5.5486293379994167E-2"/>
                    </c:manualLayout>
                  </c15:layout>
                </c:ext>
                <c:ext xmlns:c16="http://schemas.microsoft.com/office/drawing/2014/chart" uri="{C3380CC4-5D6E-409C-BE32-E72D297353CC}">
                  <c16:uniqueId val="{00000008-C06F-4D29-833A-226E1C32A337}"/>
                </c:ext>
              </c:extLst>
            </c:dLbl>
            <c:dLbl>
              <c:idx val="4"/>
              <c:layout>
                <c:manualLayout>
                  <c:x val="-2.7777777777777828E-2"/>
                  <c:y val="-6.0185185185185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06F-4D29-833A-226E1C32A337}"/>
                </c:ext>
              </c:extLst>
            </c:dLbl>
            <c:dLbl>
              <c:idx val="5"/>
              <c:delete val="1"/>
              <c:extLst>
                <c:ext xmlns:c15="http://schemas.microsoft.com/office/drawing/2012/chart" uri="{CE6537A1-D6FC-4f65-9D91-7224C49458BB}"/>
                <c:ext xmlns:c16="http://schemas.microsoft.com/office/drawing/2014/chart" uri="{C3380CC4-5D6E-409C-BE32-E72D297353CC}">
                  <c16:uniqueId val="{00000005-C06F-4D29-833A-226E1C32A337}"/>
                </c:ext>
              </c:extLst>
            </c:dLbl>
            <c:dLbl>
              <c:idx val="6"/>
              <c:delete val="1"/>
              <c:extLst>
                <c:ext xmlns:c15="http://schemas.microsoft.com/office/drawing/2012/chart" uri="{CE6537A1-D6FC-4f65-9D91-7224C49458BB}"/>
                <c:ext xmlns:c16="http://schemas.microsoft.com/office/drawing/2014/chart" uri="{C3380CC4-5D6E-409C-BE32-E72D297353CC}">
                  <c16:uniqueId val="{00000004-C06F-4D29-833A-226E1C32A337}"/>
                </c:ext>
              </c:extLst>
            </c:dLbl>
            <c:dLbl>
              <c:idx val="7"/>
              <c:delete val="1"/>
              <c:extLst>
                <c:ext xmlns:c15="http://schemas.microsoft.com/office/drawing/2012/chart" uri="{CE6537A1-D6FC-4f65-9D91-7224C49458BB}"/>
                <c:ext xmlns:c16="http://schemas.microsoft.com/office/drawing/2014/chart" uri="{C3380CC4-5D6E-409C-BE32-E72D297353CC}">
                  <c16:uniqueId val="{00000003-C06F-4D29-833A-226E1C32A337}"/>
                </c:ext>
              </c:extLst>
            </c:dLbl>
            <c:dLbl>
              <c:idx val="8"/>
              <c:delete val="1"/>
              <c:extLst>
                <c:ext xmlns:c15="http://schemas.microsoft.com/office/drawing/2012/chart" uri="{CE6537A1-D6FC-4f65-9D91-7224C49458BB}"/>
                <c:ext xmlns:c16="http://schemas.microsoft.com/office/drawing/2014/chart" uri="{C3380CC4-5D6E-409C-BE32-E72D297353CC}">
                  <c16:uniqueId val="{00000002-C06F-4D29-833A-226E1C32A337}"/>
                </c:ext>
              </c:extLst>
            </c:dLbl>
            <c:dLbl>
              <c:idx val="9"/>
              <c:layout>
                <c:manualLayout>
                  <c:x val="-6.1111111111111213E-2"/>
                  <c:y val="-7.8703703703703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06F-4D29-833A-226E1C32A33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'1住宅数'!$P$8:$P$17</c:f>
              <c:strCache>
                <c:ptCount val="10"/>
                <c:pt idx="0">
                  <c:v>1978</c:v>
                </c:pt>
                <c:pt idx="1">
                  <c:v>83</c:v>
                </c:pt>
                <c:pt idx="2">
                  <c:v>88</c:v>
                </c:pt>
                <c:pt idx="3">
                  <c:v>93</c:v>
                </c:pt>
                <c:pt idx="4">
                  <c:v>98</c:v>
                </c:pt>
                <c:pt idx="5">
                  <c:v>2003</c:v>
                </c:pt>
                <c:pt idx="6">
                  <c:v>08</c:v>
                </c:pt>
                <c:pt idx="7">
                  <c:v>13</c:v>
                </c:pt>
                <c:pt idx="8">
                  <c:v>18</c:v>
                </c:pt>
                <c:pt idx="9">
                  <c:v>23</c:v>
                </c:pt>
              </c:strCache>
            </c:strRef>
          </c:cat>
          <c:val>
            <c:numRef>
              <c:f>'1住宅数'!$S$8:$S$17</c:f>
              <c:numCache>
                <c:formatCode>#,##0.0;[Red]\-#,##0.0</c:formatCode>
                <c:ptCount val="10"/>
                <c:pt idx="0">
                  <c:v>8.6175942549371634</c:v>
                </c:pt>
                <c:pt idx="1">
                  <c:v>9.9591507968471316</c:v>
                </c:pt>
                <c:pt idx="2">
                  <c:v>10.511622912975788</c:v>
                </c:pt>
                <c:pt idx="3">
                  <c:v>10.003466547813598</c:v>
                </c:pt>
                <c:pt idx="4">
                  <c:v>13.507654789323938</c:v>
                </c:pt>
                <c:pt idx="5">
                  <c:v>13.174256427491176</c:v>
                </c:pt>
                <c:pt idx="6">
                  <c:v>13.337564962113699</c:v>
                </c:pt>
                <c:pt idx="7">
                  <c:v>13.041410594088381</c:v>
                </c:pt>
                <c:pt idx="8">
                  <c:v>13.435786489611697</c:v>
                </c:pt>
                <c:pt idx="9">
                  <c:v>13.8277340957827</c:v>
                </c:pt>
              </c:numCache>
            </c:numRef>
          </c:val>
          <c:smooth val="0"/>
          <c:extLst>
            <c:ext xmlns:c16="http://schemas.microsoft.com/office/drawing/2014/chart" uri="{C3380CC4-5D6E-409C-BE32-E72D297353CC}">
              <c16:uniqueId val="{00000002-8612-4AB7-8194-026F8BE7746E}"/>
            </c:ext>
          </c:extLst>
        </c:ser>
        <c:dLbls>
          <c:showLegendKey val="0"/>
          <c:showVal val="0"/>
          <c:showCatName val="0"/>
          <c:showSerName val="0"/>
          <c:showPercent val="0"/>
          <c:showBubbleSize val="0"/>
        </c:dLbls>
        <c:marker val="1"/>
        <c:smooth val="0"/>
        <c:axId val="1400344719"/>
        <c:axId val="1400341359"/>
      </c:lineChart>
      <c:catAx>
        <c:axId val="1400332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ea"/>
                <a:ea typeface="+mn-ea"/>
                <a:cs typeface="+mn-cs"/>
              </a:defRPr>
            </a:pPr>
            <a:endParaRPr lang="ja-JP"/>
          </a:p>
        </c:txPr>
        <c:crossAx val="1400320719"/>
        <c:crosses val="autoZero"/>
        <c:auto val="1"/>
        <c:lblAlgn val="ctr"/>
        <c:lblOffset val="100"/>
        <c:noMultiLvlLbl val="0"/>
      </c:catAx>
      <c:valAx>
        <c:axId val="1400320719"/>
        <c:scaling>
          <c:orientation val="minMax"/>
        </c:scaling>
        <c:delete val="0"/>
        <c:axPos val="l"/>
        <c:majorGridlines>
          <c:spPr>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1400332239"/>
        <c:crosses val="autoZero"/>
        <c:crossBetween val="between"/>
      </c:valAx>
      <c:valAx>
        <c:axId val="1400341359"/>
        <c:scaling>
          <c:orientation val="minMax"/>
        </c:scaling>
        <c:delete val="0"/>
        <c:axPos val="r"/>
        <c:numFmt formatCode="#,##0.0;[Red]\-#,##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1400344719"/>
        <c:crosses val="max"/>
        <c:crossBetween val="between"/>
      </c:valAx>
      <c:catAx>
        <c:axId val="1400344719"/>
        <c:scaling>
          <c:orientation val="minMax"/>
        </c:scaling>
        <c:delete val="1"/>
        <c:axPos val="b"/>
        <c:numFmt formatCode="General" sourceLinked="1"/>
        <c:majorTickMark val="out"/>
        <c:minorTickMark val="none"/>
        <c:tickLblPos val="nextTo"/>
        <c:crossAx val="1400341359"/>
        <c:crosses val="autoZero"/>
        <c:auto val="1"/>
        <c:lblAlgn val="ctr"/>
        <c:lblOffset val="100"/>
        <c:noMultiLvlLbl val="0"/>
      </c:cat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空き家の種類別推移</a:t>
            </a:r>
          </a:p>
        </c:rich>
      </c:tx>
      <c:layout>
        <c:manualLayout>
          <c:xMode val="edge"/>
          <c:yMode val="edge"/>
          <c:x val="0.40518044619422577"/>
          <c:y val="4.629629629629629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1515048118985127"/>
          <c:y val="0.27754738990959466"/>
          <c:w val="0.84596062992125987"/>
          <c:h val="0.55949766695829684"/>
        </c:manualLayout>
      </c:layout>
      <c:barChart>
        <c:barDir val="col"/>
        <c:grouping val="stacked"/>
        <c:varyColors val="0"/>
        <c:ser>
          <c:idx val="0"/>
          <c:order val="0"/>
          <c:tx>
            <c:strRef>
              <c:f>'4空き家'!$E$59</c:f>
              <c:strCache>
                <c:ptCount val="1"/>
                <c:pt idx="0">
                  <c:v>賃貸・
売却用</c:v>
                </c:pt>
              </c:strCache>
            </c:strRef>
          </c:tx>
          <c:spPr>
            <a:solidFill>
              <a:schemeClr val="accent5">
                <a:lumMod val="60000"/>
                <a:lumOff val="40000"/>
              </a:schemeClr>
            </a:solidFill>
            <a:ln>
              <a:solidFill>
                <a:schemeClr val="accent5">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'4空き家'!$D$60:$D$68</c:f>
              <c:numCache>
                <c:formatCode>General</c:formatCode>
                <c:ptCount val="9"/>
                <c:pt idx="0">
                  <c:v>1978</c:v>
                </c:pt>
                <c:pt idx="1">
                  <c:v>1983</c:v>
                </c:pt>
                <c:pt idx="2">
                  <c:v>1988</c:v>
                </c:pt>
                <c:pt idx="3">
                  <c:v>1993</c:v>
                </c:pt>
                <c:pt idx="4">
                  <c:v>1998</c:v>
                </c:pt>
                <c:pt idx="5">
                  <c:v>2003</c:v>
                </c:pt>
                <c:pt idx="6">
                  <c:v>2008</c:v>
                </c:pt>
                <c:pt idx="7">
                  <c:v>2013</c:v>
                </c:pt>
                <c:pt idx="8">
                  <c:v>2023</c:v>
                </c:pt>
              </c:numCache>
            </c:numRef>
          </c:cat>
          <c:val>
            <c:numRef>
              <c:f>'4空き家'!$E$60:$E$68</c:f>
              <c:numCache>
                <c:formatCode>#,##0.0;[Red]\-#,##0.0</c:formatCode>
                <c:ptCount val="9"/>
                <c:pt idx="0">
                  <c:v>98.3</c:v>
                </c:pt>
                <c:pt idx="1">
                  <c:v>112.2</c:v>
                </c:pt>
                <c:pt idx="2">
                  <c:v>119.9</c:v>
                </c:pt>
                <c:pt idx="3">
                  <c:v>170.3</c:v>
                </c:pt>
                <c:pt idx="4">
                  <c:v>190.6</c:v>
                </c:pt>
                <c:pt idx="5">
                  <c:v>198.4</c:v>
                </c:pt>
                <c:pt idx="6">
                  <c:v>194.1</c:v>
                </c:pt>
                <c:pt idx="7">
                  <c:v>196.3</c:v>
                </c:pt>
                <c:pt idx="8">
                  <c:v>197.8</c:v>
                </c:pt>
              </c:numCache>
            </c:numRef>
          </c:val>
          <c:extLst>
            <c:ext xmlns:c16="http://schemas.microsoft.com/office/drawing/2014/chart" uri="{C3380CC4-5D6E-409C-BE32-E72D297353CC}">
              <c16:uniqueId val="{00000000-6913-4BD5-9495-689F91DB6E36}"/>
            </c:ext>
          </c:extLst>
        </c:ser>
        <c:ser>
          <c:idx val="1"/>
          <c:order val="1"/>
          <c:tx>
            <c:strRef>
              <c:f>'4空き家'!$F$59</c:f>
              <c:strCache>
                <c:ptCount val="1"/>
                <c:pt idx="0">
                  <c:v>除く二次的賃貸売却</c:v>
                </c:pt>
              </c:strCache>
            </c:strRef>
          </c:tx>
          <c:spPr>
            <a:solidFill>
              <a:schemeClr val="accent6">
                <a:lumMod val="60000"/>
                <a:lumOff val="40000"/>
              </a:schemeClr>
            </a:solidFill>
            <a:ln>
              <a:solidFill>
                <a:schemeClr val="accent6">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'4空き家'!$D$60:$D$68</c:f>
              <c:numCache>
                <c:formatCode>General</c:formatCode>
                <c:ptCount val="9"/>
                <c:pt idx="0">
                  <c:v>1978</c:v>
                </c:pt>
                <c:pt idx="1">
                  <c:v>1983</c:v>
                </c:pt>
                <c:pt idx="2">
                  <c:v>1988</c:v>
                </c:pt>
                <c:pt idx="3">
                  <c:v>1993</c:v>
                </c:pt>
                <c:pt idx="4">
                  <c:v>1998</c:v>
                </c:pt>
                <c:pt idx="5">
                  <c:v>2003</c:v>
                </c:pt>
                <c:pt idx="6">
                  <c:v>2008</c:v>
                </c:pt>
                <c:pt idx="7">
                  <c:v>2013</c:v>
                </c:pt>
                <c:pt idx="8">
                  <c:v>2023</c:v>
                </c:pt>
              </c:numCache>
            </c:numRef>
          </c:cat>
          <c:val>
            <c:numRef>
              <c:f>'4空き家'!$F$60:$F$68</c:f>
              <c:numCache>
                <c:formatCode>#,##0.0;[Red]\-#,##0.0</c:formatCode>
                <c:ptCount val="9"/>
                <c:pt idx="0">
                  <c:v>66.900000000000006</c:v>
                </c:pt>
                <c:pt idx="1">
                  <c:v>67.400000000000006</c:v>
                </c:pt>
                <c:pt idx="2">
                  <c:v>67.7</c:v>
                </c:pt>
                <c:pt idx="3">
                  <c:v>113.5</c:v>
                </c:pt>
                <c:pt idx="4">
                  <c:v>103.8</c:v>
                </c:pt>
                <c:pt idx="5">
                  <c:v>123.9</c:v>
                </c:pt>
                <c:pt idx="6">
                  <c:v>147.69999999999999</c:v>
                </c:pt>
                <c:pt idx="7">
                  <c:v>151.9</c:v>
                </c:pt>
                <c:pt idx="8">
                  <c:v>172.7</c:v>
                </c:pt>
              </c:numCache>
            </c:numRef>
          </c:val>
          <c:extLst>
            <c:ext xmlns:c16="http://schemas.microsoft.com/office/drawing/2014/chart" uri="{C3380CC4-5D6E-409C-BE32-E72D297353CC}">
              <c16:uniqueId val="{00000001-6913-4BD5-9495-689F91DB6E36}"/>
            </c:ext>
          </c:extLst>
        </c:ser>
        <c:ser>
          <c:idx val="2"/>
          <c:order val="2"/>
          <c:tx>
            <c:strRef>
              <c:f>'4空き家'!$G$59</c:f>
              <c:strCache>
                <c:ptCount val="1"/>
                <c:pt idx="0">
                  <c:v>二次的
住宅</c:v>
                </c:pt>
              </c:strCache>
            </c:strRef>
          </c:tx>
          <c:spPr>
            <a:solidFill>
              <a:schemeClr val="accent3">
                <a:lumMod val="60000"/>
                <a:lumOff val="40000"/>
              </a:schemeClr>
            </a:solidFill>
            <a:ln>
              <a:solidFill>
                <a:schemeClr val="accent3">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'4空き家'!$D$60:$D$68</c:f>
              <c:numCache>
                <c:formatCode>General</c:formatCode>
                <c:ptCount val="9"/>
                <c:pt idx="0">
                  <c:v>1978</c:v>
                </c:pt>
                <c:pt idx="1">
                  <c:v>1983</c:v>
                </c:pt>
                <c:pt idx="2">
                  <c:v>1988</c:v>
                </c:pt>
                <c:pt idx="3">
                  <c:v>1993</c:v>
                </c:pt>
                <c:pt idx="4">
                  <c:v>1998</c:v>
                </c:pt>
                <c:pt idx="5">
                  <c:v>2003</c:v>
                </c:pt>
                <c:pt idx="6">
                  <c:v>2008</c:v>
                </c:pt>
                <c:pt idx="7">
                  <c:v>2013</c:v>
                </c:pt>
                <c:pt idx="8">
                  <c:v>2023</c:v>
                </c:pt>
              </c:numCache>
            </c:numRef>
          </c:cat>
          <c:val>
            <c:numRef>
              <c:f>'4空き家'!$G$60:$G$68</c:f>
              <c:numCache>
                <c:formatCode>#,##0.0;[Red]\-#,##0.0</c:formatCode>
                <c:ptCount val="9"/>
                <c:pt idx="0">
                  <c:v>7.9</c:v>
                </c:pt>
                <c:pt idx="1">
                  <c:v>16.2</c:v>
                </c:pt>
                <c:pt idx="2">
                  <c:v>14.4</c:v>
                </c:pt>
                <c:pt idx="3">
                  <c:v>15.2</c:v>
                </c:pt>
                <c:pt idx="4">
                  <c:v>19.2</c:v>
                </c:pt>
                <c:pt idx="5">
                  <c:v>13.9</c:v>
                </c:pt>
                <c:pt idx="6">
                  <c:v>14.8</c:v>
                </c:pt>
                <c:pt idx="7">
                  <c:v>11.9</c:v>
                </c:pt>
                <c:pt idx="8">
                  <c:v>16.5</c:v>
                </c:pt>
              </c:numCache>
            </c:numRef>
          </c:val>
          <c:extLst>
            <c:ext xmlns:c16="http://schemas.microsoft.com/office/drawing/2014/chart" uri="{C3380CC4-5D6E-409C-BE32-E72D297353CC}">
              <c16:uniqueId val="{00000002-6913-4BD5-9495-689F91DB6E36}"/>
            </c:ext>
          </c:extLst>
        </c:ser>
        <c:dLbls>
          <c:showLegendKey val="0"/>
          <c:showVal val="0"/>
          <c:showCatName val="0"/>
          <c:showSerName val="0"/>
          <c:showPercent val="0"/>
          <c:showBubbleSize val="0"/>
        </c:dLbls>
        <c:gapWidth val="100"/>
        <c:overlap val="100"/>
        <c:axId val="262579263"/>
        <c:axId val="262585023"/>
      </c:barChart>
      <c:catAx>
        <c:axId val="262579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62585023"/>
        <c:crosses val="autoZero"/>
        <c:auto val="1"/>
        <c:lblAlgn val="ctr"/>
        <c:lblOffset val="100"/>
        <c:noMultiLvlLbl val="0"/>
      </c:catAx>
      <c:valAx>
        <c:axId val="262585023"/>
        <c:scaling>
          <c:orientation val="minMax"/>
          <c:max val="400"/>
        </c:scaling>
        <c:delete val="0"/>
        <c:axPos val="l"/>
        <c:majorGridlines>
          <c:spPr>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62579263"/>
        <c:crosses val="autoZero"/>
        <c:crossBetween val="between"/>
        <c:majorUnit val="100"/>
      </c:valAx>
      <c:spPr>
        <a:noFill/>
        <a:ln>
          <a:noFill/>
        </a:ln>
        <a:effectLst/>
      </c:spPr>
    </c:plotArea>
    <c:legend>
      <c:legendPos val="t"/>
      <c:layout>
        <c:manualLayout>
          <c:xMode val="edge"/>
          <c:yMode val="edge"/>
          <c:x val="8.4734033245844276E-2"/>
          <c:y val="0.13981481481481481"/>
          <c:w val="0.87219860017497808"/>
          <c:h val="0.133102945465150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建て方別住宅数の推移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4330927384076992E-2"/>
          <c:y val="0.22907480314960629"/>
          <c:w val="0.87122462817147861"/>
          <c:h val="0.62185914260717412"/>
        </c:manualLayout>
      </c:layout>
      <c:barChart>
        <c:barDir val="col"/>
        <c:grouping val="stacked"/>
        <c:varyColors val="0"/>
        <c:ser>
          <c:idx val="0"/>
          <c:order val="0"/>
          <c:tx>
            <c:strRef>
              <c:f>'5住宅建て方'!$P$6</c:f>
              <c:strCache>
                <c:ptCount val="1"/>
                <c:pt idx="0">
                  <c:v>一戸建て</c:v>
                </c:pt>
              </c:strCache>
            </c:strRef>
          </c:tx>
          <c:spPr>
            <a:solidFill>
              <a:schemeClr val="accent5">
                <a:lumMod val="60000"/>
                <a:lumOff val="40000"/>
              </a:schemeClr>
            </a:solidFill>
            <a:ln>
              <a:solidFill>
                <a:schemeClr val="accent5">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'5住宅建て方'!$O$7:$O$16</c:f>
              <c:strCache>
                <c:ptCount val="10"/>
                <c:pt idx="0">
                  <c:v>1978</c:v>
                </c:pt>
                <c:pt idx="1">
                  <c:v>83</c:v>
                </c:pt>
                <c:pt idx="2">
                  <c:v>88</c:v>
                </c:pt>
                <c:pt idx="3">
                  <c:v>93</c:v>
                </c:pt>
                <c:pt idx="4">
                  <c:v>98</c:v>
                </c:pt>
                <c:pt idx="5">
                  <c:v>2003</c:v>
                </c:pt>
                <c:pt idx="6">
                  <c:v>08</c:v>
                </c:pt>
                <c:pt idx="7">
                  <c:v>13</c:v>
                </c:pt>
                <c:pt idx="8">
                  <c:v>18</c:v>
                </c:pt>
                <c:pt idx="9">
                  <c:v>23</c:v>
                </c:pt>
              </c:strCache>
            </c:strRef>
          </c:cat>
          <c:val>
            <c:numRef>
              <c:f>'5住宅建て方'!$P$7:$P$16</c:f>
              <c:numCache>
                <c:formatCode>#,##0.0;[Red]\-#,##0.0</c:formatCode>
                <c:ptCount val="10"/>
                <c:pt idx="0">
                  <c:v>76.75</c:v>
                </c:pt>
                <c:pt idx="1">
                  <c:v>80.959999999999994</c:v>
                </c:pt>
                <c:pt idx="2">
                  <c:v>87.14</c:v>
                </c:pt>
                <c:pt idx="3">
                  <c:v>91.12</c:v>
                </c:pt>
                <c:pt idx="4">
                  <c:v>94.98</c:v>
                </c:pt>
                <c:pt idx="5">
                  <c:v>103.81</c:v>
                </c:pt>
                <c:pt idx="6">
                  <c:v>109.15</c:v>
                </c:pt>
                <c:pt idx="7">
                  <c:v>119.65</c:v>
                </c:pt>
                <c:pt idx="8">
                  <c:v>116.44</c:v>
                </c:pt>
                <c:pt idx="9">
                  <c:v>118.96</c:v>
                </c:pt>
              </c:numCache>
            </c:numRef>
          </c:val>
          <c:extLst>
            <c:ext xmlns:c16="http://schemas.microsoft.com/office/drawing/2014/chart" uri="{C3380CC4-5D6E-409C-BE32-E72D297353CC}">
              <c16:uniqueId val="{00000000-E94E-470F-9FC6-DF25E0DD83B3}"/>
            </c:ext>
          </c:extLst>
        </c:ser>
        <c:ser>
          <c:idx val="1"/>
          <c:order val="1"/>
          <c:tx>
            <c:strRef>
              <c:f>'5住宅建て方'!$Q$6</c:f>
              <c:strCache>
                <c:ptCount val="1"/>
                <c:pt idx="0">
                  <c:v>共同住宅</c:v>
                </c:pt>
              </c:strCache>
            </c:strRef>
          </c:tx>
          <c:spPr>
            <a:solidFill>
              <a:schemeClr val="accent6">
                <a:lumMod val="40000"/>
                <a:lumOff val="60000"/>
              </a:schemeClr>
            </a:solidFill>
            <a:ln>
              <a:solidFill>
                <a:schemeClr val="accent6">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'5住宅建て方'!$O$7:$O$16</c:f>
              <c:strCache>
                <c:ptCount val="10"/>
                <c:pt idx="0">
                  <c:v>1978</c:v>
                </c:pt>
                <c:pt idx="1">
                  <c:v>83</c:v>
                </c:pt>
                <c:pt idx="2">
                  <c:v>88</c:v>
                </c:pt>
                <c:pt idx="3">
                  <c:v>93</c:v>
                </c:pt>
                <c:pt idx="4">
                  <c:v>98</c:v>
                </c:pt>
                <c:pt idx="5">
                  <c:v>2003</c:v>
                </c:pt>
                <c:pt idx="6">
                  <c:v>08</c:v>
                </c:pt>
                <c:pt idx="7">
                  <c:v>13</c:v>
                </c:pt>
                <c:pt idx="8">
                  <c:v>18</c:v>
                </c:pt>
                <c:pt idx="9">
                  <c:v>23</c:v>
                </c:pt>
              </c:strCache>
            </c:strRef>
          </c:cat>
          <c:val>
            <c:numRef>
              <c:f>'5住宅建て方'!$Q$7:$Q$16</c:f>
              <c:numCache>
                <c:formatCode>#,##0.0;[Red]\-#,##0.0</c:formatCode>
                <c:ptCount val="10"/>
                <c:pt idx="0">
                  <c:v>48.73</c:v>
                </c:pt>
                <c:pt idx="1">
                  <c:v>52.98</c:v>
                </c:pt>
                <c:pt idx="2">
                  <c:v>59.48</c:v>
                </c:pt>
                <c:pt idx="3">
                  <c:v>72.510000000000005</c:v>
                </c:pt>
                <c:pt idx="4">
                  <c:v>82.3</c:v>
                </c:pt>
                <c:pt idx="5">
                  <c:v>92.96</c:v>
                </c:pt>
                <c:pt idx="6">
                  <c:v>100.88</c:v>
                </c:pt>
                <c:pt idx="7">
                  <c:v>110.47</c:v>
                </c:pt>
                <c:pt idx="8">
                  <c:v>107.6</c:v>
                </c:pt>
                <c:pt idx="9">
                  <c:v>114.4</c:v>
                </c:pt>
              </c:numCache>
            </c:numRef>
          </c:val>
          <c:extLst>
            <c:ext xmlns:c16="http://schemas.microsoft.com/office/drawing/2014/chart" uri="{C3380CC4-5D6E-409C-BE32-E72D297353CC}">
              <c16:uniqueId val="{00000001-E94E-470F-9FC6-DF25E0DD83B3}"/>
            </c:ext>
          </c:extLst>
        </c:ser>
        <c:ser>
          <c:idx val="2"/>
          <c:order val="2"/>
          <c:tx>
            <c:strRef>
              <c:f>'5住宅建て方'!$R$6</c:f>
              <c:strCache>
                <c:ptCount val="1"/>
                <c:pt idx="0">
                  <c:v>長屋建て</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'5住宅建て方'!$O$7:$O$16</c:f>
              <c:strCache>
                <c:ptCount val="10"/>
                <c:pt idx="0">
                  <c:v>1978</c:v>
                </c:pt>
                <c:pt idx="1">
                  <c:v>83</c:v>
                </c:pt>
                <c:pt idx="2">
                  <c:v>88</c:v>
                </c:pt>
                <c:pt idx="3">
                  <c:v>93</c:v>
                </c:pt>
                <c:pt idx="4">
                  <c:v>98</c:v>
                </c:pt>
                <c:pt idx="5">
                  <c:v>2003</c:v>
                </c:pt>
                <c:pt idx="6">
                  <c:v>08</c:v>
                </c:pt>
                <c:pt idx="7">
                  <c:v>13</c:v>
                </c:pt>
                <c:pt idx="8">
                  <c:v>18</c:v>
                </c:pt>
                <c:pt idx="9">
                  <c:v>23</c:v>
                </c:pt>
              </c:strCache>
            </c:strRef>
          </c:cat>
          <c:val>
            <c:numRef>
              <c:f>'5住宅建て方'!$R$7:$R$16</c:f>
              <c:numCache>
                <c:formatCode>#,##0.0;[Red]\-#,##0.0</c:formatCode>
                <c:ptCount val="10"/>
                <c:pt idx="0">
                  <c:v>17.940000000000001</c:v>
                </c:pt>
                <c:pt idx="1">
                  <c:v>18.11</c:v>
                </c:pt>
                <c:pt idx="2">
                  <c:v>15.82</c:v>
                </c:pt>
                <c:pt idx="3">
                  <c:v>13.76</c:v>
                </c:pt>
                <c:pt idx="4">
                  <c:v>10.88</c:v>
                </c:pt>
                <c:pt idx="5">
                  <c:v>7.95</c:v>
                </c:pt>
                <c:pt idx="6">
                  <c:v>6.44</c:v>
                </c:pt>
                <c:pt idx="7">
                  <c:v>6.27</c:v>
                </c:pt>
                <c:pt idx="8">
                  <c:v>6.47</c:v>
                </c:pt>
                <c:pt idx="9">
                  <c:v>6.09</c:v>
                </c:pt>
              </c:numCache>
            </c:numRef>
          </c:val>
          <c:extLst>
            <c:ext xmlns:c16="http://schemas.microsoft.com/office/drawing/2014/chart" uri="{C3380CC4-5D6E-409C-BE32-E72D297353CC}">
              <c16:uniqueId val="{00000002-E94E-470F-9FC6-DF25E0DD83B3}"/>
            </c:ext>
          </c:extLst>
        </c:ser>
        <c:ser>
          <c:idx val="3"/>
          <c:order val="3"/>
          <c:tx>
            <c:strRef>
              <c:f>'5住宅建て方'!$S$6</c:f>
              <c:strCache>
                <c:ptCount val="1"/>
                <c:pt idx="0">
                  <c:v>その他</c:v>
                </c:pt>
              </c:strCache>
            </c:strRef>
          </c:tx>
          <c:spPr>
            <a:solidFill>
              <a:schemeClr val="accent3">
                <a:lumMod val="60000"/>
                <a:lumOff val="40000"/>
              </a:schemeClr>
            </a:solidFill>
            <a:ln>
              <a:solidFill>
                <a:schemeClr val="accent3">
                  <a:lumMod val="60000"/>
                  <a:lumOff val="40000"/>
                </a:schemeClr>
              </a:solidFill>
            </a:ln>
            <a:effectLst/>
          </c:spPr>
          <c:invertIfNegative val="0"/>
          <c:cat>
            <c:strRef>
              <c:f>'5住宅建て方'!$O$7:$O$16</c:f>
              <c:strCache>
                <c:ptCount val="10"/>
                <c:pt idx="0">
                  <c:v>1978</c:v>
                </c:pt>
                <c:pt idx="1">
                  <c:v>83</c:v>
                </c:pt>
                <c:pt idx="2">
                  <c:v>88</c:v>
                </c:pt>
                <c:pt idx="3">
                  <c:v>93</c:v>
                </c:pt>
                <c:pt idx="4">
                  <c:v>98</c:v>
                </c:pt>
                <c:pt idx="5">
                  <c:v>2003</c:v>
                </c:pt>
                <c:pt idx="6">
                  <c:v>08</c:v>
                </c:pt>
                <c:pt idx="7">
                  <c:v>13</c:v>
                </c:pt>
                <c:pt idx="8">
                  <c:v>18</c:v>
                </c:pt>
                <c:pt idx="9">
                  <c:v>23</c:v>
                </c:pt>
              </c:strCache>
            </c:strRef>
          </c:cat>
          <c:val>
            <c:numRef>
              <c:f>'5住宅建て方'!$S$7:$S$16</c:f>
              <c:numCache>
                <c:formatCode>#,##0.0;[Red]\-#,##0.0</c:formatCode>
                <c:ptCount val="10"/>
                <c:pt idx="0">
                  <c:v>0.65</c:v>
                </c:pt>
                <c:pt idx="1">
                  <c:v>0.69</c:v>
                </c:pt>
                <c:pt idx="2">
                  <c:v>0.78</c:v>
                </c:pt>
                <c:pt idx="3">
                  <c:v>0.67</c:v>
                </c:pt>
                <c:pt idx="4">
                  <c:v>0.79</c:v>
                </c:pt>
                <c:pt idx="5">
                  <c:v>0.49</c:v>
                </c:pt>
                <c:pt idx="6">
                  <c:v>0.47</c:v>
                </c:pt>
                <c:pt idx="7">
                  <c:v>0.42</c:v>
                </c:pt>
                <c:pt idx="8">
                  <c:v>0.36</c:v>
                </c:pt>
                <c:pt idx="9">
                  <c:v>0.28999999999999998</c:v>
                </c:pt>
              </c:numCache>
            </c:numRef>
          </c:val>
          <c:extLst>
            <c:ext xmlns:c16="http://schemas.microsoft.com/office/drawing/2014/chart" uri="{C3380CC4-5D6E-409C-BE32-E72D297353CC}">
              <c16:uniqueId val="{00000003-E94E-470F-9FC6-DF25E0DD83B3}"/>
            </c:ext>
          </c:extLst>
        </c:ser>
        <c:dLbls>
          <c:showLegendKey val="0"/>
          <c:showVal val="0"/>
          <c:showCatName val="0"/>
          <c:showSerName val="0"/>
          <c:showPercent val="0"/>
          <c:showBubbleSize val="0"/>
        </c:dLbls>
        <c:gapWidth val="100"/>
        <c:overlap val="100"/>
        <c:axId val="1671632160"/>
        <c:axId val="1671633120"/>
      </c:barChart>
      <c:catAx>
        <c:axId val="1671632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ea"/>
                <a:ea typeface="+mn-ea"/>
                <a:cs typeface="+mn-cs"/>
              </a:defRPr>
            </a:pPr>
            <a:endParaRPr lang="ja-JP"/>
          </a:p>
        </c:txPr>
        <c:crossAx val="1671633120"/>
        <c:crosses val="autoZero"/>
        <c:auto val="1"/>
        <c:lblAlgn val="ctr"/>
        <c:lblOffset val="100"/>
        <c:noMultiLvlLbl val="0"/>
      </c:catAx>
      <c:valAx>
        <c:axId val="1671633120"/>
        <c:scaling>
          <c:orientation val="minMax"/>
        </c:scaling>
        <c:delete val="0"/>
        <c:axPos val="l"/>
        <c:majorGridlines>
          <c:spPr>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167163216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共同住宅階数別住宅数の推移</a:t>
            </a:r>
          </a:p>
        </c:rich>
      </c:tx>
      <c:layout>
        <c:manualLayout>
          <c:xMode val="edge"/>
          <c:yMode val="edge"/>
          <c:x val="0.2722222222222222"/>
          <c:y val="3.240740740740740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stacked"/>
        <c:varyColors val="0"/>
        <c:ser>
          <c:idx val="0"/>
          <c:order val="0"/>
          <c:tx>
            <c:strRef>
              <c:f>'6共同住宅階数'!$U$8</c:f>
              <c:strCache>
                <c:ptCount val="1"/>
                <c:pt idx="0">
                  <c:v>1・2階建</c:v>
                </c:pt>
              </c:strCache>
            </c:strRef>
          </c:tx>
          <c:spPr>
            <a:solidFill>
              <a:schemeClr val="accent5">
                <a:lumMod val="60000"/>
                <a:lumOff val="40000"/>
              </a:schemeClr>
            </a:solidFill>
            <a:ln>
              <a:solidFill>
                <a:schemeClr val="accent5">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'6共同住宅階数'!$T$9:$T$18</c:f>
              <c:strCache>
                <c:ptCount val="10"/>
                <c:pt idx="0">
                  <c:v>1978</c:v>
                </c:pt>
                <c:pt idx="1">
                  <c:v>83</c:v>
                </c:pt>
                <c:pt idx="2">
                  <c:v>88</c:v>
                </c:pt>
                <c:pt idx="3">
                  <c:v>93</c:v>
                </c:pt>
                <c:pt idx="4">
                  <c:v>98</c:v>
                </c:pt>
                <c:pt idx="5">
                  <c:v>2003</c:v>
                </c:pt>
                <c:pt idx="6">
                  <c:v>08</c:v>
                </c:pt>
                <c:pt idx="7">
                  <c:v>13</c:v>
                </c:pt>
                <c:pt idx="8">
                  <c:v>18</c:v>
                </c:pt>
                <c:pt idx="9">
                  <c:v>23</c:v>
                </c:pt>
              </c:strCache>
            </c:strRef>
          </c:cat>
          <c:val>
            <c:numRef>
              <c:f>'6共同住宅階数'!$U$9:$U$18</c:f>
              <c:numCache>
                <c:formatCode>#,##0.0;[Red]\-#,##0.0</c:formatCode>
                <c:ptCount val="10"/>
                <c:pt idx="0">
                  <c:v>22.71</c:v>
                </c:pt>
                <c:pt idx="1">
                  <c:v>19.059999999999999</c:v>
                </c:pt>
                <c:pt idx="2">
                  <c:v>16.64</c:v>
                </c:pt>
                <c:pt idx="3">
                  <c:v>16.87</c:v>
                </c:pt>
                <c:pt idx="4">
                  <c:v>14.62</c:v>
                </c:pt>
                <c:pt idx="5">
                  <c:v>14.02</c:v>
                </c:pt>
                <c:pt idx="6">
                  <c:v>15.16</c:v>
                </c:pt>
                <c:pt idx="7">
                  <c:v>15.68</c:v>
                </c:pt>
                <c:pt idx="8">
                  <c:v>16.16</c:v>
                </c:pt>
                <c:pt idx="9">
                  <c:v>15.96</c:v>
                </c:pt>
              </c:numCache>
            </c:numRef>
          </c:val>
          <c:extLst>
            <c:ext xmlns:c16="http://schemas.microsoft.com/office/drawing/2014/chart" uri="{C3380CC4-5D6E-409C-BE32-E72D297353CC}">
              <c16:uniqueId val="{00000000-6BC6-4390-8C89-20CF773FEEEB}"/>
            </c:ext>
          </c:extLst>
        </c:ser>
        <c:ser>
          <c:idx val="1"/>
          <c:order val="1"/>
          <c:tx>
            <c:strRef>
              <c:f>'6共同住宅階数'!$V$8</c:f>
              <c:strCache>
                <c:ptCount val="1"/>
                <c:pt idx="0">
                  <c:v>3～5階建</c:v>
                </c:pt>
              </c:strCache>
            </c:strRef>
          </c:tx>
          <c:spPr>
            <a:solidFill>
              <a:schemeClr val="accent6">
                <a:lumMod val="60000"/>
                <a:lumOff val="40000"/>
              </a:schemeClr>
            </a:solidFill>
            <a:ln>
              <a:solidFill>
                <a:schemeClr val="accent6">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'6共同住宅階数'!$T$9:$T$18</c:f>
              <c:strCache>
                <c:ptCount val="10"/>
                <c:pt idx="0">
                  <c:v>1978</c:v>
                </c:pt>
                <c:pt idx="1">
                  <c:v>83</c:v>
                </c:pt>
                <c:pt idx="2">
                  <c:v>88</c:v>
                </c:pt>
                <c:pt idx="3">
                  <c:v>93</c:v>
                </c:pt>
                <c:pt idx="4">
                  <c:v>98</c:v>
                </c:pt>
                <c:pt idx="5">
                  <c:v>2003</c:v>
                </c:pt>
                <c:pt idx="6">
                  <c:v>08</c:v>
                </c:pt>
                <c:pt idx="7">
                  <c:v>13</c:v>
                </c:pt>
                <c:pt idx="8">
                  <c:v>18</c:v>
                </c:pt>
                <c:pt idx="9">
                  <c:v>23</c:v>
                </c:pt>
              </c:strCache>
            </c:strRef>
          </c:cat>
          <c:val>
            <c:numRef>
              <c:f>'6共同住宅階数'!$V$9:$V$18</c:f>
              <c:numCache>
                <c:formatCode>#,##0.0;[Red]\-#,##0.0</c:formatCode>
                <c:ptCount val="10"/>
                <c:pt idx="0">
                  <c:v>22.19</c:v>
                </c:pt>
                <c:pt idx="1">
                  <c:v>25.31</c:v>
                </c:pt>
                <c:pt idx="2">
                  <c:v>29.44</c:v>
                </c:pt>
                <c:pt idx="3">
                  <c:v>36.6</c:v>
                </c:pt>
                <c:pt idx="4">
                  <c:v>39.270000000000003</c:v>
                </c:pt>
                <c:pt idx="5">
                  <c:v>41.28</c:v>
                </c:pt>
                <c:pt idx="6">
                  <c:v>42.33</c:v>
                </c:pt>
                <c:pt idx="7">
                  <c:v>44.31</c:v>
                </c:pt>
                <c:pt idx="8">
                  <c:v>41.3</c:v>
                </c:pt>
                <c:pt idx="9">
                  <c:v>43.3</c:v>
                </c:pt>
              </c:numCache>
            </c:numRef>
          </c:val>
          <c:extLst>
            <c:ext xmlns:c16="http://schemas.microsoft.com/office/drawing/2014/chart" uri="{C3380CC4-5D6E-409C-BE32-E72D297353CC}">
              <c16:uniqueId val="{00000001-6BC6-4390-8C89-20CF773FEEEB}"/>
            </c:ext>
          </c:extLst>
        </c:ser>
        <c:ser>
          <c:idx val="2"/>
          <c:order val="2"/>
          <c:tx>
            <c:strRef>
              <c:f>'6共同住宅階数'!$W$8</c:f>
              <c:strCache>
                <c:ptCount val="1"/>
                <c:pt idx="0">
                  <c:v>6階建以上</c:v>
                </c:pt>
              </c:strCache>
            </c:strRef>
          </c:tx>
          <c:spPr>
            <a:solidFill>
              <a:schemeClr val="accent3">
                <a:lumMod val="60000"/>
                <a:lumOff val="40000"/>
              </a:schemeClr>
            </a:solidFill>
            <a:ln>
              <a:solidFill>
                <a:schemeClr val="accent3">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'6共同住宅階数'!$T$9:$T$18</c:f>
              <c:strCache>
                <c:ptCount val="10"/>
                <c:pt idx="0">
                  <c:v>1978</c:v>
                </c:pt>
                <c:pt idx="1">
                  <c:v>83</c:v>
                </c:pt>
                <c:pt idx="2">
                  <c:v>88</c:v>
                </c:pt>
                <c:pt idx="3">
                  <c:v>93</c:v>
                </c:pt>
                <c:pt idx="4">
                  <c:v>98</c:v>
                </c:pt>
                <c:pt idx="5">
                  <c:v>2003</c:v>
                </c:pt>
                <c:pt idx="6">
                  <c:v>08</c:v>
                </c:pt>
                <c:pt idx="7">
                  <c:v>13</c:v>
                </c:pt>
                <c:pt idx="8">
                  <c:v>18</c:v>
                </c:pt>
                <c:pt idx="9">
                  <c:v>23</c:v>
                </c:pt>
              </c:strCache>
            </c:strRef>
          </c:cat>
          <c:val>
            <c:numRef>
              <c:f>'6共同住宅階数'!$W$9:$W$18</c:f>
              <c:numCache>
                <c:formatCode>#,##0.0;[Red]\-#,##0.0</c:formatCode>
                <c:ptCount val="10"/>
                <c:pt idx="0">
                  <c:v>3.82</c:v>
                </c:pt>
                <c:pt idx="1">
                  <c:v>8.61</c:v>
                </c:pt>
                <c:pt idx="2">
                  <c:v>13.4</c:v>
                </c:pt>
                <c:pt idx="3">
                  <c:v>19.05</c:v>
                </c:pt>
                <c:pt idx="4">
                  <c:v>28.4</c:v>
                </c:pt>
                <c:pt idx="5">
                  <c:v>37.65</c:v>
                </c:pt>
                <c:pt idx="6">
                  <c:v>43.41</c:v>
                </c:pt>
                <c:pt idx="7">
                  <c:v>50.48</c:v>
                </c:pt>
                <c:pt idx="8">
                  <c:v>50.14</c:v>
                </c:pt>
                <c:pt idx="9">
                  <c:v>55.15</c:v>
                </c:pt>
              </c:numCache>
            </c:numRef>
          </c:val>
          <c:extLst>
            <c:ext xmlns:c16="http://schemas.microsoft.com/office/drawing/2014/chart" uri="{C3380CC4-5D6E-409C-BE32-E72D297353CC}">
              <c16:uniqueId val="{00000002-6BC6-4390-8C89-20CF773FEEEB}"/>
            </c:ext>
          </c:extLst>
        </c:ser>
        <c:dLbls>
          <c:showLegendKey val="0"/>
          <c:showVal val="0"/>
          <c:showCatName val="0"/>
          <c:showSerName val="0"/>
          <c:showPercent val="0"/>
          <c:showBubbleSize val="0"/>
        </c:dLbls>
        <c:gapWidth val="100"/>
        <c:overlap val="100"/>
        <c:axId val="810277728"/>
        <c:axId val="810277248"/>
      </c:barChart>
      <c:catAx>
        <c:axId val="81027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810277248"/>
        <c:crosses val="autoZero"/>
        <c:auto val="1"/>
        <c:lblAlgn val="ctr"/>
        <c:lblOffset val="100"/>
        <c:noMultiLvlLbl val="0"/>
      </c:catAx>
      <c:valAx>
        <c:axId val="810277248"/>
        <c:scaling>
          <c:orientation val="minMax"/>
        </c:scaling>
        <c:delete val="0"/>
        <c:axPos val="l"/>
        <c:majorGridlines>
          <c:spPr>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81027772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持ち家住宅率の推移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5553384873789421E-2"/>
          <c:y val="0.26611167380011108"/>
          <c:w val="0.87969444444444445"/>
          <c:h val="0.63236038203557887"/>
        </c:manualLayout>
      </c:layout>
      <c:lineChart>
        <c:grouping val="standard"/>
        <c:varyColors val="0"/>
        <c:ser>
          <c:idx val="0"/>
          <c:order val="0"/>
          <c:tx>
            <c:strRef>
              <c:f>'7住宅所有'!$T$4</c:f>
              <c:strCache>
                <c:ptCount val="1"/>
                <c:pt idx="0">
                  <c:v>兵庫県</c:v>
                </c:pt>
              </c:strCache>
            </c:strRef>
          </c:tx>
          <c:spPr>
            <a:ln w="28575" cap="rnd">
              <a:solidFill>
                <a:schemeClr val="tx1"/>
              </a:solidFill>
              <a:round/>
            </a:ln>
            <a:effectLst/>
          </c:spPr>
          <c:marker>
            <c:symbol val="none"/>
          </c:marker>
          <c:dLbls>
            <c:dLbl>
              <c:idx val="2"/>
              <c:layout>
                <c:manualLayout>
                  <c:x val="-2.3709840732843341E-2"/>
                  <c:y val="5.4652857189531806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7.7638888888888882E-2"/>
                      <c:h val="0.11104184893554971"/>
                    </c:manualLayout>
                  </c15:layout>
                </c:ext>
                <c:ext xmlns:c16="http://schemas.microsoft.com/office/drawing/2014/chart" uri="{C3380CC4-5D6E-409C-BE32-E72D297353CC}">
                  <c16:uniqueId val="{00000006-8F8B-4064-9700-1D5AB7FE3A92}"/>
                </c:ext>
              </c:extLst>
            </c:dLbl>
            <c:dLbl>
              <c:idx val="3"/>
              <c:layout>
                <c:manualLayout>
                  <c:x val="-2.4205748865355578E-2"/>
                  <c:y val="5.09260408838935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F8B-4064-9700-1D5AB7FE3A92}"/>
                </c:ext>
              </c:extLst>
            </c:dLbl>
            <c:dLbl>
              <c:idx val="4"/>
              <c:layout>
                <c:manualLayout>
                  <c:x val="-3.9334341906202726E-2"/>
                  <c:y val="-6.0857538035961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2DA-416F-87CA-1952D503D8C9}"/>
                </c:ext>
              </c:extLst>
            </c:dLbl>
            <c:dLbl>
              <c:idx val="5"/>
              <c:layout>
                <c:manualLayout>
                  <c:x val="-5.5555555555555558E-3"/>
                  <c:y val="-8.3333333333333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F8B-4064-9700-1D5AB7FE3A92}"/>
                </c:ext>
              </c:extLst>
            </c:dLbl>
            <c:dLbl>
              <c:idx val="6"/>
              <c:layout>
                <c:manualLayout>
                  <c:x val="-1.9444444444444545E-2"/>
                  <c:y val="-4.16666666666666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F8B-4064-9700-1D5AB7FE3A92}"/>
                </c:ext>
              </c:extLst>
            </c:dLbl>
            <c:dLbl>
              <c:idx val="7"/>
              <c:layout>
                <c:manualLayout>
                  <c:x val="-1.4880669582527591E-2"/>
                  <c:y val="-6.1087996996571831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7.3075154561806868E-2"/>
                      <c:h val="9.7152938870193079E-2"/>
                    </c:manualLayout>
                  </c15:layout>
                </c:ext>
                <c:ext xmlns:c16="http://schemas.microsoft.com/office/drawing/2014/chart" uri="{C3380CC4-5D6E-409C-BE32-E72D297353CC}">
                  <c16:uniqueId val="{00000003-8F8B-4064-9700-1D5AB7FE3A92}"/>
                </c:ext>
              </c:extLst>
            </c:dLbl>
            <c:dLbl>
              <c:idx val="8"/>
              <c:layout>
                <c:manualLayout>
                  <c:x val="-1.3888888888888888E-2"/>
                  <c:y val="-6.0185185185185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F8B-4064-9700-1D5AB7FE3A92}"/>
                </c:ext>
              </c:extLst>
            </c:dLbl>
            <c:dLbl>
              <c:idx val="9"/>
              <c:layout>
                <c:manualLayout>
                  <c:x val="-3.3333333333333333E-2"/>
                  <c:y val="-6.0185185185185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F8B-4064-9700-1D5AB7FE3A92}"/>
                </c:ext>
              </c:extLst>
            </c:dLbl>
            <c:dLbl>
              <c:idx val="10"/>
              <c:layout>
                <c:manualLayout>
                  <c:x val="-2.5000000000000001E-2"/>
                  <c:y val="-3.70370370370370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F8B-4064-9700-1D5AB7FE3A9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'7住宅所有'!$S$5:$S$15</c:f>
              <c:strCache>
                <c:ptCount val="11"/>
                <c:pt idx="0">
                  <c:v>1973</c:v>
                </c:pt>
                <c:pt idx="1">
                  <c:v>78</c:v>
                </c:pt>
                <c:pt idx="2">
                  <c:v>83</c:v>
                </c:pt>
                <c:pt idx="3">
                  <c:v>88</c:v>
                </c:pt>
                <c:pt idx="4">
                  <c:v>93</c:v>
                </c:pt>
                <c:pt idx="5">
                  <c:v>98</c:v>
                </c:pt>
                <c:pt idx="6">
                  <c:v>2003</c:v>
                </c:pt>
                <c:pt idx="7">
                  <c:v>08</c:v>
                </c:pt>
                <c:pt idx="8">
                  <c:v>13</c:v>
                </c:pt>
                <c:pt idx="9">
                  <c:v>18</c:v>
                </c:pt>
                <c:pt idx="10">
                  <c:v>23</c:v>
                </c:pt>
              </c:strCache>
            </c:strRef>
          </c:cat>
          <c:val>
            <c:numRef>
              <c:f>'7住宅所有'!$T$5:$T$15</c:f>
              <c:numCache>
                <c:formatCode>0.0_ </c:formatCode>
                <c:ptCount val="11"/>
                <c:pt idx="0">
                  <c:v>52.188629894607274</c:v>
                </c:pt>
                <c:pt idx="1">
                  <c:v>55.729853543416397</c:v>
                </c:pt>
                <c:pt idx="2">
                  <c:v>59.571821395836068</c:v>
                </c:pt>
                <c:pt idx="3">
                  <c:v>60.227899283219998</c:v>
                </c:pt>
                <c:pt idx="4">
                  <c:v>59.802324928398946</c:v>
                </c:pt>
                <c:pt idx="5">
                  <c:v>60.94940728196444</c:v>
                </c:pt>
                <c:pt idx="6">
                  <c:v>63.435672514619881</c:v>
                </c:pt>
                <c:pt idx="7">
                  <c:v>63.565962939061492</c:v>
                </c:pt>
                <c:pt idx="8">
                  <c:v>63.622160290516007</c:v>
                </c:pt>
                <c:pt idx="9">
                  <c:v>64.794039935894659</c:v>
                </c:pt>
                <c:pt idx="10">
                  <c:v>64.444815216484528</c:v>
                </c:pt>
              </c:numCache>
            </c:numRef>
          </c:val>
          <c:smooth val="0"/>
          <c:extLst>
            <c:ext xmlns:c16="http://schemas.microsoft.com/office/drawing/2014/chart" uri="{C3380CC4-5D6E-409C-BE32-E72D297353CC}">
              <c16:uniqueId val="{00000000-6234-455A-81BE-890DC2ED498B}"/>
            </c:ext>
          </c:extLst>
        </c:ser>
        <c:ser>
          <c:idx val="1"/>
          <c:order val="1"/>
          <c:tx>
            <c:strRef>
              <c:f>'7住宅所有'!$U$4</c:f>
              <c:strCache>
                <c:ptCount val="1"/>
                <c:pt idx="0">
                  <c:v>全国</c:v>
                </c:pt>
              </c:strCache>
            </c:strRef>
          </c:tx>
          <c:spPr>
            <a:ln w="28575" cap="rnd">
              <a:solidFill>
                <a:schemeClr val="accent6">
                  <a:lumMod val="75000"/>
                </a:schemeClr>
              </a:solidFill>
              <a:prstDash val="sysDash"/>
              <a:round/>
            </a:ln>
            <a:effectLst/>
          </c:spPr>
          <c:marker>
            <c:symbol val="none"/>
          </c:marker>
          <c:dLbls>
            <c:dLbl>
              <c:idx val="0"/>
              <c:layout>
                <c:manualLayout>
                  <c:x val="-2.2222222222222223E-2"/>
                  <c:y val="3.7037037037037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F8B-4064-9700-1D5AB7FE3A92}"/>
                </c:ext>
              </c:extLst>
            </c:dLbl>
            <c:dLbl>
              <c:idx val="2"/>
              <c:layout>
                <c:manualLayout>
                  <c:x val="-2.2222222222222223E-2"/>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F8B-4064-9700-1D5AB7FE3A92}"/>
                </c:ext>
              </c:extLst>
            </c:dLbl>
            <c:dLbl>
              <c:idx val="4"/>
              <c:layout>
                <c:manualLayout>
                  <c:x val="0"/>
                  <c:y val="4.62962962962962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F8B-4064-9700-1D5AB7FE3A92}"/>
                </c:ext>
              </c:extLst>
            </c:dLbl>
            <c:dLbl>
              <c:idx val="5"/>
              <c:layout>
                <c:manualLayout>
                  <c:x val="0"/>
                  <c:y val="8.33333333333332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F8B-4064-9700-1D5AB7FE3A92}"/>
                </c:ext>
              </c:extLst>
            </c:dLbl>
            <c:dLbl>
              <c:idx val="6"/>
              <c:layout>
                <c:manualLayout>
                  <c:x val="-2.7777777777777779E-3"/>
                  <c:y val="4.6296296296296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F8B-4064-9700-1D5AB7FE3A92}"/>
                </c:ext>
              </c:extLst>
            </c:dLbl>
            <c:dLbl>
              <c:idx val="7"/>
              <c:layout>
                <c:manualLayout>
                  <c:x val="0"/>
                  <c:y val="3.7037037037037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F8B-4064-9700-1D5AB7FE3A92}"/>
                </c:ext>
              </c:extLst>
            </c:dLbl>
            <c:dLbl>
              <c:idx val="8"/>
              <c:layout>
                <c:manualLayout>
                  <c:x val="-4.5384298360209817E-3"/>
                  <c:y val="-7.4117637083315202E-8"/>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215231038631518E-2"/>
                      <c:h val="0.11104170070027554"/>
                    </c:manualLayout>
                  </c15:layout>
                </c:ext>
                <c:ext xmlns:c16="http://schemas.microsoft.com/office/drawing/2014/chart" uri="{C3380CC4-5D6E-409C-BE32-E72D297353CC}">
                  <c16:uniqueId val="{00000001-8F8B-4064-9700-1D5AB7FE3A92}"/>
                </c:ext>
              </c:extLst>
            </c:dLbl>
            <c:dLbl>
              <c:idx val="9"/>
              <c:layout>
                <c:manualLayout>
                  <c:x val="-2.7777777777777779E-3"/>
                  <c:y val="-2.77777777777777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F8B-4064-9700-1D5AB7FE3A92}"/>
                </c:ext>
              </c:extLst>
            </c:dLbl>
            <c:dLbl>
              <c:idx val="10"/>
              <c:layout>
                <c:manualLayout>
                  <c:x val="-4.4444444444444446E-2"/>
                  <c:y val="6.0185185185185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F8B-4064-9700-1D5AB7FE3A9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'7住宅所有'!$S$5:$S$15</c:f>
              <c:strCache>
                <c:ptCount val="11"/>
                <c:pt idx="0">
                  <c:v>1973</c:v>
                </c:pt>
                <c:pt idx="1">
                  <c:v>78</c:v>
                </c:pt>
                <c:pt idx="2">
                  <c:v>83</c:v>
                </c:pt>
                <c:pt idx="3">
                  <c:v>88</c:v>
                </c:pt>
                <c:pt idx="4">
                  <c:v>93</c:v>
                </c:pt>
                <c:pt idx="5">
                  <c:v>98</c:v>
                </c:pt>
                <c:pt idx="6">
                  <c:v>2003</c:v>
                </c:pt>
                <c:pt idx="7">
                  <c:v>08</c:v>
                </c:pt>
                <c:pt idx="8">
                  <c:v>13</c:v>
                </c:pt>
                <c:pt idx="9">
                  <c:v>18</c:v>
                </c:pt>
                <c:pt idx="10">
                  <c:v>23</c:v>
                </c:pt>
              </c:strCache>
            </c:strRef>
          </c:cat>
          <c:val>
            <c:numRef>
              <c:f>'7住宅所有'!$U$5:$U$15</c:f>
              <c:numCache>
                <c:formatCode>0.0_ </c:formatCode>
                <c:ptCount val="11"/>
                <c:pt idx="0">
                  <c:v>59.194236090565781</c:v>
                </c:pt>
                <c:pt idx="1">
                  <c:v>60.357827436336351</c:v>
                </c:pt>
                <c:pt idx="2">
                  <c:v>62.3826881240185</c:v>
                </c:pt>
                <c:pt idx="3">
                  <c:v>61.336847225860261</c:v>
                </c:pt>
                <c:pt idx="4">
                  <c:v>59.784712054211951</c:v>
                </c:pt>
                <c:pt idx="5">
                  <c:v>60.260779880743407</c:v>
                </c:pt>
                <c:pt idx="6">
                  <c:v>61.184676875250879</c:v>
                </c:pt>
                <c:pt idx="7">
                  <c:v>61.123264305429828</c:v>
                </c:pt>
                <c:pt idx="8">
                  <c:v>61.872454600240289</c:v>
                </c:pt>
                <c:pt idx="9">
                  <c:v>61.17822378642316</c:v>
                </c:pt>
                <c:pt idx="10">
                  <c:v>60.856013653103389</c:v>
                </c:pt>
              </c:numCache>
            </c:numRef>
          </c:val>
          <c:smooth val="0"/>
          <c:extLst>
            <c:ext xmlns:c16="http://schemas.microsoft.com/office/drawing/2014/chart" uri="{C3380CC4-5D6E-409C-BE32-E72D297353CC}">
              <c16:uniqueId val="{00000001-6234-455A-81BE-890DC2ED498B}"/>
            </c:ext>
          </c:extLst>
        </c:ser>
        <c:dLbls>
          <c:showLegendKey val="0"/>
          <c:showVal val="0"/>
          <c:showCatName val="0"/>
          <c:showSerName val="0"/>
          <c:showPercent val="0"/>
          <c:showBubbleSize val="0"/>
        </c:dLbls>
        <c:smooth val="0"/>
        <c:axId val="571538207"/>
        <c:axId val="571528127"/>
      </c:lineChart>
      <c:catAx>
        <c:axId val="5715382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571528127"/>
        <c:crosses val="autoZero"/>
        <c:auto val="1"/>
        <c:lblAlgn val="ctr"/>
        <c:lblOffset val="100"/>
        <c:noMultiLvlLbl val="0"/>
      </c:catAx>
      <c:valAx>
        <c:axId val="571528127"/>
        <c:scaling>
          <c:orientation val="minMax"/>
          <c:min val="50"/>
        </c:scaling>
        <c:delete val="0"/>
        <c:axPos val="l"/>
        <c:majorGridlines>
          <c:spPr>
            <a:ln w="9525" cap="flat" cmpd="sng" algn="ctr">
              <a:solidFill>
                <a:schemeClr val="tx1">
                  <a:lumMod val="15000"/>
                  <a:lumOff val="85000"/>
                </a:schemeClr>
              </a:solidFill>
              <a:round/>
            </a:ln>
            <a:effectLst/>
          </c:spPr>
        </c:majorGridlines>
        <c:numFmt formatCode="0.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571538207"/>
        <c:crosses val="autoZero"/>
        <c:crossBetween val="between"/>
        <c:majorUnit val="5"/>
      </c:valAx>
      <c:spPr>
        <a:noFill/>
        <a:ln>
          <a:noFill/>
        </a:ln>
        <a:effectLst/>
      </c:spPr>
    </c:plotArea>
    <c:legend>
      <c:legendPos val="t"/>
      <c:layout>
        <c:manualLayout>
          <c:xMode val="edge"/>
          <c:yMode val="edge"/>
          <c:x val="0.34024205748865355"/>
          <c:y val="0.15825747922588515"/>
          <c:w val="0.39213313161875946"/>
          <c:h val="9.336164929591270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持ち家住宅率・民営借家率の推移</a:t>
            </a:r>
          </a:p>
        </c:rich>
      </c:tx>
      <c:layout>
        <c:manualLayout>
          <c:xMode val="edge"/>
          <c:yMode val="edge"/>
          <c:x val="0.31073600174978128"/>
          <c:y val="5.092592592592592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'7住宅所有'!$R$18</c:f>
              <c:strCache>
                <c:ptCount val="1"/>
                <c:pt idx="0">
                  <c:v>持ち家住宅率</c:v>
                </c:pt>
              </c:strCache>
            </c:strRef>
          </c:tx>
          <c:spPr>
            <a:ln w="28575" cap="rnd">
              <a:solidFill>
                <a:schemeClr val="tx1"/>
              </a:solidFill>
              <a:round/>
            </a:ln>
            <a:effectLst/>
          </c:spPr>
          <c:marker>
            <c:symbol val="none"/>
          </c:marker>
          <c:dLbls>
            <c:dLbl>
              <c:idx val="0"/>
              <c:layout>
                <c:manualLayout>
                  <c:x val="-1.9444444444444445E-2"/>
                  <c:y val="3.7037037037037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D32-4E3A-83B6-AB944AEA7EB6}"/>
                </c:ext>
              </c:extLst>
            </c:dLbl>
            <c:dLbl>
              <c:idx val="1"/>
              <c:layout>
                <c:manualLayout>
                  <c:x val="-8.3333333333333332E-3"/>
                  <c:y val="3.7037037037037077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6.0972222222222219E-2"/>
                      <c:h val="6.9375182268883062E-2"/>
                    </c:manualLayout>
                  </c15:layout>
                </c:ext>
                <c:ext xmlns:c16="http://schemas.microsoft.com/office/drawing/2014/chart" uri="{C3380CC4-5D6E-409C-BE32-E72D297353CC}">
                  <c16:uniqueId val="{00000006-65CC-4991-9F3A-A226B285D543}"/>
                </c:ext>
              </c:extLst>
            </c:dLbl>
            <c:dLbl>
              <c:idx val="2"/>
              <c:layout>
                <c:manualLayout>
                  <c:x val="-1.6666666666666718E-2"/>
                  <c:y val="-4.16666666666667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5CC-4991-9F3A-A226B285D543}"/>
                </c:ext>
              </c:extLst>
            </c:dLbl>
            <c:dLbl>
              <c:idx val="3"/>
              <c:layout>
                <c:manualLayout>
                  <c:x val="-8.3333333333333332E-3"/>
                  <c:y val="-4.62962962962963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D32-4E3A-83B6-AB944AEA7EB6}"/>
                </c:ext>
              </c:extLst>
            </c:dLbl>
            <c:dLbl>
              <c:idx val="4"/>
              <c:layout>
                <c:manualLayout>
                  <c:x val="-2.7777777777777776E-2"/>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5CC-4991-9F3A-A226B285D543}"/>
                </c:ext>
              </c:extLst>
            </c:dLbl>
            <c:dLbl>
              <c:idx val="5"/>
              <c:layout>
                <c:manualLayout>
                  <c:x val="-3.6111111111111108E-2"/>
                  <c:y val="4.1666848935549679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6.0972222222222219E-2"/>
                      <c:h val="0.10178258967629045"/>
                    </c:manualLayout>
                  </c15:layout>
                </c:ext>
                <c:ext xmlns:c16="http://schemas.microsoft.com/office/drawing/2014/chart" uri="{C3380CC4-5D6E-409C-BE32-E72D297353CC}">
                  <c16:uniqueId val="{00000003-65CC-4991-9F3A-A226B285D543}"/>
                </c:ext>
              </c:extLst>
            </c:dLbl>
            <c:dLbl>
              <c:idx val="6"/>
              <c:layout>
                <c:manualLayout>
                  <c:x val="-2.5000000000000102E-2"/>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5CC-4991-9F3A-A226B285D543}"/>
                </c:ext>
              </c:extLst>
            </c:dLbl>
            <c:dLbl>
              <c:idx val="7"/>
              <c:layout>
                <c:manualLayout>
                  <c:x val="-1.1111111111111112E-2"/>
                  <c:y val="4.629647856517935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6.0972222222222219E-2"/>
                      <c:h val="0.10641221930592007"/>
                    </c:manualLayout>
                  </c15:layout>
                </c:ext>
                <c:ext xmlns:c16="http://schemas.microsoft.com/office/drawing/2014/chart" uri="{C3380CC4-5D6E-409C-BE32-E72D297353CC}">
                  <c16:uniqueId val="{00000001-65CC-4991-9F3A-A226B285D543}"/>
                </c:ext>
              </c:extLst>
            </c:dLbl>
            <c:dLbl>
              <c:idx val="8"/>
              <c:layout>
                <c:manualLayout>
                  <c:x val="-2.7777777777778798E-3"/>
                  <c:y val="-4.16666666666667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5CC-4991-9F3A-A226B285D543}"/>
                </c:ext>
              </c:extLst>
            </c:dLbl>
            <c:dLbl>
              <c:idx val="9"/>
              <c:layout>
                <c:manualLayout>
                  <c:x val="-3.6111111111111108E-2"/>
                  <c:y val="2.31481481481481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D32-4E3A-83B6-AB944AEA7EB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'7住宅所有'!$Q$19:$Q$28</c:f>
              <c:strCache>
                <c:ptCount val="10"/>
                <c:pt idx="0">
                  <c:v>1978</c:v>
                </c:pt>
                <c:pt idx="1">
                  <c:v>83</c:v>
                </c:pt>
                <c:pt idx="2">
                  <c:v>88</c:v>
                </c:pt>
                <c:pt idx="3">
                  <c:v>93</c:v>
                </c:pt>
                <c:pt idx="4">
                  <c:v>98</c:v>
                </c:pt>
                <c:pt idx="5">
                  <c:v>2003</c:v>
                </c:pt>
                <c:pt idx="6">
                  <c:v>08</c:v>
                </c:pt>
                <c:pt idx="7">
                  <c:v>13</c:v>
                </c:pt>
                <c:pt idx="8">
                  <c:v>18</c:v>
                </c:pt>
                <c:pt idx="9">
                  <c:v>23</c:v>
                </c:pt>
              </c:strCache>
            </c:strRef>
          </c:cat>
          <c:val>
            <c:numRef>
              <c:f>'7住宅所有'!$R$19:$R$28</c:f>
              <c:numCache>
                <c:formatCode>#,##0.0;[Red]\-#,##0.0</c:formatCode>
                <c:ptCount val="10"/>
                <c:pt idx="0">
                  <c:v>55.729853543416397</c:v>
                </c:pt>
                <c:pt idx="1">
                  <c:v>59.571821395836068</c:v>
                </c:pt>
                <c:pt idx="2">
                  <c:v>60.227899283219998</c:v>
                </c:pt>
                <c:pt idx="3">
                  <c:v>59.802324928398946</c:v>
                </c:pt>
                <c:pt idx="4">
                  <c:v>60.94940728196444</c:v>
                </c:pt>
                <c:pt idx="5">
                  <c:v>63.435672514619881</c:v>
                </c:pt>
                <c:pt idx="6">
                  <c:v>63.565962939061492</c:v>
                </c:pt>
                <c:pt idx="7">
                  <c:v>63.622160290516007</c:v>
                </c:pt>
                <c:pt idx="8">
                  <c:v>64.794039935894659</c:v>
                </c:pt>
                <c:pt idx="9">
                  <c:v>64.444815216484528</c:v>
                </c:pt>
              </c:numCache>
            </c:numRef>
          </c:val>
          <c:smooth val="0"/>
          <c:extLst>
            <c:ext xmlns:c16="http://schemas.microsoft.com/office/drawing/2014/chart" uri="{C3380CC4-5D6E-409C-BE32-E72D297353CC}">
              <c16:uniqueId val="{00000000-CE72-4656-8B68-4C3510904BE1}"/>
            </c:ext>
          </c:extLst>
        </c:ser>
        <c:ser>
          <c:idx val="1"/>
          <c:order val="1"/>
          <c:tx>
            <c:strRef>
              <c:f>'7住宅所有'!$S$18</c:f>
              <c:strCache>
                <c:ptCount val="1"/>
                <c:pt idx="0">
                  <c:v>民営借家率</c:v>
                </c:pt>
              </c:strCache>
            </c:strRef>
          </c:tx>
          <c:spPr>
            <a:ln w="28575" cap="rnd">
              <a:solidFill>
                <a:srgbClr val="FF0000"/>
              </a:solidFill>
              <a:prstDash val="sysDash"/>
              <a:round/>
            </a:ln>
            <a:effectLst/>
          </c:spPr>
          <c:marker>
            <c:symbol val="none"/>
          </c:marker>
          <c:dLbls>
            <c:dLbl>
              <c:idx val="0"/>
              <c:layout>
                <c:manualLayout>
                  <c:x val="-3.0555555555555568E-2"/>
                  <c:y val="4.16666666666666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5CC-4991-9F3A-A226B285D543}"/>
                </c:ext>
              </c:extLst>
            </c:dLbl>
            <c:dLbl>
              <c:idx val="1"/>
              <c:layout>
                <c:manualLayout>
                  <c:x val="-8.3333333333333332E-3"/>
                  <c:y val="-5.09259259259260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D32-4E3A-83B6-AB944AEA7EB6}"/>
                </c:ext>
              </c:extLst>
            </c:dLbl>
            <c:dLbl>
              <c:idx val="2"/>
              <c:layout>
                <c:manualLayout>
                  <c:x val="-2.7777777777778286E-3"/>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D32-4E3A-83B6-AB944AEA7EB6}"/>
                </c:ext>
              </c:extLst>
            </c:dLbl>
            <c:dLbl>
              <c:idx val="3"/>
              <c:layout>
                <c:manualLayout>
                  <c:x val="-2.7777777777777828E-2"/>
                  <c:y val="6.01851851851850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D32-4E3A-83B6-AB944AEA7EB6}"/>
                </c:ext>
              </c:extLst>
            </c:dLbl>
            <c:dLbl>
              <c:idx val="4"/>
              <c:layout>
                <c:manualLayout>
                  <c:x val="-1.388888888888899E-2"/>
                  <c:y val="4.16666666666665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D32-4E3A-83B6-AB944AEA7EB6}"/>
                </c:ext>
              </c:extLst>
            </c:dLbl>
            <c:dLbl>
              <c:idx val="5"/>
              <c:layout>
                <c:manualLayout>
                  <c:x val="-1.3888888888888888E-2"/>
                  <c:y val="-2.31481481481480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D32-4E3A-83B6-AB944AEA7EB6}"/>
                </c:ext>
              </c:extLst>
            </c:dLbl>
            <c:dLbl>
              <c:idx val="6"/>
              <c:layout>
                <c:manualLayout>
                  <c:x val="-5.5555555555556572E-3"/>
                  <c:y val="-3.240740740740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D32-4E3A-83B6-AB944AEA7EB6}"/>
                </c:ext>
              </c:extLst>
            </c:dLbl>
            <c:dLbl>
              <c:idx val="7"/>
              <c:layout>
                <c:manualLayout>
                  <c:x val="-1.1111111111111112E-2"/>
                  <c:y val="-3.70370370370371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D32-4E3A-83B6-AB944AEA7EB6}"/>
                </c:ext>
              </c:extLst>
            </c:dLbl>
            <c:dLbl>
              <c:idx val="8"/>
              <c:layout>
                <c:manualLayout>
                  <c:x val="-8.3333333333334356E-3"/>
                  <c:y val="-4.1666666666666664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6.0972222222222219E-2"/>
                      <c:h val="8.789370078740158E-2"/>
                    </c:manualLayout>
                  </c15:layout>
                </c:ext>
                <c:ext xmlns:c16="http://schemas.microsoft.com/office/drawing/2014/chart" uri="{C3380CC4-5D6E-409C-BE32-E72D297353CC}">
                  <c16:uniqueId val="{00000008-65CC-4991-9F3A-A226B285D543}"/>
                </c:ext>
              </c:extLst>
            </c:dLbl>
            <c:dLbl>
              <c:idx val="9"/>
              <c:layout>
                <c:manualLayout>
                  <c:x val="-3.0555555555555555E-2"/>
                  <c:y val="3.70370370370369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D32-4E3A-83B6-AB944AEA7EB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'7住宅所有'!$Q$19:$Q$28</c:f>
              <c:strCache>
                <c:ptCount val="10"/>
                <c:pt idx="0">
                  <c:v>1978</c:v>
                </c:pt>
                <c:pt idx="1">
                  <c:v>83</c:v>
                </c:pt>
                <c:pt idx="2">
                  <c:v>88</c:v>
                </c:pt>
                <c:pt idx="3">
                  <c:v>93</c:v>
                </c:pt>
                <c:pt idx="4">
                  <c:v>98</c:v>
                </c:pt>
                <c:pt idx="5">
                  <c:v>2003</c:v>
                </c:pt>
                <c:pt idx="6">
                  <c:v>08</c:v>
                </c:pt>
                <c:pt idx="7">
                  <c:v>13</c:v>
                </c:pt>
                <c:pt idx="8">
                  <c:v>18</c:v>
                </c:pt>
                <c:pt idx="9">
                  <c:v>23</c:v>
                </c:pt>
              </c:strCache>
            </c:strRef>
          </c:cat>
          <c:val>
            <c:numRef>
              <c:f>'7住宅所有'!$S$19:$S$28</c:f>
              <c:numCache>
                <c:formatCode>#,##0.0;[Red]\-#,##0.0</c:formatCode>
                <c:ptCount val="10"/>
                <c:pt idx="0">
                  <c:v>29.145554244464495</c:v>
                </c:pt>
                <c:pt idx="1">
                  <c:v>25.651433809087337</c:v>
                </c:pt>
                <c:pt idx="2">
                  <c:v>24.591067818415731</c:v>
                </c:pt>
                <c:pt idx="3">
                  <c:v>25.080024709383952</c:v>
                </c:pt>
                <c:pt idx="4">
                  <c:v>23.560541913632516</c:v>
                </c:pt>
                <c:pt idx="5">
                  <c:v>22.7729044834308</c:v>
                </c:pt>
                <c:pt idx="6">
                  <c:v>22.310316216465381</c:v>
                </c:pt>
                <c:pt idx="7">
                  <c:v>22.460096275652393</c:v>
                </c:pt>
                <c:pt idx="8">
                  <c:v>24.022176982717546</c:v>
                </c:pt>
                <c:pt idx="9">
                  <c:v>23.325269041461581</c:v>
                </c:pt>
              </c:numCache>
            </c:numRef>
          </c:val>
          <c:smooth val="0"/>
          <c:extLst>
            <c:ext xmlns:c16="http://schemas.microsoft.com/office/drawing/2014/chart" uri="{C3380CC4-5D6E-409C-BE32-E72D297353CC}">
              <c16:uniqueId val="{00000001-CE72-4656-8B68-4C3510904BE1}"/>
            </c:ext>
          </c:extLst>
        </c:ser>
        <c:dLbls>
          <c:showLegendKey val="0"/>
          <c:showVal val="0"/>
          <c:showCatName val="0"/>
          <c:showSerName val="0"/>
          <c:showPercent val="0"/>
          <c:showBubbleSize val="0"/>
        </c:dLbls>
        <c:smooth val="0"/>
        <c:axId val="646581103"/>
        <c:axId val="646566703"/>
      </c:lineChart>
      <c:catAx>
        <c:axId val="6465811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646566703"/>
        <c:crosses val="autoZero"/>
        <c:auto val="1"/>
        <c:lblAlgn val="ctr"/>
        <c:lblOffset val="100"/>
        <c:noMultiLvlLbl val="0"/>
      </c:catAx>
      <c:valAx>
        <c:axId val="646566703"/>
        <c:scaling>
          <c:orientation val="minMax"/>
        </c:scaling>
        <c:delete val="0"/>
        <c:axPos val="l"/>
        <c:majorGridlines>
          <c:spPr>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646581103"/>
        <c:crosses val="autoZero"/>
        <c:crossBetween val="between"/>
      </c:valAx>
      <c:spPr>
        <a:noFill/>
        <a:ln>
          <a:noFill/>
        </a:ln>
        <a:effectLst/>
      </c:spPr>
    </c:plotArea>
    <c:legend>
      <c:legendPos val="t"/>
      <c:layout>
        <c:manualLayout>
          <c:xMode val="edge"/>
          <c:yMode val="edge"/>
          <c:x val="0.26816119860017495"/>
          <c:y val="0.16946777486147566"/>
          <c:w val="0.4858998250218722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latin typeface="+mn-ea"/>
                <a:ea typeface="+mn-ea"/>
              </a:rPr>
              <a:t>専用住宅の１住宅当たり延べ面積の推移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strRef>
              <c:f>'8住宅面積1'!$R$5:$R$7</c:f>
              <c:strCache>
                <c:ptCount val="3"/>
                <c:pt idx="2">
                  <c:v>専用住宅平均</c:v>
                </c:pt>
              </c:strCache>
            </c:strRef>
          </c:tx>
          <c:spPr>
            <a:ln w="28575" cap="rnd">
              <a:solidFill>
                <a:schemeClr val="tx1"/>
              </a:solidFill>
              <a:round/>
            </a:ln>
            <a:effectLst/>
          </c:spPr>
          <c:marker>
            <c:symbol val="none"/>
          </c:marker>
          <c:dLbls>
            <c:dLbl>
              <c:idx val="0"/>
              <c:layout>
                <c:manualLayout>
                  <c:x val="-3.3333333333333333E-2"/>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999-4439-B91C-1D9C0B525C93}"/>
                </c:ext>
              </c:extLst>
            </c:dLbl>
            <c:dLbl>
              <c:idx val="1"/>
              <c:layout>
                <c:manualLayout>
                  <c:x val="0"/>
                  <c:y val="-4.16666666666666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5AE-46DA-A91E-2D50D48AF3F6}"/>
                </c:ext>
              </c:extLst>
            </c:dLbl>
            <c:dLbl>
              <c:idx val="2"/>
              <c:layout>
                <c:manualLayout>
                  <c:x val="-2.7777777777777779E-3"/>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5AE-46DA-A91E-2D50D48AF3F6}"/>
                </c:ext>
              </c:extLst>
            </c:dLbl>
            <c:dLbl>
              <c:idx val="3"/>
              <c:layout>
                <c:manualLayout>
                  <c:x val="-5.5555555555556061E-3"/>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5AE-46DA-A91E-2D50D48AF3F6}"/>
                </c:ext>
              </c:extLst>
            </c:dLbl>
            <c:dLbl>
              <c:idx val="4"/>
              <c:layout>
                <c:manualLayout>
                  <c:x val="0"/>
                  <c:y val="-4.16666666666666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5AE-46DA-A91E-2D50D48AF3F6}"/>
                </c:ext>
              </c:extLst>
            </c:dLbl>
            <c:dLbl>
              <c:idx val="5"/>
              <c:layout>
                <c:manualLayout>
                  <c:x val="-2.7777777777777779E-3"/>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E5AE-46DA-A91E-2D50D48AF3F6}"/>
                </c:ext>
              </c:extLst>
            </c:dLbl>
            <c:dLbl>
              <c:idx val="6"/>
              <c:layout>
                <c:manualLayout>
                  <c:x val="0"/>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5AE-46DA-A91E-2D50D48AF3F6}"/>
                </c:ext>
              </c:extLst>
            </c:dLbl>
            <c:dLbl>
              <c:idx val="7"/>
              <c:layout>
                <c:manualLayout>
                  <c:x val="0"/>
                  <c:y val="-5.09259259259260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5AE-46DA-A91E-2D50D48AF3F6}"/>
                </c:ext>
              </c:extLst>
            </c:dLbl>
            <c:dLbl>
              <c:idx val="8"/>
              <c:layout>
                <c:manualLayout>
                  <c:x val="-5.5555555555555558E-3"/>
                  <c:y val="-5.0925743657042867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6.6527777777777783E-2"/>
                      <c:h val="0.10641221930592007"/>
                    </c:manualLayout>
                  </c15:layout>
                </c:ext>
                <c:ext xmlns:c16="http://schemas.microsoft.com/office/drawing/2014/chart" uri="{C3380CC4-5D6E-409C-BE32-E72D297353CC}">
                  <c16:uniqueId val="{00000002-7999-4439-B91C-1D9C0B525C9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'8住宅面積1'!$Q$8:$Q$17</c:f>
              <c:strCache>
                <c:ptCount val="10"/>
                <c:pt idx="0">
                  <c:v>1978</c:v>
                </c:pt>
                <c:pt idx="1">
                  <c:v>83</c:v>
                </c:pt>
                <c:pt idx="2">
                  <c:v>88</c:v>
                </c:pt>
                <c:pt idx="3">
                  <c:v>93</c:v>
                </c:pt>
                <c:pt idx="4">
                  <c:v>98</c:v>
                </c:pt>
                <c:pt idx="5">
                  <c:v>2003</c:v>
                </c:pt>
                <c:pt idx="6">
                  <c:v>08</c:v>
                </c:pt>
                <c:pt idx="7">
                  <c:v>13</c:v>
                </c:pt>
                <c:pt idx="8">
                  <c:v>18</c:v>
                </c:pt>
                <c:pt idx="9">
                  <c:v>23</c:v>
                </c:pt>
              </c:strCache>
            </c:strRef>
          </c:cat>
          <c:val>
            <c:numRef>
              <c:f>'8住宅面積1'!$R$8:$R$17</c:f>
              <c:numCache>
                <c:formatCode>#,##0.0;[Red]\-#,##0.0</c:formatCode>
                <c:ptCount val="10"/>
                <c:pt idx="0">
                  <c:v>72.66</c:v>
                </c:pt>
                <c:pt idx="1">
                  <c:v>80.17</c:v>
                </c:pt>
                <c:pt idx="2">
                  <c:v>83.99</c:v>
                </c:pt>
                <c:pt idx="3">
                  <c:v>87.67</c:v>
                </c:pt>
                <c:pt idx="4">
                  <c:v>88.9</c:v>
                </c:pt>
                <c:pt idx="5">
                  <c:v>92.74</c:v>
                </c:pt>
                <c:pt idx="6">
                  <c:v>93.47</c:v>
                </c:pt>
                <c:pt idx="7">
                  <c:v>94.71</c:v>
                </c:pt>
                <c:pt idx="8">
                  <c:v>93.4</c:v>
                </c:pt>
                <c:pt idx="9">
                  <c:v>92.27</c:v>
                </c:pt>
              </c:numCache>
            </c:numRef>
          </c:val>
          <c:smooth val="0"/>
          <c:extLst>
            <c:ext xmlns:c16="http://schemas.microsoft.com/office/drawing/2014/chart" uri="{C3380CC4-5D6E-409C-BE32-E72D297353CC}">
              <c16:uniqueId val="{00000000-7DDF-4774-A1EC-CDA2734CE0EA}"/>
            </c:ext>
          </c:extLst>
        </c:ser>
        <c:ser>
          <c:idx val="1"/>
          <c:order val="1"/>
          <c:tx>
            <c:strRef>
              <c:f>'8住宅面積1'!$S$5:$S$7</c:f>
              <c:strCache>
                <c:ptCount val="3"/>
                <c:pt idx="2">
                  <c:v>持ち家</c:v>
                </c:pt>
              </c:strCache>
            </c:strRef>
          </c:tx>
          <c:spPr>
            <a:ln w="28575" cap="rnd">
              <a:solidFill>
                <a:srgbClr val="FF0000"/>
              </a:solidFill>
              <a:prstDash val="sysDash"/>
              <a:round/>
            </a:ln>
            <a:effectLst/>
          </c:spPr>
          <c:marker>
            <c:symbol val="none"/>
          </c:marker>
          <c:dLbls>
            <c:dLbl>
              <c:idx val="0"/>
              <c:layout>
                <c:manualLayout>
                  <c:x val="-3.0555555555555555E-2"/>
                  <c:y val="-5.5555555555555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999-4439-B91C-1D9C0B525C93}"/>
                </c:ext>
              </c:extLst>
            </c:dLbl>
            <c:dLbl>
              <c:idx val="1"/>
              <c:layout>
                <c:manualLayout>
                  <c:x val="0"/>
                  <c:y val="-7.87037037037037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5AE-46DA-A91E-2D50D48AF3F6}"/>
                </c:ext>
              </c:extLst>
            </c:dLbl>
            <c:dLbl>
              <c:idx val="2"/>
              <c:layout>
                <c:manualLayout>
                  <c:x val="-5.0925337632079971E-17"/>
                  <c:y val="-6.48148148148148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5AE-46DA-A91E-2D50D48AF3F6}"/>
                </c:ext>
              </c:extLst>
            </c:dLbl>
            <c:dLbl>
              <c:idx val="3"/>
              <c:layout>
                <c:manualLayout>
                  <c:x val="-2.7777777777778798E-3"/>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5AE-46DA-A91E-2D50D48AF3F6}"/>
                </c:ext>
              </c:extLst>
            </c:dLbl>
            <c:dLbl>
              <c:idx val="4"/>
              <c:layout>
                <c:manualLayout>
                  <c:x val="-1.3888888888888888E-2"/>
                  <c:y val="-3.70370370370370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5AE-46DA-A91E-2D50D48AF3F6}"/>
                </c:ext>
              </c:extLst>
            </c:dLbl>
            <c:dLbl>
              <c:idx val="5"/>
              <c:layout>
                <c:manualLayout>
                  <c:x val="2.7777777777777779E-3"/>
                  <c:y val="-4.16666666666666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5AE-46DA-A91E-2D50D48AF3F6}"/>
                </c:ext>
              </c:extLst>
            </c:dLbl>
            <c:dLbl>
              <c:idx val="6"/>
              <c:layout>
                <c:manualLayout>
                  <c:x val="0"/>
                  <c:y val="-5.0925925925925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5AE-46DA-A91E-2D50D48AF3F6}"/>
                </c:ext>
              </c:extLst>
            </c:dLbl>
            <c:dLbl>
              <c:idx val="7"/>
              <c:layout>
                <c:manualLayout>
                  <c:x val="2.7777777777777779E-3"/>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5AE-46DA-A91E-2D50D48AF3F6}"/>
                </c:ext>
              </c:extLst>
            </c:dLbl>
            <c:dLbl>
              <c:idx val="8"/>
              <c:layout>
                <c:manualLayout>
                  <c:x val="-8.3333333333334356E-3"/>
                  <c:y val="-4.62962962962963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999-4439-B91C-1D9C0B525C9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'8住宅面積1'!$Q$8:$Q$17</c:f>
              <c:strCache>
                <c:ptCount val="10"/>
                <c:pt idx="0">
                  <c:v>1978</c:v>
                </c:pt>
                <c:pt idx="1">
                  <c:v>83</c:v>
                </c:pt>
                <c:pt idx="2">
                  <c:v>88</c:v>
                </c:pt>
                <c:pt idx="3">
                  <c:v>93</c:v>
                </c:pt>
                <c:pt idx="4">
                  <c:v>98</c:v>
                </c:pt>
                <c:pt idx="5">
                  <c:v>2003</c:v>
                </c:pt>
                <c:pt idx="6">
                  <c:v>08</c:v>
                </c:pt>
                <c:pt idx="7">
                  <c:v>13</c:v>
                </c:pt>
                <c:pt idx="8">
                  <c:v>18</c:v>
                </c:pt>
                <c:pt idx="9">
                  <c:v>23</c:v>
                </c:pt>
              </c:strCache>
            </c:strRef>
          </c:cat>
          <c:val>
            <c:numRef>
              <c:f>'8住宅面積1'!$S$8:$S$17</c:f>
              <c:numCache>
                <c:formatCode>#,##0.0;[Red]\-#,##0.0</c:formatCode>
                <c:ptCount val="10"/>
                <c:pt idx="0">
                  <c:v>101.87</c:v>
                </c:pt>
                <c:pt idx="1">
                  <c:v>108.06</c:v>
                </c:pt>
                <c:pt idx="2">
                  <c:v>110.67</c:v>
                </c:pt>
                <c:pt idx="3">
                  <c:v>116.91</c:v>
                </c:pt>
                <c:pt idx="4">
                  <c:v>116.35</c:v>
                </c:pt>
                <c:pt idx="5">
                  <c:v>118.35</c:v>
                </c:pt>
                <c:pt idx="6">
                  <c:v>117.42</c:v>
                </c:pt>
                <c:pt idx="7">
                  <c:v>117.66</c:v>
                </c:pt>
                <c:pt idx="8">
                  <c:v>115.89</c:v>
                </c:pt>
                <c:pt idx="9">
                  <c:v>114.24</c:v>
                </c:pt>
              </c:numCache>
            </c:numRef>
          </c:val>
          <c:smooth val="0"/>
          <c:extLst>
            <c:ext xmlns:c16="http://schemas.microsoft.com/office/drawing/2014/chart" uri="{C3380CC4-5D6E-409C-BE32-E72D297353CC}">
              <c16:uniqueId val="{00000001-7DDF-4774-A1EC-CDA2734CE0EA}"/>
            </c:ext>
          </c:extLst>
        </c:ser>
        <c:ser>
          <c:idx val="2"/>
          <c:order val="2"/>
          <c:tx>
            <c:strRef>
              <c:f>'8住宅面積1'!$T$5:$T$7</c:f>
              <c:strCache>
                <c:ptCount val="3"/>
                <c:pt idx="2">
                  <c:v>借家</c:v>
                </c:pt>
              </c:strCache>
            </c:strRef>
          </c:tx>
          <c:spPr>
            <a:ln w="28575" cap="rnd">
              <a:solidFill>
                <a:srgbClr val="0070C0"/>
              </a:solidFill>
              <a:prstDash val="sysDot"/>
              <a:round/>
            </a:ln>
            <a:effectLst/>
          </c:spPr>
          <c:marker>
            <c:symbol val="none"/>
          </c:marker>
          <c:dLbls>
            <c:dLbl>
              <c:idx val="0"/>
              <c:layout>
                <c:manualLayout>
                  <c:x val="-2.5000000000000026E-2"/>
                  <c:y val="-4.16666666666666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999-4439-B91C-1D9C0B525C93}"/>
                </c:ext>
              </c:extLst>
            </c:dLbl>
            <c:dLbl>
              <c:idx val="1"/>
              <c:layout>
                <c:manualLayout>
                  <c:x val="0"/>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5AE-46DA-A91E-2D50D48AF3F6}"/>
                </c:ext>
              </c:extLst>
            </c:dLbl>
            <c:dLbl>
              <c:idx val="2"/>
              <c:layout>
                <c:manualLayout>
                  <c:x val="-5.0925337632079971E-17"/>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5AE-46DA-A91E-2D50D48AF3F6}"/>
                </c:ext>
              </c:extLst>
            </c:dLbl>
            <c:dLbl>
              <c:idx val="3"/>
              <c:layout>
                <c:manualLayout>
                  <c:x val="-2.7777777777778798E-3"/>
                  <c:y val="-4.62962962962963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5AE-46DA-A91E-2D50D48AF3F6}"/>
                </c:ext>
              </c:extLst>
            </c:dLbl>
            <c:dLbl>
              <c:idx val="4"/>
              <c:layout>
                <c:manualLayout>
                  <c:x val="0"/>
                  <c:y val="-5.09259259259260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5AE-46DA-A91E-2D50D48AF3F6}"/>
                </c:ext>
              </c:extLst>
            </c:dLbl>
            <c:dLbl>
              <c:idx val="5"/>
              <c:layout>
                <c:manualLayout>
                  <c:x val="0"/>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E5AE-46DA-A91E-2D50D48AF3F6}"/>
                </c:ext>
              </c:extLst>
            </c:dLbl>
            <c:dLbl>
              <c:idx val="6"/>
              <c:layout>
                <c:manualLayout>
                  <c:x val="-2.7777777777777779E-3"/>
                  <c:y val="-4.62962962962963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E5AE-46DA-A91E-2D50D48AF3F6}"/>
                </c:ext>
              </c:extLst>
            </c:dLbl>
            <c:dLbl>
              <c:idx val="7"/>
              <c:layout>
                <c:manualLayout>
                  <c:x val="-5.5555555555555558E-3"/>
                  <c:y val="-6.0185185185185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E5AE-46DA-A91E-2D50D48AF3F6}"/>
                </c:ext>
              </c:extLst>
            </c:dLbl>
            <c:dLbl>
              <c:idx val="8"/>
              <c:layout>
                <c:manualLayout>
                  <c:x val="-3.8888888888888994E-2"/>
                  <c:y val="-6.0185185185185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999-4439-B91C-1D9C0B525C9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'8住宅面積1'!$Q$8:$Q$17</c:f>
              <c:strCache>
                <c:ptCount val="10"/>
                <c:pt idx="0">
                  <c:v>1978</c:v>
                </c:pt>
                <c:pt idx="1">
                  <c:v>83</c:v>
                </c:pt>
                <c:pt idx="2">
                  <c:v>88</c:v>
                </c:pt>
                <c:pt idx="3">
                  <c:v>93</c:v>
                </c:pt>
                <c:pt idx="4">
                  <c:v>98</c:v>
                </c:pt>
                <c:pt idx="5">
                  <c:v>2003</c:v>
                </c:pt>
                <c:pt idx="6">
                  <c:v>08</c:v>
                </c:pt>
                <c:pt idx="7">
                  <c:v>13</c:v>
                </c:pt>
                <c:pt idx="8">
                  <c:v>18</c:v>
                </c:pt>
                <c:pt idx="9">
                  <c:v>23</c:v>
                </c:pt>
              </c:strCache>
            </c:strRef>
          </c:cat>
          <c:val>
            <c:numRef>
              <c:f>'8住宅面積1'!$T$8:$T$17</c:f>
              <c:numCache>
                <c:formatCode>#,##0.0;[Red]\-#,##0.0</c:formatCode>
                <c:ptCount val="10"/>
                <c:pt idx="0">
                  <c:v>39.25</c:v>
                </c:pt>
                <c:pt idx="1">
                  <c:v>41.44</c:v>
                </c:pt>
                <c:pt idx="2">
                  <c:v>43.35</c:v>
                </c:pt>
                <c:pt idx="3">
                  <c:v>44.97</c:v>
                </c:pt>
                <c:pt idx="4">
                  <c:v>45.6</c:v>
                </c:pt>
                <c:pt idx="5">
                  <c:v>47.84</c:v>
                </c:pt>
                <c:pt idx="6">
                  <c:v>48.78</c:v>
                </c:pt>
                <c:pt idx="7">
                  <c:v>49.55</c:v>
                </c:pt>
                <c:pt idx="8">
                  <c:v>48.89</c:v>
                </c:pt>
                <c:pt idx="9">
                  <c:v>47.6</c:v>
                </c:pt>
              </c:numCache>
            </c:numRef>
          </c:val>
          <c:smooth val="0"/>
          <c:extLst>
            <c:ext xmlns:c16="http://schemas.microsoft.com/office/drawing/2014/chart" uri="{C3380CC4-5D6E-409C-BE32-E72D297353CC}">
              <c16:uniqueId val="{00000002-7DDF-4774-A1EC-CDA2734CE0EA}"/>
            </c:ext>
          </c:extLst>
        </c:ser>
        <c:dLbls>
          <c:showLegendKey val="0"/>
          <c:showVal val="0"/>
          <c:showCatName val="0"/>
          <c:showSerName val="0"/>
          <c:showPercent val="0"/>
          <c:showBubbleSize val="0"/>
        </c:dLbls>
        <c:smooth val="0"/>
        <c:axId val="571517567"/>
        <c:axId val="571508927"/>
      </c:lineChart>
      <c:catAx>
        <c:axId val="5715175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1508927"/>
        <c:crosses val="autoZero"/>
        <c:auto val="1"/>
        <c:lblAlgn val="ctr"/>
        <c:lblOffset val="100"/>
        <c:noMultiLvlLbl val="0"/>
      </c:catAx>
      <c:valAx>
        <c:axId val="571508927"/>
        <c:scaling>
          <c:orientation val="minMax"/>
        </c:scaling>
        <c:delete val="0"/>
        <c:axPos val="l"/>
        <c:majorGridlines>
          <c:spPr>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1517567"/>
        <c:crosses val="autoZero"/>
        <c:crossBetween val="between"/>
      </c:valAx>
      <c:spPr>
        <a:noFill/>
        <a:ln>
          <a:noFill/>
        </a:ln>
        <a:effectLst/>
      </c:spPr>
    </c:plotArea>
    <c:legend>
      <c:legendPos val="t"/>
      <c:layout>
        <c:manualLayout>
          <c:xMode val="edge"/>
          <c:yMode val="edge"/>
          <c:x val="0.21705008748906388"/>
          <c:y val="0.13243073782443862"/>
          <c:w val="0.5658998250218723"/>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a:t>専用住宅延べ面積別住宅数の推移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stacked"/>
        <c:varyColors val="0"/>
        <c:ser>
          <c:idx val="0"/>
          <c:order val="0"/>
          <c:tx>
            <c:strRef>
              <c:f>'9住宅面積2'!$C$29</c:f>
              <c:strCache>
                <c:ptCount val="1"/>
                <c:pt idx="0">
                  <c:v>29㎡以下</c:v>
                </c:pt>
              </c:strCache>
            </c:strRef>
          </c:tx>
          <c:spPr>
            <a:solidFill>
              <a:schemeClr val="accent5">
                <a:lumMod val="60000"/>
                <a:lumOff val="40000"/>
              </a:schemeClr>
            </a:solidFill>
            <a:ln>
              <a:solidFill>
                <a:schemeClr val="accent5">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'9住宅面積2'!$B$30:$B$35</c:f>
              <c:strCache>
                <c:ptCount val="6"/>
                <c:pt idx="0">
                  <c:v>1998</c:v>
                </c:pt>
                <c:pt idx="1">
                  <c:v>2003</c:v>
                </c:pt>
                <c:pt idx="2">
                  <c:v>08</c:v>
                </c:pt>
                <c:pt idx="3">
                  <c:v>13</c:v>
                </c:pt>
                <c:pt idx="4">
                  <c:v>18</c:v>
                </c:pt>
                <c:pt idx="5">
                  <c:v>23</c:v>
                </c:pt>
              </c:strCache>
            </c:strRef>
          </c:cat>
          <c:val>
            <c:numRef>
              <c:f>'9住宅面積2'!$C$30:$C$35</c:f>
              <c:numCache>
                <c:formatCode>#,##0.0;[Red]\-#,##0.0</c:formatCode>
                <c:ptCount val="6"/>
                <c:pt idx="0">
                  <c:v>17.850000000000001</c:v>
                </c:pt>
                <c:pt idx="1">
                  <c:v>19.47</c:v>
                </c:pt>
                <c:pt idx="2">
                  <c:v>16.29</c:v>
                </c:pt>
                <c:pt idx="3">
                  <c:v>15.15</c:v>
                </c:pt>
                <c:pt idx="4">
                  <c:v>18.29</c:v>
                </c:pt>
                <c:pt idx="5">
                  <c:v>19.73</c:v>
                </c:pt>
              </c:numCache>
            </c:numRef>
          </c:val>
          <c:extLst>
            <c:ext xmlns:c16="http://schemas.microsoft.com/office/drawing/2014/chart" uri="{C3380CC4-5D6E-409C-BE32-E72D297353CC}">
              <c16:uniqueId val="{00000000-8859-41BF-A87D-48D73E979858}"/>
            </c:ext>
          </c:extLst>
        </c:ser>
        <c:ser>
          <c:idx val="1"/>
          <c:order val="1"/>
          <c:tx>
            <c:strRef>
              <c:f>'9住宅面積2'!$D$29</c:f>
              <c:strCache>
                <c:ptCount val="1"/>
                <c:pt idx="0">
                  <c:v>30～49㎡</c:v>
                </c:pt>
              </c:strCache>
            </c:strRef>
          </c:tx>
          <c:spPr>
            <a:solidFill>
              <a:schemeClr val="accent6">
                <a:lumMod val="60000"/>
                <a:lumOff val="40000"/>
              </a:schemeClr>
            </a:solidFill>
            <a:ln>
              <a:solidFill>
                <a:schemeClr val="accent6">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'9住宅面積2'!$B$30:$B$35</c:f>
              <c:strCache>
                <c:ptCount val="6"/>
                <c:pt idx="0">
                  <c:v>1998</c:v>
                </c:pt>
                <c:pt idx="1">
                  <c:v>2003</c:v>
                </c:pt>
                <c:pt idx="2">
                  <c:v>08</c:v>
                </c:pt>
                <c:pt idx="3">
                  <c:v>13</c:v>
                </c:pt>
                <c:pt idx="4">
                  <c:v>18</c:v>
                </c:pt>
                <c:pt idx="5">
                  <c:v>23</c:v>
                </c:pt>
              </c:strCache>
            </c:strRef>
          </c:cat>
          <c:val>
            <c:numRef>
              <c:f>'9住宅面積2'!$D$30:$D$35</c:f>
              <c:numCache>
                <c:formatCode>#,##0.0;[Red]\-#,##0.0</c:formatCode>
                <c:ptCount val="6"/>
                <c:pt idx="0">
                  <c:v>32.43</c:v>
                </c:pt>
                <c:pt idx="1">
                  <c:v>28.14</c:v>
                </c:pt>
                <c:pt idx="2">
                  <c:v>27.7</c:v>
                </c:pt>
                <c:pt idx="3">
                  <c:v>27.36</c:v>
                </c:pt>
                <c:pt idx="4">
                  <c:v>28.41</c:v>
                </c:pt>
                <c:pt idx="5">
                  <c:v>27.55</c:v>
                </c:pt>
              </c:numCache>
            </c:numRef>
          </c:val>
          <c:extLst>
            <c:ext xmlns:c16="http://schemas.microsoft.com/office/drawing/2014/chart" uri="{C3380CC4-5D6E-409C-BE32-E72D297353CC}">
              <c16:uniqueId val="{00000001-8859-41BF-A87D-48D73E979858}"/>
            </c:ext>
          </c:extLst>
        </c:ser>
        <c:ser>
          <c:idx val="2"/>
          <c:order val="2"/>
          <c:tx>
            <c:strRef>
              <c:f>'9住宅面積2'!$E$29</c:f>
              <c:strCache>
                <c:ptCount val="1"/>
                <c:pt idx="0">
                  <c:v>50～69㎡</c:v>
                </c:pt>
              </c:strCache>
            </c:strRef>
          </c:tx>
          <c:spPr>
            <a:solidFill>
              <a:schemeClr val="accent3">
                <a:lumMod val="60000"/>
                <a:lumOff val="40000"/>
              </a:schemeClr>
            </a:solidFill>
            <a:ln>
              <a:solidFill>
                <a:schemeClr val="accent3">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'9住宅面積2'!$B$30:$B$35</c:f>
              <c:strCache>
                <c:ptCount val="6"/>
                <c:pt idx="0">
                  <c:v>1998</c:v>
                </c:pt>
                <c:pt idx="1">
                  <c:v>2003</c:v>
                </c:pt>
                <c:pt idx="2">
                  <c:v>08</c:v>
                </c:pt>
                <c:pt idx="3">
                  <c:v>13</c:v>
                </c:pt>
                <c:pt idx="4">
                  <c:v>18</c:v>
                </c:pt>
                <c:pt idx="5">
                  <c:v>23</c:v>
                </c:pt>
              </c:strCache>
            </c:strRef>
          </c:cat>
          <c:val>
            <c:numRef>
              <c:f>'9住宅面積2'!$E$30:$E$35</c:f>
              <c:numCache>
                <c:formatCode>#,##0.0;[Red]\-#,##0.0</c:formatCode>
                <c:ptCount val="6"/>
                <c:pt idx="0">
                  <c:v>31.75</c:v>
                </c:pt>
                <c:pt idx="1">
                  <c:v>36.53</c:v>
                </c:pt>
                <c:pt idx="2">
                  <c:v>40.79</c:v>
                </c:pt>
                <c:pt idx="3">
                  <c:v>41.79</c:v>
                </c:pt>
                <c:pt idx="4">
                  <c:v>43.73</c:v>
                </c:pt>
                <c:pt idx="5">
                  <c:v>41.59</c:v>
                </c:pt>
              </c:numCache>
            </c:numRef>
          </c:val>
          <c:extLst>
            <c:ext xmlns:c16="http://schemas.microsoft.com/office/drawing/2014/chart" uri="{C3380CC4-5D6E-409C-BE32-E72D297353CC}">
              <c16:uniqueId val="{00000002-8859-41BF-A87D-48D73E979858}"/>
            </c:ext>
          </c:extLst>
        </c:ser>
        <c:ser>
          <c:idx val="3"/>
          <c:order val="3"/>
          <c:tx>
            <c:strRef>
              <c:f>'9住宅面積2'!$F$29</c:f>
              <c:strCache>
                <c:ptCount val="1"/>
                <c:pt idx="0">
                  <c:v>70～99㎡</c:v>
                </c:pt>
              </c:strCache>
            </c:strRef>
          </c:tx>
          <c:spPr>
            <a:solidFill>
              <a:schemeClr val="accent4">
                <a:lumMod val="60000"/>
                <a:lumOff val="40000"/>
              </a:schemeClr>
            </a:solidFill>
            <a:ln>
              <a:solidFill>
                <a:schemeClr val="accent4">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'9住宅面積2'!$B$30:$B$35</c:f>
              <c:strCache>
                <c:ptCount val="6"/>
                <c:pt idx="0">
                  <c:v>1998</c:v>
                </c:pt>
                <c:pt idx="1">
                  <c:v>2003</c:v>
                </c:pt>
                <c:pt idx="2">
                  <c:v>08</c:v>
                </c:pt>
                <c:pt idx="3">
                  <c:v>13</c:v>
                </c:pt>
                <c:pt idx="4">
                  <c:v>18</c:v>
                </c:pt>
                <c:pt idx="5">
                  <c:v>23</c:v>
                </c:pt>
              </c:strCache>
            </c:strRef>
          </c:cat>
          <c:val>
            <c:numRef>
              <c:f>'9住宅面積2'!$F$30:$F$35</c:f>
              <c:numCache>
                <c:formatCode>#,##0.0;[Red]\-#,##0.0</c:formatCode>
                <c:ptCount val="6"/>
                <c:pt idx="0">
                  <c:v>33.86</c:v>
                </c:pt>
                <c:pt idx="1">
                  <c:v>37.15</c:v>
                </c:pt>
                <c:pt idx="2">
                  <c:v>44.71</c:v>
                </c:pt>
                <c:pt idx="3">
                  <c:v>49.61</c:v>
                </c:pt>
                <c:pt idx="4">
                  <c:v>53.41</c:v>
                </c:pt>
                <c:pt idx="5">
                  <c:v>53.85</c:v>
                </c:pt>
              </c:numCache>
            </c:numRef>
          </c:val>
          <c:extLst>
            <c:ext xmlns:c16="http://schemas.microsoft.com/office/drawing/2014/chart" uri="{C3380CC4-5D6E-409C-BE32-E72D297353CC}">
              <c16:uniqueId val="{00000003-8859-41BF-A87D-48D73E979858}"/>
            </c:ext>
          </c:extLst>
        </c:ser>
        <c:ser>
          <c:idx val="4"/>
          <c:order val="4"/>
          <c:tx>
            <c:strRef>
              <c:f>'9住宅面積2'!$G$29</c:f>
              <c:strCache>
                <c:ptCount val="1"/>
                <c:pt idx="0">
                  <c:v>100～149㎡</c:v>
                </c:pt>
              </c:strCache>
            </c:strRef>
          </c:tx>
          <c:spPr>
            <a:solidFill>
              <a:schemeClr val="accent5">
                <a:lumMod val="60000"/>
                <a:lumOff val="40000"/>
              </a:schemeClr>
            </a:solidFill>
            <a:ln>
              <a:solidFill>
                <a:schemeClr val="accent5">
                  <a:lumMod val="60000"/>
                  <a:lumOff val="4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'9住宅面積2'!$B$30:$B$35</c:f>
              <c:strCache>
                <c:ptCount val="6"/>
                <c:pt idx="0">
                  <c:v>1998</c:v>
                </c:pt>
                <c:pt idx="1">
                  <c:v>2003</c:v>
                </c:pt>
                <c:pt idx="2">
                  <c:v>08</c:v>
                </c:pt>
                <c:pt idx="3">
                  <c:v>13</c:v>
                </c:pt>
                <c:pt idx="4">
                  <c:v>18</c:v>
                </c:pt>
                <c:pt idx="5">
                  <c:v>23</c:v>
                </c:pt>
              </c:strCache>
            </c:strRef>
          </c:cat>
          <c:val>
            <c:numRef>
              <c:f>'9住宅面積2'!$G$30:$G$35</c:f>
              <c:numCache>
                <c:formatCode>#,##0.0;[Red]\-#,##0.0</c:formatCode>
                <c:ptCount val="6"/>
                <c:pt idx="0">
                  <c:v>30.2</c:v>
                </c:pt>
                <c:pt idx="1">
                  <c:v>34.29</c:v>
                </c:pt>
                <c:pt idx="2">
                  <c:v>40.299999999999997</c:v>
                </c:pt>
                <c:pt idx="3">
                  <c:v>43.95</c:v>
                </c:pt>
                <c:pt idx="4">
                  <c:v>49.37</c:v>
                </c:pt>
                <c:pt idx="5">
                  <c:v>50.5</c:v>
                </c:pt>
              </c:numCache>
            </c:numRef>
          </c:val>
          <c:extLst>
            <c:ext xmlns:c16="http://schemas.microsoft.com/office/drawing/2014/chart" uri="{C3380CC4-5D6E-409C-BE32-E72D297353CC}">
              <c16:uniqueId val="{00000004-8859-41BF-A87D-48D73E979858}"/>
            </c:ext>
          </c:extLst>
        </c:ser>
        <c:ser>
          <c:idx val="5"/>
          <c:order val="5"/>
          <c:tx>
            <c:strRef>
              <c:f>'9住宅面積2'!$H$29</c:f>
              <c:strCache>
                <c:ptCount val="1"/>
                <c:pt idx="0">
                  <c:v>150㎡以上</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'9住宅面積2'!$B$30:$B$35</c:f>
              <c:strCache>
                <c:ptCount val="6"/>
                <c:pt idx="0">
                  <c:v>1998</c:v>
                </c:pt>
                <c:pt idx="1">
                  <c:v>2003</c:v>
                </c:pt>
                <c:pt idx="2">
                  <c:v>08</c:v>
                </c:pt>
                <c:pt idx="3">
                  <c:v>13</c:v>
                </c:pt>
                <c:pt idx="4">
                  <c:v>18</c:v>
                </c:pt>
                <c:pt idx="5">
                  <c:v>23</c:v>
                </c:pt>
              </c:strCache>
            </c:strRef>
          </c:cat>
          <c:val>
            <c:numRef>
              <c:f>'9住宅面積2'!$H$30:$H$35</c:f>
              <c:numCache>
                <c:formatCode>#,##0.0;[Red]\-#,##0.0</c:formatCode>
                <c:ptCount val="6"/>
                <c:pt idx="0">
                  <c:v>21.25</c:v>
                </c:pt>
                <c:pt idx="1">
                  <c:v>23.1</c:v>
                </c:pt>
                <c:pt idx="2">
                  <c:v>27.33</c:v>
                </c:pt>
                <c:pt idx="3">
                  <c:v>28.18</c:v>
                </c:pt>
                <c:pt idx="4">
                  <c:v>30.52</c:v>
                </c:pt>
                <c:pt idx="5">
                  <c:v>28.81</c:v>
                </c:pt>
              </c:numCache>
            </c:numRef>
          </c:val>
          <c:extLst>
            <c:ext xmlns:c16="http://schemas.microsoft.com/office/drawing/2014/chart" uri="{C3380CC4-5D6E-409C-BE32-E72D297353CC}">
              <c16:uniqueId val="{00000005-8859-41BF-A87D-48D73E979858}"/>
            </c:ext>
          </c:extLst>
        </c:ser>
        <c:dLbls>
          <c:showLegendKey val="0"/>
          <c:showVal val="0"/>
          <c:showCatName val="0"/>
          <c:showSerName val="0"/>
          <c:showPercent val="0"/>
          <c:showBubbleSize val="0"/>
        </c:dLbls>
        <c:gapWidth val="150"/>
        <c:overlap val="100"/>
        <c:axId val="954781616"/>
        <c:axId val="954771056"/>
      </c:barChart>
      <c:catAx>
        <c:axId val="954781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crossAx val="954771056"/>
        <c:crosses val="autoZero"/>
        <c:auto val="1"/>
        <c:lblAlgn val="ctr"/>
        <c:lblOffset val="100"/>
        <c:noMultiLvlLbl val="0"/>
      </c:catAx>
      <c:valAx>
        <c:axId val="954771056"/>
        <c:scaling>
          <c:orientation val="minMax"/>
        </c:scaling>
        <c:delete val="0"/>
        <c:axPos val="l"/>
        <c:majorGridlines>
          <c:spPr>
            <a:ln w="9525" cap="flat" cmpd="sng" algn="ctr">
              <a:solidFill>
                <a:schemeClr val="tx1">
                  <a:lumMod val="15000"/>
                  <a:lumOff val="85000"/>
                </a:schemeClr>
              </a:solidFill>
              <a:round/>
            </a:ln>
            <a:effectLst/>
          </c:spPr>
        </c:majorGridlines>
        <c:numFmt formatCode="#,##0.0;[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5478161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ea"/>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9</xdr:col>
      <xdr:colOff>85725</xdr:colOff>
      <xdr:row>31</xdr:row>
      <xdr:rowOff>9525</xdr:rowOff>
    </xdr:from>
    <xdr:to>
      <xdr:col>9</xdr:col>
      <xdr:colOff>85725</xdr:colOff>
      <xdr:row>31</xdr:row>
      <xdr:rowOff>9525</xdr:rowOff>
    </xdr:to>
    <xdr:sp macro="" textlink="">
      <xdr:nvSpPr>
        <xdr:cNvPr id="2387" name="Line 4">
          <a:extLst>
            <a:ext uri="{FF2B5EF4-FFF2-40B4-BE49-F238E27FC236}">
              <a16:creationId xmlns:a16="http://schemas.microsoft.com/office/drawing/2014/main" id="{F3B4BE83-0F20-4C43-84C3-7188EB64D1B7}"/>
            </a:ext>
          </a:extLst>
        </xdr:cNvPr>
        <xdr:cNvSpPr>
          <a:spLocks noChangeShapeType="1"/>
        </xdr:cNvSpPr>
      </xdr:nvSpPr>
      <xdr:spPr bwMode="auto">
        <a:xfrm>
          <a:off x="4505325" y="47625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619125</xdr:colOff>
      <xdr:row>31</xdr:row>
      <xdr:rowOff>114300</xdr:rowOff>
    </xdr:from>
    <xdr:to>
      <xdr:col>17</xdr:col>
      <xdr:colOff>590550</xdr:colOff>
      <xdr:row>31</xdr:row>
      <xdr:rowOff>114300</xdr:rowOff>
    </xdr:to>
    <xdr:sp macro="" textlink="">
      <xdr:nvSpPr>
        <xdr:cNvPr id="2388" name="Line 5">
          <a:extLst>
            <a:ext uri="{FF2B5EF4-FFF2-40B4-BE49-F238E27FC236}">
              <a16:creationId xmlns:a16="http://schemas.microsoft.com/office/drawing/2014/main" id="{7DA6111F-42B0-4AB5-8B41-3EC507DCA535}"/>
            </a:ext>
          </a:extLst>
        </xdr:cNvPr>
        <xdr:cNvSpPr>
          <a:spLocks noChangeShapeType="1"/>
        </xdr:cNvSpPr>
      </xdr:nvSpPr>
      <xdr:spPr bwMode="auto">
        <a:xfrm>
          <a:off x="8286750" y="4867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174625</xdr:colOff>
      <xdr:row>30</xdr:row>
      <xdr:rowOff>117475</xdr:rowOff>
    </xdr:from>
    <xdr:to>
      <xdr:col>10</xdr:col>
      <xdr:colOff>511175</xdr:colOff>
      <xdr:row>49</xdr:row>
      <xdr:rowOff>117475</xdr:rowOff>
    </xdr:to>
    <xdr:graphicFrame macro="">
      <xdr:nvGraphicFramePr>
        <xdr:cNvPr id="3" name="グラフ 2">
          <a:extLst>
            <a:ext uri="{FF2B5EF4-FFF2-40B4-BE49-F238E27FC236}">
              <a16:creationId xmlns:a16="http://schemas.microsoft.com/office/drawing/2014/main" id="{295AC8BC-AE08-F322-7A82-23126734F8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123825</xdr:colOff>
      <xdr:row>19</xdr:row>
      <xdr:rowOff>117475</xdr:rowOff>
    </xdr:from>
    <xdr:to>
      <xdr:col>22</xdr:col>
      <xdr:colOff>193675</xdr:colOff>
      <xdr:row>38</xdr:row>
      <xdr:rowOff>66675</xdr:rowOff>
    </xdr:to>
    <xdr:graphicFrame macro="">
      <xdr:nvGraphicFramePr>
        <xdr:cNvPr id="5" name="グラフ 4">
          <a:extLst>
            <a:ext uri="{FF2B5EF4-FFF2-40B4-BE49-F238E27FC236}">
              <a16:creationId xmlns:a16="http://schemas.microsoft.com/office/drawing/2014/main" id="{839BEC76-7B94-099D-64ED-14389C5D9F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12</xdr:col>
      <xdr:colOff>266700</xdr:colOff>
      <xdr:row>22</xdr:row>
      <xdr:rowOff>139700</xdr:rowOff>
    </xdr:from>
    <xdr:ext cx="441146" cy="259045"/>
    <xdr:sp macro="" textlink="">
      <xdr:nvSpPr>
        <xdr:cNvPr id="2" name="テキスト ボックス 1">
          <a:extLst>
            <a:ext uri="{FF2B5EF4-FFF2-40B4-BE49-F238E27FC236}">
              <a16:creationId xmlns:a16="http://schemas.microsoft.com/office/drawing/2014/main" id="{A2A46064-A27A-367C-3E17-9926BD43E4E0}"/>
            </a:ext>
          </a:extLst>
        </xdr:cNvPr>
        <xdr:cNvSpPr txBox="1"/>
      </xdr:nvSpPr>
      <xdr:spPr>
        <a:xfrm>
          <a:off x="5854700" y="3810000"/>
          <a:ext cx="4411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kern="1200"/>
            <a:t>万戸</a:t>
          </a:r>
        </a:p>
      </xdr:txBody>
    </xdr:sp>
    <xdr:clientData/>
  </xdr:oneCellAnchor>
  <xdr:oneCellAnchor>
    <xdr:from>
      <xdr:col>21</xdr:col>
      <xdr:colOff>393700</xdr:colOff>
      <xdr:row>23</xdr:row>
      <xdr:rowOff>6350</xdr:rowOff>
    </xdr:from>
    <xdr:ext cx="312906" cy="259045"/>
    <xdr:sp macro="" textlink="">
      <xdr:nvSpPr>
        <xdr:cNvPr id="4" name="テキスト ボックス 3">
          <a:extLst>
            <a:ext uri="{FF2B5EF4-FFF2-40B4-BE49-F238E27FC236}">
              <a16:creationId xmlns:a16="http://schemas.microsoft.com/office/drawing/2014/main" id="{3EC5C31A-6621-7F04-2679-7502C30CF117}"/>
            </a:ext>
          </a:extLst>
        </xdr:cNvPr>
        <xdr:cNvSpPr txBox="1"/>
      </xdr:nvSpPr>
      <xdr:spPr>
        <a:xfrm>
          <a:off x="9963150" y="382905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kern="1200"/>
            <a:t>％</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15</xdr:col>
      <xdr:colOff>403225</xdr:colOff>
      <xdr:row>17</xdr:row>
      <xdr:rowOff>130175</xdr:rowOff>
    </xdr:from>
    <xdr:to>
      <xdr:col>22</xdr:col>
      <xdr:colOff>574675</xdr:colOff>
      <xdr:row>37</xdr:row>
      <xdr:rowOff>79375</xdr:rowOff>
    </xdr:to>
    <xdr:graphicFrame macro="">
      <xdr:nvGraphicFramePr>
        <xdr:cNvPr id="6" name="グラフ 5">
          <a:extLst>
            <a:ext uri="{FF2B5EF4-FFF2-40B4-BE49-F238E27FC236}">
              <a16:creationId xmlns:a16="http://schemas.microsoft.com/office/drawing/2014/main" id="{00F3C11D-0028-D95E-04D0-BB1C905061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8</xdr:col>
      <xdr:colOff>542925</xdr:colOff>
      <xdr:row>29</xdr:row>
      <xdr:rowOff>92075</xdr:rowOff>
    </xdr:from>
    <xdr:to>
      <xdr:col>16</xdr:col>
      <xdr:colOff>339725</xdr:colOff>
      <xdr:row>49</xdr:row>
      <xdr:rowOff>41275</xdr:rowOff>
    </xdr:to>
    <xdr:graphicFrame macro="">
      <xdr:nvGraphicFramePr>
        <xdr:cNvPr id="2" name="グラフ 1">
          <a:extLst>
            <a:ext uri="{FF2B5EF4-FFF2-40B4-BE49-F238E27FC236}">
              <a16:creationId xmlns:a16="http://schemas.microsoft.com/office/drawing/2014/main" id="{D45280C9-B09B-F34A-1CC2-6D3D4980F8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234950</xdr:colOff>
      <xdr:row>48</xdr:row>
      <xdr:rowOff>12700</xdr:rowOff>
    </xdr:from>
    <xdr:to>
      <xdr:col>21</xdr:col>
      <xdr:colOff>412750</xdr:colOff>
      <xdr:row>61</xdr:row>
      <xdr:rowOff>146050</xdr:rowOff>
    </xdr:to>
    <xdr:graphicFrame macro="">
      <xdr:nvGraphicFramePr>
        <xdr:cNvPr id="3" name="グラフ 2">
          <a:extLst>
            <a:ext uri="{FF2B5EF4-FFF2-40B4-BE49-F238E27FC236}">
              <a16:creationId xmlns:a16="http://schemas.microsoft.com/office/drawing/2014/main" id="{7829DF08-57D7-4E7F-AC43-E2F9ACAEB4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21</xdr:col>
      <xdr:colOff>88900</xdr:colOff>
      <xdr:row>60</xdr:row>
      <xdr:rowOff>25400</xdr:rowOff>
    </xdr:from>
    <xdr:ext cx="318081" cy="242374"/>
    <xdr:sp macro="" textlink="">
      <xdr:nvSpPr>
        <xdr:cNvPr id="2" name="テキスト ボックス 1">
          <a:extLst>
            <a:ext uri="{FF2B5EF4-FFF2-40B4-BE49-F238E27FC236}">
              <a16:creationId xmlns:a16="http://schemas.microsoft.com/office/drawing/2014/main" id="{BB454EA2-EDB7-6393-371C-9D935D6E1991}"/>
            </a:ext>
          </a:extLst>
        </xdr:cNvPr>
        <xdr:cNvSpPr txBox="1"/>
      </xdr:nvSpPr>
      <xdr:spPr>
        <a:xfrm>
          <a:off x="11684000" y="12160250"/>
          <a:ext cx="3180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kern="1200"/>
            <a:t>年</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18</xdr:col>
      <xdr:colOff>47625</xdr:colOff>
      <xdr:row>48</xdr:row>
      <xdr:rowOff>0</xdr:rowOff>
    </xdr:from>
    <xdr:to>
      <xdr:col>32</xdr:col>
      <xdr:colOff>581025</xdr:colOff>
      <xdr:row>48</xdr:row>
      <xdr:rowOff>0</xdr:rowOff>
    </xdr:to>
    <xdr:graphicFrame macro="">
      <xdr:nvGraphicFramePr>
        <xdr:cNvPr id="72016" name="グラフ 1">
          <a:extLst>
            <a:ext uri="{FF2B5EF4-FFF2-40B4-BE49-F238E27FC236}">
              <a16:creationId xmlns:a16="http://schemas.microsoft.com/office/drawing/2014/main" id="{E0AEB371-6AA8-4E06-B77B-FEB5679EC9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222250</xdr:colOff>
      <xdr:row>14</xdr:row>
      <xdr:rowOff>31750</xdr:rowOff>
    </xdr:from>
    <xdr:to>
      <xdr:col>34</xdr:col>
      <xdr:colOff>219075</xdr:colOff>
      <xdr:row>33</xdr:row>
      <xdr:rowOff>117475</xdr:rowOff>
    </xdr:to>
    <xdr:graphicFrame macro="">
      <xdr:nvGraphicFramePr>
        <xdr:cNvPr id="72018" name="グラフ 5">
          <a:extLst>
            <a:ext uri="{FF2B5EF4-FFF2-40B4-BE49-F238E27FC236}">
              <a16:creationId xmlns:a16="http://schemas.microsoft.com/office/drawing/2014/main" id="{B3EF8D42-6504-49ED-9F33-24EFC19B26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27</xdr:col>
      <xdr:colOff>152401</xdr:colOff>
      <xdr:row>1</xdr:row>
      <xdr:rowOff>57150</xdr:rowOff>
    </xdr:from>
    <xdr:to>
      <xdr:col>29</xdr:col>
      <xdr:colOff>50801</xdr:colOff>
      <xdr:row>3</xdr:row>
      <xdr:rowOff>107950</xdr:rowOff>
    </xdr:to>
    <xdr:sp macro="" textlink="">
      <xdr:nvSpPr>
        <xdr:cNvPr id="71686" name="AutoShape 6">
          <a:extLst>
            <a:ext uri="{FF2B5EF4-FFF2-40B4-BE49-F238E27FC236}">
              <a16:creationId xmlns:a16="http://schemas.microsoft.com/office/drawing/2014/main" id="{F5842342-9E2B-4756-AC31-4E88AB9992F5}"/>
            </a:ext>
          </a:extLst>
        </xdr:cNvPr>
        <xdr:cNvSpPr>
          <a:spLocks noChangeArrowheads="1"/>
        </xdr:cNvSpPr>
      </xdr:nvSpPr>
      <xdr:spPr bwMode="auto">
        <a:xfrm>
          <a:off x="15538451" y="196850"/>
          <a:ext cx="2101850" cy="387350"/>
        </a:xfrm>
        <a:prstGeom prst="wedgeRoundRectCallout">
          <a:avLst>
            <a:gd name="adj1" fmla="val 16000"/>
            <a:gd name="adj2" fmla="val 72644"/>
            <a:gd name="adj3" fmla="val 16667"/>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グラフの縦軸項目を表とのそろえ方がわからないため逆順序注意！</a:t>
          </a:r>
        </a:p>
      </xdr:txBody>
    </xdr:sp>
    <xdr:clientData fPrintsWithSheet="0"/>
  </xdr:twoCellAnchor>
  <xdr:twoCellAnchor>
    <xdr:from>
      <xdr:col>5</xdr:col>
      <xdr:colOff>323856</xdr:colOff>
      <xdr:row>26</xdr:row>
      <xdr:rowOff>133356</xdr:rowOff>
    </xdr:from>
    <xdr:to>
      <xdr:col>16</xdr:col>
      <xdr:colOff>425450</xdr:colOff>
      <xdr:row>45</xdr:row>
      <xdr:rowOff>82550</xdr:rowOff>
    </xdr:to>
    <xdr:graphicFrame macro="">
      <xdr:nvGraphicFramePr>
        <xdr:cNvPr id="2" name="グラフ 1">
          <a:extLst>
            <a:ext uri="{FF2B5EF4-FFF2-40B4-BE49-F238E27FC236}">
              <a16:creationId xmlns:a16="http://schemas.microsoft.com/office/drawing/2014/main" id="{6C1B9069-DE37-93E7-55F5-BA7574DCD4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16</xdr:col>
      <xdr:colOff>165100</xdr:colOff>
      <xdr:row>43</xdr:row>
      <xdr:rowOff>88900</xdr:rowOff>
    </xdr:from>
    <xdr:ext cx="312906" cy="259045"/>
    <xdr:sp macro="" textlink="">
      <xdr:nvSpPr>
        <xdr:cNvPr id="4" name="テキスト ボックス 3">
          <a:extLst>
            <a:ext uri="{FF2B5EF4-FFF2-40B4-BE49-F238E27FC236}">
              <a16:creationId xmlns:a16="http://schemas.microsoft.com/office/drawing/2014/main" id="{E2183B45-CC35-902D-C9A2-F8BA4A244171}"/>
            </a:ext>
          </a:extLst>
        </xdr:cNvPr>
        <xdr:cNvSpPr txBox="1"/>
      </xdr:nvSpPr>
      <xdr:spPr>
        <a:xfrm>
          <a:off x="9582150" y="648335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kern="1200"/>
            <a:t>％</a:t>
          </a:r>
        </a:p>
      </xdr:txBody>
    </xdr:sp>
    <xdr:clientData/>
  </xdr:oneCellAnchor>
</xdr:wsDr>
</file>

<file path=xl/drawings/drawing2.xml><?xml version="1.0" encoding="utf-8"?>
<c:userShapes xmlns:c="http://schemas.openxmlformats.org/drawingml/2006/chart">
  <cdr:relSizeAnchor xmlns:cdr="http://schemas.openxmlformats.org/drawingml/2006/chartDrawing">
    <cdr:from>
      <cdr:x>0</cdr:x>
      <cdr:y>0.15191</cdr:y>
    </cdr:from>
    <cdr:to>
      <cdr:x>0.2</cdr:x>
      <cdr:y>0.49641</cdr:y>
    </cdr:to>
    <cdr:sp macro="" textlink="">
      <cdr:nvSpPr>
        <cdr:cNvPr id="2" name="テキスト ボックス 1">
          <a:extLst xmlns:a="http://schemas.openxmlformats.org/drawingml/2006/main">
            <a:ext uri="{FF2B5EF4-FFF2-40B4-BE49-F238E27FC236}">
              <a16:creationId xmlns:a16="http://schemas.microsoft.com/office/drawing/2014/main" id="{66384CD6-02A8-4BAB-CBD6-114544039683}"/>
            </a:ext>
          </a:extLst>
        </cdr:cNvPr>
        <cdr:cNvSpPr txBox="1"/>
      </cdr:nvSpPr>
      <cdr:spPr>
        <a:xfrm xmlns:a="http://schemas.openxmlformats.org/drawingml/2006/main">
          <a:off x="0" y="4032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ja-JP" altLang="en-US" sz="1000" kern="1200"/>
            <a:t>万戸</a:t>
          </a:r>
        </a:p>
      </cdr:txBody>
    </cdr:sp>
  </cdr:relSizeAnchor>
  <cdr:relSizeAnchor xmlns:cdr="http://schemas.openxmlformats.org/drawingml/2006/chartDrawing">
    <cdr:from>
      <cdr:x>0.80193</cdr:x>
      <cdr:y>0.14474</cdr:y>
    </cdr:from>
    <cdr:to>
      <cdr:x>1</cdr:x>
      <cdr:y>0.48923</cdr:y>
    </cdr:to>
    <cdr:sp macro="" textlink="">
      <cdr:nvSpPr>
        <cdr:cNvPr id="5" name="テキスト ボックス 4">
          <a:extLst xmlns:a="http://schemas.openxmlformats.org/drawingml/2006/main">
            <a:ext uri="{FF2B5EF4-FFF2-40B4-BE49-F238E27FC236}">
              <a16:creationId xmlns:a16="http://schemas.microsoft.com/office/drawing/2014/main" id="{2C3AFA37-2AE7-BA27-46F8-105C772B1DFF}"/>
            </a:ext>
          </a:extLst>
        </cdr:cNvPr>
        <cdr:cNvSpPr txBox="1"/>
      </cdr:nvSpPr>
      <cdr:spPr>
        <a:xfrm xmlns:a="http://schemas.openxmlformats.org/drawingml/2006/main">
          <a:off x="4460875" y="38417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kern="1200"/>
        </a:p>
      </cdr:txBody>
    </cdr:sp>
  </cdr:relSizeAnchor>
  <cdr:relSizeAnchor xmlns:cdr="http://schemas.openxmlformats.org/drawingml/2006/chartDrawing">
    <cdr:from>
      <cdr:x>0.92228</cdr:x>
      <cdr:y>0.13756</cdr:y>
    </cdr:from>
    <cdr:to>
      <cdr:x>1</cdr:x>
      <cdr:y>0.48206</cdr:y>
    </cdr:to>
    <cdr:sp macro="" textlink="">
      <cdr:nvSpPr>
        <cdr:cNvPr id="6" name="テキスト ボックス 5">
          <a:extLst xmlns:a="http://schemas.openxmlformats.org/drawingml/2006/main">
            <a:ext uri="{FF2B5EF4-FFF2-40B4-BE49-F238E27FC236}">
              <a16:creationId xmlns:a16="http://schemas.microsoft.com/office/drawing/2014/main" id="{9D370C96-17EF-A0D1-D2A9-9D6D4EB44D52}"/>
            </a:ext>
          </a:extLst>
        </cdr:cNvPr>
        <cdr:cNvSpPr txBox="1"/>
      </cdr:nvSpPr>
      <cdr:spPr>
        <a:xfrm xmlns:a="http://schemas.openxmlformats.org/drawingml/2006/main">
          <a:off x="4257674" y="365125"/>
          <a:ext cx="358775"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ja-JP" altLang="en-US" sz="900" kern="1200"/>
            <a:t>戸</a:t>
          </a:r>
        </a:p>
      </cdr:txBody>
    </cdr:sp>
  </cdr:relSizeAnchor>
</c:userShapes>
</file>

<file path=xl/drawings/drawing3.xml><?xml version="1.0" encoding="utf-8"?>
<xdr:wsDr xmlns:xdr="http://schemas.openxmlformats.org/drawingml/2006/spreadsheetDrawing" xmlns:a="http://schemas.openxmlformats.org/drawingml/2006/main">
  <xdr:twoCellAnchor>
    <xdr:from>
      <xdr:col>7</xdr:col>
      <xdr:colOff>581025</xdr:colOff>
      <xdr:row>58</xdr:row>
      <xdr:rowOff>38100</xdr:rowOff>
    </xdr:from>
    <xdr:to>
      <xdr:col>15</xdr:col>
      <xdr:colOff>136525</xdr:colOff>
      <xdr:row>77</xdr:row>
      <xdr:rowOff>127000</xdr:rowOff>
    </xdr:to>
    <xdr:graphicFrame macro="">
      <xdr:nvGraphicFramePr>
        <xdr:cNvPr id="2" name="グラフ 1">
          <a:extLst>
            <a:ext uri="{FF2B5EF4-FFF2-40B4-BE49-F238E27FC236}">
              <a16:creationId xmlns:a16="http://schemas.microsoft.com/office/drawing/2014/main" id="{5C271611-0EE0-C4DA-A0DE-D43841F88A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0.02153</cdr:x>
      <cdr:y>0.13657</cdr:y>
    </cdr:from>
    <cdr:to>
      <cdr:x>0.22153</cdr:x>
      <cdr:y>0.46991</cdr:y>
    </cdr:to>
    <cdr:sp macro="" textlink="">
      <cdr:nvSpPr>
        <cdr:cNvPr id="2" name="テキスト ボックス 1">
          <a:extLst xmlns:a="http://schemas.openxmlformats.org/drawingml/2006/main">
            <a:ext uri="{FF2B5EF4-FFF2-40B4-BE49-F238E27FC236}">
              <a16:creationId xmlns:a16="http://schemas.microsoft.com/office/drawing/2014/main" id="{D78C7583-EE4D-41D9-EF95-8588FB562BEE}"/>
            </a:ext>
          </a:extLst>
        </cdr:cNvPr>
        <cdr:cNvSpPr txBox="1"/>
      </cdr:nvSpPr>
      <cdr:spPr>
        <a:xfrm xmlns:a="http://schemas.openxmlformats.org/drawingml/2006/main">
          <a:off x="98425" y="3746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ja-JP" altLang="en-US" sz="1000" kern="1200"/>
            <a:t>万戸</a:t>
          </a:r>
        </a:p>
      </cdr:txBody>
    </cdr:sp>
  </cdr:relSizeAnchor>
</c:userShapes>
</file>

<file path=xl/drawings/drawing5.xml><?xml version="1.0" encoding="utf-8"?>
<xdr:wsDr xmlns:xdr="http://schemas.openxmlformats.org/drawingml/2006/spreadsheetDrawing" xmlns:a="http://schemas.openxmlformats.org/drawingml/2006/main">
  <xdr:twoCellAnchor>
    <xdr:from>
      <xdr:col>10</xdr:col>
      <xdr:colOff>0</xdr:colOff>
      <xdr:row>21</xdr:row>
      <xdr:rowOff>0</xdr:rowOff>
    </xdr:from>
    <xdr:to>
      <xdr:col>19</xdr:col>
      <xdr:colOff>76200</xdr:colOff>
      <xdr:row>39</xdr:row>
      <xdr:rowOff>38100</xdr:rowOff>
    </xdr:to>
    <xdr:graphicFrame macro="">
      <xdr:nvGraphicFramePr>
        <xdr:cNvPr id="2" name="グラフ 1">
          <a:extLst>
            <a:ext uri="{FF2B5EF4-FFF2-40B4-BE49-F238E27FC236}">
              <a16:creationId xmlns:a16="http://schemas.microsoft.com/office/drawing/2014/main" id="{07016126-2E2F-4FC0-8F3A-1793755BC8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10</xdr:col>
      <xdr:colOff>0</xdr:colOff>
      <xdr:row>22</xdr:row>
      <xdr:rowOff>152400</xdr:rowOff>
    </xdr:from>
    <xdr:ext cx="415498" cy="242374"/>
    <xdr:sp macro="" textlink="">
      <xdr:nvSpPr>
        <xdr:cNvPr id="3" name="テキスト ボックス 2">
          <a:extLst>
            <a:ext uri="{FF2B5EF4-FFF2-40B4-BE49-F238E27FC236}">
              <a16:creationId xmlns:a16="http://schemas.microsoft.com/office/drawing/2014/main" id="{D908330E-24EC-B6C6-C200-7333DBF7918B}"/>
            </a:ext>
          </a:extLst>
        </xdr:cNvPr>
        <xdr:cNvSpPr txBox="1"/>
      </xdr:nvSpPr>
      <xdr:spPr>
        <a:xfrm>
          <a:off x="4813300" y="3740150"/>
          <a:ext cx="41549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t>万戸</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10</xdr:col>
      <xdr:colOff>0</xdr:colOff>
      <xdr:row>20</xdr:row>
      <xdr:rowOff>0</xdr:rowOff>
    </xdr:from>
    <xdr:to>
      <xdr:col>20</xdr:col>
      <xdr:colOff>254000</xdr:colOff>
      <xdr:row>37</xdr:row>
      <xdr:rowOff>114300</xdr:rowOff>
    </xdr:to>
    <xdr:graphicFrame macro="">
      <xdr:nvGraphicFramePr>
        <xdr:cNvPr id="3" name="グラフ 2">
          <a:extLst>
            <a:ext uri="{FF2B5EF4-FFF2-40B4-BE49-F238E27FC236}">
              <a16:creationId xmlns:a16="http://schemas.microsoft.com/office/drawing/2014/main" id="{C4AD0321-10B0-42DC-8627-12DDAB2E7B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0.00278</cdr:x>
      <cdr:y>0.15278</cdr:y>
    </cdr:from>
    <cdr:to>
      <cdr:x>0.20278</cdr:x>
      <cdr:y>0.48611</cdr:y>
    </cdr:to>
    <cdr:sp macro="" textlink="">
      <cdr:nvSpPr>
        <cdr:cNvPr id="2" name="テキスト ボックス 1">
          <a:extLst xmlns:a="http://schemas.openxmlformats.org/drawingml/2006/main">
            <a:ext uri="{FF2B5EF4-FFF2-40B4-BE49-F238E27FC236}">
              <a16:creationId xmlns:a16="http://schemas.microsoft.com/office/drawing/2014/main" id="{638A7288-4C01-2483-0933-E6CCAF2A3A89}"/>
            </a:ext>
          </a:extLst>
        </cdr:cNvPr>
        <cdr:cNvSpPr txBox="1"/>
      </cdr:nvSpPr>
      <cdr:spPr>
        <a:xfrm xmlns:a="http://schemas.openxmlformats.org/drawingml/2006/main">
          <a:off x="12700" y="4191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ja-JP" altLang="en-US" sz="1000" kern="1200"/>
            <a:t>万戸</a:t>
          </a:r>
        </a:p>
      </cdr:txBody>
    </cdr:sp>
  </cdr:relSizeAnchor>
</c:userShapes>
</file>

<file path=xl/drawings/drawing8.xml><?xml version="1.0" encoding="utf-8"?>
<xdr:wsDr xmlns:xdr="http://schemas.openxmlformats.org/drawingml/2006/spreadsheetDrawing" xmlns:a="http://schemas.openxmlformats.org/drawingml/2006/main">
  <xdr:twoCellAnchor>
    <xdr:from>
      <xdr:col>21</xdr:col>
      <xdr:colOff>171450</xdr:colOff>
      <xdr:row>4</xdr:row>
      <xdr:rowOff>142875</xdr:rowOff>
    </xdr:from>
    <xdr:to>
      <xdr:col>28</xdr:col>
      <xdr:colOff>190500</xdr:colOff>
      <xdr:row>18</xdr:row>
      <xdr:rowOff>152400</xdr:rowOff>
    </xdr:to>
    <xdr:graphicFrame macro="">
      <xdr:nvGraphicFramePr>
        <xdr:cNvPr id="2" name="グラフ 1">
          <a:extLst>
            <a:ext uri="{FF2B5EF4-FFF2-40B4-BE49-F238E27FC236}">
              <a16:creationId xmlns:a16="http://schemas.microsoft.com/office/drawing/2014/main" id="{12693BB4-7DF0-7DD3-24AA-0D2F1BFF20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317500</xdr:colOff>
      <xdr:row>20</xdr:row>
      <xdr:rowOff>98425</xdr:rowOff>
    </xdr:from>
    <xdr:to>
      <xdr:col>27</xdr:col>
      <xdr:colOff>349250</xdr:colOff>
      <xdr:row>38</xdr:row>
      <xdr:rowOff>73025</xdr:rowOff>
    </xdr:to>
    <xdr:graphicFrame macro="">
      <xdr:nvGraphicFramePr>
        <xdr:cNvPr id="3" name="グラフ 2">
          <a:extLst>
            <a:ext uri="{FF2B5EF4-FFF2-40B4-BE49-F238E27FC236}">
              <a16:creationId xmlns:a16="http://schemas.microsoft.com/office/drawing/2014/main" id="{3C9FBFC6-9053-89A8-5C29-FB5822323B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0.00555</cdr:x>
      <cdr:y>0.13078</cdr:y>
    </cdr:from>
    <cdr:to>
      <cdr:x>0.20555</cdr:x>
      <cdr:y>0.46412</cdr:y>
    </cdr:to>
    <cdr:sp macro="" textlink="">
      <cdr:nvSpPr>
        <cdr:cNvPr id="2" name="テキスト ボックス 1">
          <a:extLst xmlns:a="http://schemas.openxmlformats.org/drawingml/2006/main">
            <a:ext uri="{FF2B5EF4-FFF2-40B4-BE49-F238E27FC236}">
              <a16:creationId xmlns:a16="http://schemas.microsoft.com/office/drawing/2014/main" id="{03B7B5B4-C867-2763-EA5D-054B0723A7BB}"/>
            </a:ext>
          </a:extLst>
        </cdr:cNvPr>
        <cdr:cNvSpPr txBox="1"/>
      </cdr:nvSpPr>
      <cdr:spPr>
        <a:xfrm xmlns:a="http://schemas.openxmlformats.org/drawingml/2006/main">
          <a:off x="25395" y="358764"/>
          <a:ext cx="914400" cy="91441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ja-JP" altLang="en-US" sz="1000" kern="1200"/>
            <a:t>％</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B02C0-BEE2-43A0-857F-7D2F00CC8A9B}">
  <sheetPr>
    <tabColor theme="9" tint="0.79998168889431442"/>
  </sheetPr>
  <dimension ref="A1:O21"/>
  <sheetViews>
    <sheetView tabSelected="1" workbookViewId="0">
      <pane xSplit="3" ySplit="3" topLeftCell="D5" activePane="bottomRight" state="frozen"/>
      <selection pane="topRight" activeCell="C1" sqref="C1"/>
      <selection pane="bottomLeft" activeCell="A4" sqref="A4"/>
      <selection pane="bottomRight" activeCell="J20" sqref="J20"/>
    </sheetView>
  </sheetViews>
  <sheetFormatPr defaultRowHeight="13"/>
  <cols>
    <col min="1" max="1" width="4.1796875" customWidth="1"/>
    <col min="2" max="2" width="12.81640625" customWidth="1"/>
    <col min="3" max="3" width="36.453125" customWidth="1"/>
    <col min="4" max="7" width="7.1796875" customWidth="1"/>
    <col min="10" max="10" width="12.54296875" customWidth="1"/>
    <col min="11" max="11" width="8.7265625" customWidth="1"/>
  </cols>
  <sheetData>
    <row r="1" spans="1:15" ht="16" customHeight="1">
      <c r="A1" s="276"/>
      <c r="B1" s="358" t="s">
        <v>990</v>
      </c>
      <c r="C1" s="276"/>
      <c r="D1" s="276"/>
      <c r="E1" s="276"/>
      <c r="F1" s="276"/>
      <c r="G1" s="276"/>
      <c r="H1" s="276"/>
      <c r="I1" s="276"/>
      <c r="J1" s="707">
        <v>45691</v>
      </c>
    </row>
    <row r="2" spans="1:15" ht="16" customHeight="1">
      <c r="A2" s="846"/>
      <c r="B2" s="854" t="s">
        <v>933</v>
      </c>
      <c r="C2" s="847" t="s">
        <v>465</v>
      </c>
      <c r="D2" s="1697" t="s">
        <v>466</v>
      </c>
      <c r="E2" s="1698"/>
      <c r="F2" s="1698"/>
      <c r="G2" s="1699"/>
      <c r="H2" s="1697" t="s">
        <v>469</v>
      </c>
      <c r="I2" s="1699"/>
      <c r="J2" s="847" t="s">
        <v>233</v>
      </c>
      <c r="K2" s="847" t="s">
        <v>997</v>
      </c>
    </row>
    <row r="3" spans="1:15" ht="16" customHeight="1">
      <c r="A3" s="848"/>
      <c r="B3" s="849" t="s">
        <v>15</v>
      </c>
      <c r="C3" s="851"/>
      <c r="D3" s="1340" t="s">
        <v>467</v>
      </c>
      <c r="E3" s="1344" t="s">
        <v>855</v>
      </c>
      <c r="F3" s="1341" t="s">
        <v>135</v>
      </c>
      <c r="G3" s="1342" t="s">
        <v>468</v>
      </c>
      <c r="H3" s="850" t="s">
        <v>470</v>
      </c>
      <c r="I3" s="1303" t="s">
        <v>471</v>
      </c>
      <c r="J3" s="851"/>
      <c r="K3" s="1303" t="s">
        <v>991</v>
      </c>
    </row>
    <row r="4" spans="1:15" ht="16" customHeight="1">
      <c r="A4" s="846">
        <v>1</v>
      </c>
      <c r="B4" s="852" t="s">
        <v>35</v>
      </c>
      <c r="C4" s="855" t="s">
        <v>458</v>
      </c>
      <c r="D4" s="853"/>
      <c r="E4" s="847"/>
      <c r="F4" s="854" t="s">
        <v>938</v>
      </c>
      <c r="G4" s="847"/>
      <c r="H4" s="854" t="s">
        <v>945</v>
      </c>
      <c r="I4" s="847" t="s">
        <v>943</v>
      </c>
      <c r="J4" s="855"/>
      <c r="K4" s="1345" t="s">
        <v>995</v>
      </c>
    </row>
    <row r="5" spans="1:15" ht="16" customHeight="1">
      <c r="A5" s="856">
        <v>2</v>
      </c>
      <c r="B5" s="857" t="s">
        <v>950</v>
      </c>
      <c r="C5" s="859" t="s">
        <v>463</v>
      </c>
      <c r="D5" s="858"/>
      <c r="E5" s="1302"/>
      <c r="F5" s="791" t="s">
        <v>938</v>
      </c>
      <c r="G5" s="1302" t="s">
        <v>938</v>
      </c>
      <c r="H5" s="791" t="s">
        <v>942</v>
      </c>
      <c r="I5" s="1302" t="s">
        <v>943</v>
      </c>
      <c r="J5" s="859" t="s">
        <v>940</v>
      </c>
      <c r="K5" s="1346" t="s">
        <v>992</v>
      </c>
    </row>
    <row r="6" spans="1:15" ht="16" customHeight="1">
      <c r="A6" s="856">
        <v>3</v>
      </c>
      <c r="B6" s="857" t="s">
        <v>951</v>
      </c>
      <c r="C6" s="859" t="s">
        <v>464</v>
      </c>
      <c r="D6" s="858"/>
      <c r="E6" s="1302"/>
      <c r="F6" s="791" t="s">
        <v>938</v>
      </c>
      <c r="G6" s="1302" t="s">
        <v>938</v>
      </c>
      <c r="H6" s="791" t="s">
        <v>942</v>
      </c>
      <c r="I6" s="1302" t="s">
        <v>943</v>
      </c>
      <c r="J6" s="859" t="s">
        <v>941</v>
      </c>
      <c r="K6" s="1302"/>
    </row>
    <row r="7" spans="1:15" ht="16" customHeight="1">
      <c r="A7" s="856">
        <v>4</v>
      </c>
      <c r="B7" s="857" t="s">
        <v>102</v>
      </c>
      <c r="C7" s="859" t="s">
        <v>956</v>
      </c>
      <c r="D7" s="858"/>
      <c r="E7" s="1302"/>
      <c r="F7" s="791" t="s">
        <v>938</v>
      </c>
      <c r="G7" s="1302"/>
      <c r="H7" s="791" t="s">
        <v>946</v>
      </c>
      <c r="I7" s="1302" t="s">
        <v>943</v>
      </c>
      <c r="J7" s="859"/>
      <c r="K7" s="1346" t="s">
        <v>995</v>
      </c>
    </row>
    <row r="8" spans="1:15" ht="16" customHeight="1">
      <c r="A8" s="856">
        <v>5</v>
      </c>
      <c r="B8" s="857" t="s">
        <v>928</v>
      </c>
      <c r="C8" s="859" t="s">
        <v>957</v>
      </c>
      <c r="D8" s="858" t="s">
        <v>938</v>
      </c>
      <c r="E8" s="1302"/>
      <c r="F8" s="791" t="s">
        <v>938</v>
      </c>
      <c r="G8" s="1302"/>
      <c r="H8" s="791" t="s">
        <v>946</v>
      </c>
      <c r="I8" s="1302" t="s">
        <v>943</v>
      </c>
      <c r="J8" s="859"/>
      <c r="K8" s="1346" t="s">
        <v>995</v>
      </c>
    </row>
    <row r="9" spans="1:15" ht="16" customHeight="1">
      <c r="A9" s="856">
        <v>6</v>
      </c>
      <c r="B9" s="857" t="s">
        <v>929</v>
      </c>
      <c r="C9" s="859" t="s">
        <v>462</v>
      </c>
      <c r="D9" s="858"/>
      <c r="E9" s="1302"/>
      <c r="F9" s="791" t="s">
        <v>938</v>
      </c>
      <c r="G9" s="1302"/>
      <c r="H9" s="791" t="s">
        <v>946</v>
      </c>
      <c r="I9" s="1302" t="s">
        <v>943</v>
      </c>
      <c r="J9" s="859"/>
      <c r="K9" s="1346" t="s">
        <v>996</v>
      </c>
    </row>
    <row r="10" spans="1:15" ht="16" customHeight="1">
      <c r="A10" s="856">
        <v>7</v>
      </c>
      <c r="B10" s="857" t="s">
        <v>930</v>
      </c>
      <c r="C10" s="859" t="s">
        <v>958</v>
      </c>
      <c r="D10" s="858" t="s">
        <v>938</v>
      </c>
      <c r="E10" s="1302"/>
      <c r="F10" s="791" t="s">
        <v>938</v>
      </c>
      <c r="G10" s="1302"/>
      <c r="H10" s="791" t="s">
        <v>946</v>
      </c>
      <c r="I10" s="1302" t="s">
        <v>943</v>
      </c>
      <c r="J10" s="859"/>
      <c r="K10" s="1346" t="s">
        <v>996</v>
      </c>
    </row>
    <row r="11" spans="1:15" ht="16" customHeight="1">
      <c r="A11" s="856">
        <v>8</v>
      </c>
      <c r="B11" s="857" t="s">
        <v>954</v>
      </c>
      <c r="C11" s="859" t="s">
        <v>460</v>
      </c>
      <c r="D11" s="858" t="s">
        <v>938</v>
      </c>
      <c r="E11" s="1302"/>
      <c r="F11" s="791" t="s">
        <v>938</v>
      </c>
      <c r="G11" s="1302"/>
      <c r="H11" s="791" t="s">
        <v>946</v>
      </c>
      <c r="I11" s="1302" t="s">
        <v>943</v>
      </c>
      <c r="J11" s="859"/>
      <c r="K11" s="1346" t="s">
        <v>993</v>
      </c>
    </row>
    <row r="12" spans="1:15" ht="16" customHeight="1">
      <c r="A12" s="848">
        <v>9</v>
      </c>
      <c r="B12" s="860" t="s">
        <v>955</v>
      </c>
      <c r="C12" s="851" t="s">
        <v>461</v>
      </c>
      <c r="D12" s="861" t="s">
        <v>938</v>
      </c>
      <c r="E12" s="1303"/>
      <c r="F12" s="850" t="s">
        <v>938</v>
      </c>
      <c r="G12" s="1303"/>
      <c r="H12" s="791" t="s">
        <v>946</v>
      </c>
      <c r="I12" s="1302" t="s">
        <v>943</v>
      </c>
      <c r="J12" s="851"/>
      <c r="K12" s="1347" t="s">
        <v>993</v>
      </c>
      <c r="M12" t="s">
        <v>15</v>
      </c>
      <c r="O12" t="s">
        <v>939</v>
      </c>
    </row>
    <row r="13" spans="1:15" ht="16" customHeight="1">
      <c r="A13" s="846">
        <v>10</v>
      </c>
      <c r="B13" s="852" t="s">
        <v>931</v>
      </c>
      <c r="C13" s="855" t="s">
        <v>852</v>
      </c>
      <c r="D13" s="853"/>
      <c r="E13" s="847" t="s">
        <v>939</v>
      </c>
      <c r="F13" s="854" t="s">
        <v>938</v>
      </c>
      <c r="G13" s="1343" t="s">
        <v>220</v>
      </c>
      <c r="H13" s="854" t="s">
        <v>948</v>
      </c>
      <c r="I13" s="847" t="s">
        <v>943</v>
      </c>
      <c r="J13" s="855"/>
      <c r="K13" s="1346" t="s">
        <v>993</v>
      </c>
      <c r="L13" t="s">
        <v>15</v>
      </c>
    </row>
    <row r="14" spans="1:15" ht="16" customHeight="1">
      <c r="A14" s="848">
        <v>11</v>
      </c>
      <c r="B14" s="860" t="s">
        <v>932</v>
      </c>
      <c r="C14" s="851" t="s">
        <v>853</v>
      </c>
      <c r="D14" s="861" t="s">
        <v>938</v>
      </c>
      <c r="E14" s="1303" t="s">
        <v>939</v>
      </c>
      <c r="F14" s="850" t="s">
        <v>938</v>
      </c>
      <c r="G14" s="1303"/>
      <c r="H14" s="850" t="s">
        <v>949</v>
      </c>
      <c r="I14" s="1303" t="s">
        <v>943</v>
      </c>
      <c r="J14" s="851"/>
      <c r="K14" s="1346" t="s">
        <v>994</v>
      </c>
      <c r="N14" t="s">
        <v>15</v>
      </c>
    </row>
    <row r="15" spans="1:15" ht="16" customHeight="1">
      <c r="A15" s="846">
        <v>12</v>
      </c>
      <c r="B15" s="852" t="s">
        <v>952</v>
      </c>
      <c r="C15" s="855" t="s">
        <v>936</v>
      </c>
      <c r="D15" s="853" t="s">
        <v>938</v>
      </c>
      <c r="E15" s="847" t="s">
        <v>938</v>
      </c>
      <c r="F15" s="854" t="s">
        <v>938</v>
      </c>
      <c r="G15" s="847"/>
      <c r="H15" s="854" t="s">
        <v>947</v>
      </c>
      <c r="I15" s="847" t="s">
        <v>943</v>
      </c>
      <c r="J15" s="855"/>
      <c r="K15" s="855"/>
      <c r="L15" t="s">
        <v>15</v>
      </c>
    </row>
    <row r="16" spans="1:15" ht="16" customHeight="1">
      <c r="A16" s="848">
        <v>13</v>
      </c>
      <c r="B16" s="860" t="s">
        <v>953</v>
      </c>
      <c r="C16" s="851" t="s">
        <v>937</v>
      </c>
      <c r="D16" s="861" t="s">
        <v>938</v>
      </c>
      <c r="E16" s="1303" t="s">
        <v>938</v>
      </c>
      <c r="F16" s="850" t="s">
        <v>938</v>
      </c>
      <c r="G16" s="1303"/>
      <c r="H16" s="850" t="s">
        <v>947</v>
      </c>
      <c r="I16" s="1303" t="s">
        <v>943</v>
      </c>
      <c r="J16" s="851"/>
      <c r="K16" s="851"/>
    </row>
    <row r="17" spans="1:11" ht="16" customHeight="1">
      <c r="A17" s="1674">
        <v>14</v>
      </c>
      <c r="B17" s="1677" t="s">
        <v>1108</v>
      </c>
      <c r="C17" s="1675" t="s">
        <v>1109</v>
      </c>
      <c r="D17" s="1672"/>
      <c r="E17" s="1678"/>
      <c r="F17" s="798" t="s">
        <v>938</v>
      </c>
      <c r="G17" s="1678" t="s">
        <v>938</v>
      </c>
      <c r="H17" s="1678"/>
      <c r="I17" s="1673" t="s">
        <v>943</v>
      </c>
      <c r="J17" s="1886" t="s">
        <v>1110</v>
      </c>
      <c r="K17" s="1676"/>
    </row>
    <row r="18" spans="1:11">
      <c r="A18" s="276" t="s">
        <v>854</v>
      </c>
      <c r="B18" s="276"/>
      <c r="C18" s="276"/>
      <c r="D18" s="276"/>
      <c r="E18" s="276"/>
      <c r="F18" s="276"/>
      <c r="G18" s="276"/>
      <c r="H18" s="276"/>
      <c r="I18" s="276"/>
      <c r="J18" s="276"/>
    </row>
    <row r="19" spans="1:11">
      <c r="A19" s="276" t="s">
        <v>1057</v>
      </c>
      <c r="B19" s="276"/>
      <c r="C19" s="276"/>
      <c r="D19" s="276"/>
      <c r="E19" s="276"/>
      <c r="F19" s="276"/>
      <c r="G19" s="276"/>
      <c r="H19" s="276"/>
      <c r="I19" s="276"/>
      <c r="J19" s="276"/>
    </row>
    <row r="20" spans="1:11">
      <c r="A20" t="s">
        <v>1058</v>
      </c>
    </row>
    <row r="21" spans="1:11">
      <c r="C21" s="276" t="s">
        <v>939</v>
      </c>
    </row>
  </sheetData>
  <mergeCells count="2">
    <mergeCell ref="D2:G2"/>
    <mergeCell ref="H2:I2"/>
  </mergeCells>
  <phoneticPr fontId="2"/>
  <hyperlinks>
    <hyperlink ref="B4" location="'1住宅数'!A1" display="住宅数" xr:uid="{90D9E920-A794-43EC-8529-72A3F576071C}"/>
    <hyperlink ref="B7" location="'4空き家'!A1" display="空き家" xr:uid="{955438A1-EE46-4AD8-8EDC-0DE7FBEDC87E}"/>
    <hyperlink ref="B8" location="'5住宅建て方'!A1" display="住宅建て方" xr:uid="{7EDB52B4-F402-4DFE-8FF7-656DBA9AF16E}"/>
    <hyperlink ref="B9" location="'5住宅建て方'!A1" display="共同住宅階数" xr:uid="{E0C3B7A0-8533-4C4B-97AB-7DC2B2529ABC}"/>
    <hyperlink ref="B10" location="'7住宅所有'!A1" display="住宅所有" xr:uid="{389E33C5-55B6-45ED-83D2-1AA9A8B5BBBF}"/>
    <hyperlink ref="B11" location="'8住宅面積1'!A1" display="住宅面積1" xr:uid="{5DCA7A94-6111-4903-9686-EBC29EC1D34A}"/>
    <hyperlink ref="B12" location="'9住宅面積2'!A1" display="住宅面積2" xr:uid="{7AD94C41-2DD7-48AB-9B49-7191A9A4078A}"/>
    <hyperlink ref="B13" location="'10建築時期'!A1" display="建築時期" xr:uid="{287FC59F-89FD-48B8-A181-AA388707B240}"/>
    <hyperlink ref="B14" location="'11高齢者設備'!A1" display="高齢者設備" xr:uid="{65E5CEAA-0BC8-4076-A2A8-38B473750216}"/>
    <hyperlink ref="B5" location="'2市町住宅1'!A1" display="市町住宅１" xr:uid="{9A2833C6-0F89-44C9-93F0-E55F6218DEB6}"/>
    <hyperlink ref="B6" location="'3市町住宅2'!A1" display="市町住宅2" xr:uid="{0C0E1B8C-E7AB-451A-8C4B-07B137940174}"/>
    <hyperlink ref="B15" location="'12府県住宅1'!A1" display="府県住宅1" xr:uid="{A19CDC84-E836-433F-AC7B-4719561B2E49}"/>
    <hyperlink ref="B16" location="'13府県住宅2'!A1" display="府県住宅2" xr:uid="{5A58E051-DEED-49CF-810F-8D4EAA4EA24C}"/>
    <hyperlink ref="K4" location="概要1!A1" display="概要1" xr:uid="{09A99353-453E-4F89-A201-47A5DDFB2726}"/>
    <hyperlink ref="K5" location="概要2!A1" display="概要2" xr:uid="{83B8ADB8-7769-451F-9B9B-B9FD21E3AD21}"/>
    <hyperlink ref="K7" location="概要1!A1" display="概要1" xr:uid="{521C05D8-5D83-47A9-9113-EFC9985ACCA2}"/>
    <hyperlink ref="K8" location="概要1!A1" display="概要1" xr:uid="{D8D230A4-7502-4B40-A967-3B3CFF85A439}"/>
    <hyperlink ref="K9" location="概要3!A1" display="概要3" xr:uid="{F9401F00-56CA-4E0A-B086-4F5CE28C18EF}"/>
    <hyperlink ref="K10" location="概要3!A1" display="概要3" xr:uid="{E297F6F2-DED8-4B71-AE21-3ACC0D2984A4}"/>
    <hyperlink ref="K11" location="概要4!A1" display="概要4" xr:uid="{BE07A496-A301-44D7-A9E6-6FB447FC24F9}"/>
    <hyperlink ref="K12" location="概要4!A1" display="概要4" xr:uid="{72A9DA38-1F6C-4547-8075-B3981E4F0442}"/>
    <hyperlink ref="K13" location="概要4!A1" display="概要4" xr:uid="{B4769364-D473-491D-B8FB-845AAE2F4356}"/>
    <hyperlink ref="K14" location="概要5!A1" display="概要5" xr:uid="{B434A640-AD85-446A-B2C7-EE2A4C6A7E21}"/>
    <hyperlink ref="B17" location="'14市町増改築'!A1" display="市町増築概要" xr:uid="{3CC1D826-3605-4A8F-8FC4-21A08C721E0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AL89"/>
  <sheetViews>
    <sheetView workbookViewId="0">
      <pane xSplit="1" ySplit="4" topLeftCell="B65" activePane="bottomRight" state="frozen"/>
      <selection pane="topRight" activeCell="C1" sqref="C1"/>
      <selection pane="bottomLeft" activeCell="A4" sqref="A4"/>
      <selection pane="bottomRight" activeCell="J78" sqref="J78"/>
    </sheetView>
  </sheetViews>
  <sheetFormatPr defaultRowHeight="13"/>
  <cols>
    <col min="1" max="1" width="18.1796875" customWidth="1"/>
    <col min="2" max="3" width="9.26953125" bestFit="1" customWidth="1"/>
    <col min="4" max="5" width="9.26953125" customWidth="1"/>
    <col min="6" max="6" width="9.90625" customWidth="1"/>
    <col min="7" max="7" width="8.6328125" customWidth="1"/>
    <col min="8" max="9" width="9.26953125" bestFit="1" customWidth="1"/>
    <col min="10" max="12" width="9.26953125" customWidth="1"/>
    <col min="13" max="13" width="7.90625" customWidth="1"/>
    <col min="19" max="19" width="7.453125" customWidth="1"/>
    <col min="24" max="24" width="8" customWidth="1"/>
    <col min="29" max="29" width="8" customWidth="1"/>
    <col min="30" max="30" width="7.7265625" customWidth="1"/>
    <col min="35" max="35" width="8.26953125" customWidth="1"/>
    <col min="36" max="36" width="12.26953125" customWidth="1"/>
    <col min="37" max="37" width="7.6328125" customWidth="1"/>
    <col min="38" max="38" width="10" customWidth="1"/>
  </cols>
  <sheetData>
    <row r="1" spans="1:38">
      <c r="A1" s="210" t="s">
        <v>1039</v>
      </c>
      <c r="F1" s="202" t="s">
        <v>15</v>
      </c>
      <c r="V1" s="206" t="s">
        <v>238</v>
      </c>
    </row>
    <row r="2" spans="1:38" ht="13.5" customHeight="1">
      <c r="A2" s="241"/>
      <c r="B2" s="1783" t="s">
        <v>55</v>
      </c>
      <c r="C2" s="1784"/>
      <c r="D2" s="1784"/>
      <c r="E2" s="359"/>
      <c r="F2" s="203"/>
      <c r="G2" s="258"/>
      <c r="H2" s="1793" t="s">
        <v>240</v>
      </c>
      <c r="I2" s="1718"/>
      <c r="J2" s="1718"/>
      <c r="K2" s="360"/>
      <c r="L2" s="259"/>
      <c r="M2" s="260"/>
      <c r="N2" s="1783" t="s">
        <v>118</v>
      </c>
      <c r="O2" s="1784"/>
      <c r="P2" s="1784"/>
      <c r="Q2" s="359"/>
      <c r="R2" s="259"/>
      <c r="S2" s="260"/>
      <c r="T2" s="1783" t="s">
        <v>141</v>
      </c>
      <c r="U2" s="1784"/>
      <c r="V2" s="1784"/>
      <c r="W2" s="359"/>
      <c r="X2" s="260"/>
      <c r="Y2" s="1793" t="s">
        <v>217</v>
      </c>
      <c r="Z2" s="1718"/>
      <c r="AA2" s="1718"/>
      <c r="AB2" s="360"/>
      <c r="AC2" s="259"/>
      <c r="AD2" s="260"/>
      <c r="AE2" s="1793" t="s">
        <v>239</v>
      </c>
      <c r="AF2" s="1718"/>
      <c r="AG2" s="1718"/>
      <c r="AH2" s="360"/>
      <c r="AI2" s="260"/>
      <c r="AJ2" s="255" t="s">
        <v>233</v>
      </c>
    </row>
    <row r="3" spans="1:38" ht="13.5" customHeight="1">
      <c r="A3" s="243" t="s">
        <v>235</v>
      </c>
      <c r="B3" s="1785"/>
      <c r="C3" s="1786"/>
      <c r="D3" s="1786"/>
      <c r="E3" s="449"/>
      <c r="F3" s="1791" t="s">
        <v>89</v>
      </c>
      <c r="G3" s="1792"/>
      <c r="H3" s="1794"/>
      <c r="I3" s="1719"/>
      <c r="J3" s="1719"/>
      <c r="K3" s="450"/>
      <c r="L3" s="1791" t="s">
        <v>89</v>
      </c>
      <c r="M3" s="1792"/>
      <c r="N3" s="1785"/>
      <c r="O3" s="1786"/>
      <c r="P3" s="1786"/>
      <c r="Q3" s="449"/>
      <c r="R3" s="1791" t="s">
        <v>89</v>
      </c>
      <c r="S3" s="1792"/>
      <c r="T3" s="1785"/>
      <c r="U3" s="1786"/>
      <c r="V3" s="1786"/>
      <c r="W3" s="245"/>
      <c r="X3" s="262" t="s">
        <v>459</v>
      </c>
      <c r="Y3" s="1794"/>
      <c r="Z3" s="1719"/>
      <c r="AA3" s="1719"/>
      <c r="AB3" s="450"/>
      <c r="AC3" s="1789" t="s">
        <v>89</v>
      </c>
      <c r="AD3" s="1790"/>
      <c r="AE3" s="1794"/>
      <c r="AF3" s="1719"/>
      <c r="AG3" s="1719"/>
      <c r="AH3" s="198"/>
      <c r="AI3" s="262" t="s">
        <v>459</v>
      </c>
      <c r="AJ3" s="256"/>
      <c r="AK3" s="251"/>
      <c r="AL3" s="1313" t="s">
        <v>978</v>
      </c>
    </row>
    <row r="4" spans="1:38">
      <c r="A4" s="386" t="s">
        <v>218</v>
      </c>
      <c r="B4" s="387">
        <v>39722</v>
      </c>
      <c r="C4" s="383">
        <v>41548</v>
      </c>
      <c r="D4" s="494">
        <v>43374</v>
      </c>
      <c r="E4" s="388">
        <v>45200</v>
      </c>
      <c r="F4" s="367" t="s">
        <v>90</v>
      </c>
      <c r="G4" s="369" t="s">
        <v>91</v>
      </c>
      <c r="H4" s="389">
        <v>39722</v>
      </c>
      <c r="I4" s="389">
        <v>41548</v>
      </c>
      <c r="J4" s="494">
        <v>43374</v>
      </c>
      <c r="K4" s="388">
        <v>45200</v>
      </c>
      <c r="L4" s="367" t="s">
        <v>90</v>
      </c>
      <c r="M4" s="369" t="s">
        <v>91</v>
      </c>
      <c r="N4" s="389">
        <v>39722</v>
      </c>
      <c r="O4" s="389">
        <v>41548</v>
      </c>
      <c r="P4" s="494">
        <v>43374</v>
      </c>
      <c r="Q4" s="388">
        <v>45200</v>
      </c>
      <c r="R4" s="367" t="s">
        <v>90</v>
      </c>
      <c r="S4" s="369" t="s">
        <v>91</v>
      </c>
      <c r="T4" s="389">
        <v>39722</v>
      </c>
      <c r="U4" s="389">
        <v>41548</v>
      </c>
      <c r="V4" s="387">
        <v>43374</v>
      </c>
      <c r="W4" s="388">
        <v>45200</v>
      </c>
      <c r="X4" s="382"/>
      <c r="Y4" s="383">
        <v>39722</v>
      </c>
      <c r="Z4" s="389">
        <v>41548</v>
      </c>
      <c r="AA4" s="383">
        <v>43374</v>
      </c>
      <c r="AB4" s="388">
        <v>45200</v>
      </c>
      <c r="AC4" s="368" t="s">
        <v>90</v>
      </c>
      <c r="AD4" s="370" t="s">
        <v>91</v>
      </c>
      <c r="AE4" s="383">
        <v>39722</v>
      </c>
      <c r="AF4" s="389">
        <v>41548</v>
      </c>
      <c r="AG4" s="387">
        <v>43374</v>
      </c>
      <c r="AH4" s="388">
        <v>45200</v>
      </c>
      <c r="AI4" s="382"/>
      <c r="AJ4" s="217"/>
      <c r="AK4" s="245"/>
      <c r="AL4" s="1312" t="s">
        <v>980</v>
      </c>
    </row>
    <row r="5" spans="1:38">
      <c r="A5" s="257" t="s">
        <v>167</v>
      </c>
      <c r="B5" s="212">
        <f>'1住宅数'!D14</f>
        <v>2520700</v>
      </c>
      <c r="C5" s="226">
        <v>2733700</v>
      </c>
      <c r="D5" s="212">
        <v>2680900</v>
      </c>
      <c r="E5" s="212">
        <v>2798000</v>
      </c>
      <c r="F5" s="390">
        <f>E5-D5</f>
        <v>117100</v>
      </c>
      <c r="G5" s="249">
        <f>ROUND((E5-D5)/D5*100,1)</f>
        <v>4.4000000000000004</v>
      </c>
      <c r="H5" s="377">
        <v>2169400</v>
      </c>
      <c r="I5" s="226">
        <v>2368300</v>
      </c>
      <c r="J5" s="212">
        <v>2308700</v>
      </c>
      <c r="K5" s="212">
        <v>2397400</v>
      </c>
      <c r="L5" s="390">
        <f>K5-J5</f>
        <v>88700</v>
      </c>
      <c r="M5" s="249">
        <f>ROUND((K5-J5)/J5*100,1)</f>
        <v>3.8</v>
      </c>
      <c r="N5" s="377">
        <v>336200</v>
      </c>
      <c r="O5" s="226">
        <v>356500</v>
      </c>
      <c r="P5" s="212">
        <v>360200</v>
      </c>
      <c r="Q5" s="212">
        <v>386900</v>
      </c>
      <c r="R5" s="390">
        <f>Q5-P5</f>
        <v>26700</v>
      </c>
      <c r="S5" s="249">
        <f>ROUND((Q5-P5)/P5*100,1)</f>
        <v>7.4</v>
      </c>
      <c r="T5" s="380">
        <f t="shared" ref="T5:T47" si="0">ROUND(N5/B5*100,1)</f>
        <v>13.3</v>
      </c>
      <c r="U5" s="230">
        <f t="shared" ref="U5:U47" si="1">O5/C5*100</f>
        <v>13.040933533306506</v>
      </c>
      <c r="V5" s="218">
        <f t="shared" ref="V5:W47" si="2">P5/D5*100</f>
        <v>13.435786489611697</v>
      </c>
      <c r="W5" s="218">
        <f t="shared" si="2"/>
        <v>13.8277340957827</v>
      </c>
      <c r="X5" s="252">
        <f>W5-V5</f>
        <v>0.39194760617100322</v>
      </c>
      <c r="Y5" s="377">
        <v>123900</v>
      </c>
      <c r="Z5" s="234">
        <v>147700</v>
      </c>
      <c r="AA5" s="212">
        <v>151900</v>
      </c>
      <c r="AB5" s="212">
        <v>172700</v>
      </c>
      <c r="AC5" s="390">
        <f>AB5-AA5</f>
        <v>20800</v>
      </c>
      <c r="AD5" s="249">
        <f>ROUND(AC5/ABS(AB5)*100,1)</f>
        <v>12</v>
      </c>
      <c r="AE5" s="380">
        <f t="shared" ref="AE5:AE47" si="3">ROUND(Y5/B5*100,1)</f>
        <v>4.9000000000000004</v>
      </c>
      <c r="AF5" s="230">
        <f t="shared" ref="AF5:AF47" si="4">ROUND(Z5/C5*100,1)</f>
        <v>5.4</v>
      </c>
      <c r="AG5" s="218">
        <f t="shared" ref="AG5:AH47" si="5">ROUND(AA5/D5*100,1)</f>
        <v>5.7</v>
      </c>
      <c r="AH5" s="218">
        <f t="shared" si="5"/>
        <v>6.2</v>
      </c>
      <c r="AI5" s="252">
        <f>AH5-AG5</f>
        <v>0.5</v>
      </c>
      <c r="AJ5" s="219"/>
      <c r="AK5" s="207"/>
      <c r="AL5" s="1056">
        <f>E5-D5</f>
        <v>117100</v>
      </c>
    </row>
    <row r="6" spans="1:38">
      <c r="A6" t="s">
        <v>168</v>
      </c>
      <c r="B6" s="213">
        <v>774950</v>
      </c>
      <c r="C6" s="227">
        <v>828290</v>
      </c>
      <c r="D6" s="213">
        <v>820100</v>
      </c>
      <c r="E6" s="213">
        <v>852400</v>
      </c>
      <c r="F6" s="375">
        <f t="shared" ref="F6:F55" si="6">E6-D6</f>
        <v>32300</v>
      </c>
      <c r="G6" s="247">
        <f t="shared" ref="G6:G55" si="7">ROUND((E6-D6)/D6*100,1)</f>
        <v>3.9</v>
      </c>
      <c r="H6" s="269">
        <v>664840</v>
      </c>
      <c r="I6" s="227">
        <v>717080</v>
      </c>
      <c r="J6" s="213">
        <v>707600</v>
      </c>
      <c r="K6" s="213">
        <v>730600</v>
      </c>
      <c r="L6" s="375">
        <f t="shared" ref="L6:L47" si="8">K6-J6</f>
        <v>23000</v>
      </c>
      <c r="M6" s="247">
        <f t="shared" ref="M6:M47" si="9">ROUND((K6-J6)/J6*100,1)</f>
        <v>3.3</v>
      </c>
      <c r="N6" s="269">
        <v>104590</v>
      </c>
      <c r="O6" s="227">
        <v>108100</v>
      </c>
      <c r="P6" s="213">
        <v>109200</v>
      </c>
      <c r="Q6" s="213">
        <v>118400</v>
      </c>
      <c r="R6" s="375">
        <f t="shared" ref="R6:R55" si="10">Q6-P6</f>
        <v>9200</v>
      </c>
      <c r="S6" s="247">
        <f t="shared" ref="S6:S55" si="11">ROUND((Q6-P6)/P6*100,1)</f>
        <v>8.4</v>
      </c>
      <c r="T6" s="206">
        <f t="shared" si="0"/>
        <v>13.5</v>
      </c>
      <c r="U6" s="231">
        <f t="shared" si="1"/>
        <v>13.050984558548334</v>
      </c>
      <c r="V6" s="220">
        <f t="shared" si="2"/>
        <v>13.315449335446896</v>
      </c>
      <c r="W6" s="220">
        <f t="shared" si="2"/>
        <v>13.890192397935241</v>
      </c>
      <c r="X6" s="240">
        <f t="shared" ref="X6:X55" si="12">W6-V6</f>
        <v>0.57474306248834495</v>
      </c>
      <c r="Y6" s="269">
        <v>35060</v>
      </c>
      <c r="Z6" s="227">
        <v>37160</v>
      </c>
      <c r="AA6" s="213">
        <v>35000</v>
      </c>
      <c r="AB6" s="213">
        <v>39500</v>
      </c>
      <c r="AC6" s="375">
        <f t="shared" ref="AC6:AC55" si="13">AB6-AA6</f>
        <v>4500</v>
      </c>
      <c r="AD6" s="247">
        <f t="shared" ref="AD6:AD55" si="14">ROUND(AC6/ABS(AB6)*100,1)</f>
        <v>11.4</v>
      </c>
      <c r="AE6" s="206">
        <f t="shared" si="3"/>
        <v>4.5</v>
      </c>
      <c r="AF6" s="231">
        <f t="shared" si="4"/>
        <v>4.5</v>
      </c>
      <c r="AG6" s="220">
        <f t="shared" si="5"/>
        <v>4.3</v>
      </c>
      <c r="AH6" s="220">
        <f t="shared" si="5"/>
        <v>4.5999999999999996</v>
      </c>
      <c r="AI6" s="240">
        <f t="shared" ref="AI6:AI55" si="15">AH6-AG6</f>
        <v>0.29999999999999982</v>
      </c>
      <c r="AJ6" s="221"/>
      <c r="AK6" s="207"/>
      <c r="AL6" s="1056">
        <f t="shared" ref="AL6:AL55" si="16">E6-D6</f>
        <v>32300</v>
      </c>
    </row>
    <row r="7" spans="1:38">
      <c r="A7" s="241" t="s">
        <v>169</v>
      </c>
      <c r="B7" s="214">
        <v>102090</v>
      </c>
      <c r="C7" s="228">
        <v>111750</v>
      </c>
      <c r="D7" s="214">
        <v>109640</v>
      </c>
      <c r="E7" s="214">
        <v>112990</v>
      </c>
      <c r="F7" s="384">
        <f t="shared" si="6"/>
        <v>3350</v>
      </c>
      <c r="G7" s="250">
        <f t="shared" si="7"/>
        <v>3.1</v>
      </c>
      <c r="H7" s="378">
        <v>90530</v>
      </c>
      <c r="I7" s="228">
        <v>97440</v>
      </c>
      <c r="J7" s="214">
        <v>97190</v>
      </c>
      <c r="K7" s="214">
        <v>100820</v>
      </c>
      <c r="L7" s="384">
        <f t="shared" si="8"/>
        <v>3630</v>
      </c>
      <c r="M7" s="250">
        <f t="shared" si="9"/>
        <v>3.7</v>
      </c>
      <c r="N7" s="378">
        <v>10710</v>
      </c>
      <c r="O7" s="228">
        <v>13840</v>
      </c>
      <c r="P7" s="214">
        <v>12220</v>
      </c>
      <c r="Q7" s="214">
        <v>11950</v>
      </c>
      <c r="R7" s="384">
        <f t="shared" si="10"/>
        <v>-270</v>
      </c>
      <c r="S7" s="250">
        <f t="shared" si="11"/>
        <v>-2.2000000000000002</v>
      </c>
      <c r="T7" s="381">
        <f t="shared" si="0"/>
        <v>10.5</v>
      </c>
      <c r="U7" s="232">
        <f t="shared" si="1"/>
        <v>12.384787472035793</v>
      </c>
      <c r="V7" s="222">
        <f t="shared" si="2"/>
        <v>11.145567311200292</v>
      </c>
      <c r="W7" s="222">
        <f t="shared" si="2"/>
        <v>10.576157182051508</v>
      </c>
      <c r="X7" s="238">
        <f t="shared" si="12"/>
        <v>-0.56941012914878364</v>
      </c>
      <c r="Y7" s="378">
        <v>3250</v>
      </c>
      <c r="Z7" s="228">
        <v>3510</v>
      </c>
      <c r="AA7" s="214">
        <v>3620</v>
      </c>
      <c r="AB7" s="214">
        <v>4290</v>
      </c>
      <c r="AC7" s="384">
        <f t="shared" si="13"/>
        <v>670</v>
      </c>
      <c r="AD7" s="250">
        <f t="shared" si="14"/>
        <v>15.6</v>
      </c>
      <c r="AE7" s="381">
        <f t="shared" si="3"/>
        <v>3.2</v>
      </c>
      <c r="AF7" s="232">
        <f t="shared" si="4"/>
        <v>3.1</v>
      </c>
      <c r="AG7" s="222">
        <f t="shared" si="5"/>
        <v>3.3</v>
      </c>
      <c r="AH7" s="222">
        <f t="shared" si="5"/>
        <v>3.8</v>
      </c>
      <c r="AI7" s="238">
        <f t="shared" si="15"/>
        <v>0.5</v>
      </c>
      <c r="AJ7" s="223"/>
      <c r="AK7" s="207"/>
      <c r="AL7" s="1056">
        <f t="shared" si="16"/>
        <v>3350</v>
      </c>
    </row>
    <row r="8" spans="1:38">
      <c r="A8" s="254" t="s">
        <v>170</v>
      </c>
      <c r="B8" s="213">
        <v>70560</v>
      </c>
      <c r="C8" s="227">
        <v>77890</v>
      </c>
      <c r="D8" s="213">
        <v>76830</v>
      </c>
      <c r="E8" s="213">
        <v>79780</v>
      </c>
      <c r="F8" s="375">
        <f t="shared" si="6"/>
        <v>2950</v>
      </c>
      <c r="G8" s="247">
        <f t="shared" si="7"/>
        <v>3.8</v>
      </c>
      <c r="H8" s="269">
        <v>60780</v>
      </c>
      <c r="I8" s="227">
        <v>66600</v>
      </c>
      <c r="J8" s="213">
        <v>66090</v>
      </c>
      <c r="K8" s="213">
        <v>70290</v>
      </c>
      <c r="L8" s="375">
        <f t="shared" si="8"/>
        <v>4200</v>
      </c>
      <c r="M8" s="247">
        <f t="shared" si="9"/>
        <v>6.4</v>
      </c>
      <c r="N8" s="269">
        <v>9280</v>
      </c>
      <c r="O8" s="227">
        <v>11090</v>
      </c>
      <c r="P8" s="213">
        <v>10530</v>
      </c>
      <c r="Q8" s="213">
        <v>9440</v>
      </c>
      <c r="R8" s="375">
        <f t="shared" si="10"/>
        <v>-1090</v>
      </c>
      <c r="S8" s="247">
        <f t="shared" si="11"/>
        <v>-10.4</v>
      </c>
      <c r="T8" s="206">
        <f t="shared" si="0"/>
        <v>13.2</v>
      </c>
      <c r="U8" s="231">
        <f t="shared" si="1"/>
        <v>14.23802798818847</v>
      </c>
      <c r="V8" s="220">
        <f t="shared" si="2"/>
        <v>13.705583756345177</v>
      </c>
      <c r="W8" s="220">
        <f t="shared" si="2"/>
        <v>11.832539483579845</v>
      </c>
      <c r="X8" s="238">
        <f t="shared" si="12"/>
        <v>-1.8730442727653323</v>
      </c>
      <c r="Y8" s="269">
        <v>2390</v>
      </c>
      <c r="Z8" s="227">
        <v>3420</v>
      </c>
      <c r="AA8" s="213">
        <v>3730</v>
      </c>
      <c r="AB8" s="213">
        <v>2860</v>
      </c>
      <c r="AC8" s="375">
        <f t="shared" si="13"/>
        <v>-870</v>
      </c>
      <c r="AD8" s="247">
        <f t="shared" si="14"/>
        <v>-30.4</v>
      </c>
      <c r="AE8" s="206">
        <f t="shared" si="3"/>
        <v>3.4</v>
      </c>
      <c r="AF8" s="231">
        <f t="shared" si="4"/>
        <v>4.4000000000000004</v>
      </c>
      <c r="AG8" s="220">
        <f t="shared" si="5"/>
        <v>4.9000000000000004</v>
      </c>
      <c r="AH8" s="220">
        <f t="shared" si="5"/>
        <v>3.6</v>
      </c>
      <c r="AI8" s="238">
        <f t="shared" si="15"/>
        <v>-1.3000000000000003</v>
      </c>
      <c r="AJ8" s="221"/>
      <c r="AK8" s="207"/>
      <c r="AL8" s="1056">
        <f t="shared" si="16"/>
        <v>2950</v>
      </c>
    </row>
    <row r="9" spans="1:38">
      <c r="A9" s="254" t="s">
        <v>171</v>
      </c>
      <c r="B9" s="213">
        <v>65120</v>
      </c>
      <c r="C9" s="227">
        <v>67430</v>
      </c>
      <c r="D9" s="213">
        <v>70200</v>
      </c>
      <c r="E9" s="213">
        <v>82970</v>
      </c>
      <c r="F9" s="375">
        <f t="shared" si="6"/>
        <v>12770</v>
      </c>
      <c r="G9" s="247">
        <f t="shared" si="7"/>
        <v>18.2</v>
      </c>
      <c r="H9" s="269">
        <v>53630</v>
      </c>
      <c r="I9" s="227">
        <v>56240</v>
      </c>
      <c r="J9" s="213">
        <v>58500</v>
      </c>
      <c r="K9" s="213">
        <v>62190</v>
      </c>
      <c r="L9" s="375">
        <f t="shared" si="8"/>
        <v>3690</v>
      </c>
      <c r="M9" s="247">
        <f t="shared" si="9"/>
        <v>6.3</v>
      </c>
      <c r="N9" s="269">
        <v>10880</v>
      </c>
      <c r="O9" s="227">
        <v>11100</v>
      </c>
      <c r="P9" s="213">
        <v>11370</v>
      </c>
      <c r="Q9" s="213">
        <v>20500</v>
      </c>
      <c r="R9" s="375">
        <f t="shared" si="10"/>
        <v>9130</v>
      </c>
      <c r="S9" s="247">
        <f t="shared" si="11"/>
        <v>80.3</v>
      </c>
      <c r="T9" s="206">
        <f t="shared" si="0"/>
        <v>16.7</v>
      </c>
      <c r="U9" s="231">
        <f t="shared" si="1"/>
        <v>16.461515645854959</v>
      </c>
      <c r="V9" s="220">
        <f t="shared" si="2"/>
        <v>16.196581196581196</v>
      </c>
      <c r="W9" s="220">
        <f t="shared" si="2"/>
        <v>24.707725683982162</v>
      </c>
      <c r="X9" s="238">
        <f t="shared" si="12"/>
        <v>8.5111444874009656</v>
      </c>
      <c r="Y9" s="269">
        <v>4110</v>
      </c>
      <c r="Z9" s="227">
        <v>4060</v>
      </c>
      <c r="AA9" s="213">
        <v>2850</v>
      </c>
      <c r="AB9" s="213">
        <v>5950</v>
      </c>
      <c r="AC9" s="375">
        <f t="shared" si="13"/>
        <v>3100</v>
      </c>
      <c r="AD9" s="247">
        <f t="shared" si="14"/>
        <v>52.1</v>
      </c>
      <c r="AE9" s="206">
        <f t="shared" si="3"/>
        <v>6.3</v>
      </c>
      <c r="AF9" s="231">
        <f t="shared" si="4"/>
        <v>6</v>
      </c>
      <c r="AG9" s="220">
        <f t="shared" si="5"/>
        <v>4.0999999999999996</v>
      </c>
      <c r="AH9" s="220">
        <f t="shared" si="5"/>
        <v>7.2</v>
      </c>
      <c r="AI9" s="238">
        <f t="shared" si="15"/>
        <v>3.1000000000000005</v>
      </c>
      <c r="AJ9" s="221"/>
      <c r="AK9" s="207"/>
      <c r="AL9" s="1056">
        <f t="shared" si="16"/>
        <v>12770</v>
      </c>
    </row>
    <row r="10" spans="1:38">
      <c r="A10" s="254" t="s">
        <v>172</v>
      </c>
      <c r="B10" s="213">
        <v>56730</v>
      </c>
      <c r="C10" s="227">
        <v>61940</v>
      </c>
      <c r="D10" s="213">
        <v>59700</v>
      </c>
      <c r="E10" s="213">
        <v>58940</v>
      </c>
      <c r="F10" s="375">
        <f t="shared" si="6"/>
        <v>-760</v>
      </c>
      <c r="G10" s="247">
        <f t="shared" si="7"/>
        <v>-1.3</v>
      </c>
      <c r="H10" s="269">
        <v>45800</v>
      </c>
      <c r="I10" s="227">
        <v>50270</v>
      </c>
      <c r="J10" s="213">
        <v>48600</v>
      </c>
      <c r="K10" s="213">
        <v>48290</v>
      </c>
      <c r="L10" s="375">
        <f t="shared" si="8"/>
        <v>-310</v>
      </c>
      <c r="M10" s="247">
        <f t="shared" si="9"/>
        <v>-0.6</v>
      </c>
      <c r="N10" s="269">
        <v>10390</v>
      </c>
      <c r="O10" s="227">
        <v>11140</v>
      </c>
      <c r="P10" s="213">
        <v>10910</v>
      </c>
      <c r="Q10" s="213">
        <v>10300</v>
      </c>
      <c r="R10" s="375">
        <f t="shared" si="10"/>
        <v>-610</v>
      </c>
      <c r="S10" s="247">
        <f t="shared" si="11"/>
        <v>-5.6</v>
      </c>
      <c r="T10" s="206">
        <f t="shared" si="0"/>
        <v>18.3</v>
      </c>
      <c r="U10" s="231">
        <f t="shared" si="1"/>
        <v>17.985146916370681</v>
      </c>
      <c r="V10" s="220">
        <f t="shared" si="2"/>
        <v>18.274706867671693</v>
      </c>
      <c r="W10" s="220">
        <f t="shared" si="2"/>
        <v>17.475398710553105</v>
      </c>
      <c r="X10" s="238">
        <f t="shared" si="12"/>
        <v>-0.79930815711858827</v>
      </c>
      <c r="Y10" s="269">
        <v>3020</v>
      </c>
      <c r="Z10" s="227">
        <v>4720</v>
      </c>
      <c r="AA10" s="213">
        <v>3240</v>
      </c>
      <c r="AB10" s="213">
        <v>4430</v>
      </c>
      <c r="AC10" s="375">
        <f t="shared" si="13"/>
        <v>1190</v>
      </c>
      <c r="AD10" s="247">
        <f t="shared" si="14"/>
        <v>26.9</v>
      </c>
      <c r="AE10" s="206">
        <f t="shared" si="3"/>
        <v>5.3</v>
      </c>
      <c r="AF10" s="231">
        <f t="shared" si="4"/>
        <v>7.6</v>
      </c>
      <c r="AG10" s="220">
        <f t="shared" si="5"/>
        <v>5.4</v>
      </c>
      <c r="AH10" s="220">
        <f t="shared" si="5"/>
        <v>7.5</v>
      </c>
      <c r="AI10" s="238">
        <f t="shared" si="15"/>
        <v>2.0999999999999996</v>
      </c>
      <c r="AJ10" s="221"/>
      <c r="AK10" s="207"/>
      <c r="AL10" s="1056">
        <f t="shared" si="16"/>
        <v>-760</v>
      </c>
    </row>
    <row r="11" spans="1:38">
      <c r="A11" s="254" t="s">
        <v>173</v>
      </c>
      <c r="B11" s="213">
        <v>79930</v>
      </c>
      <c r="C11" s="227">
        <v>88360</v>
      </c>
      <c r="D11" s="213">
        <v>84780</v>
      </c>
      <c r="E11" s="213">
        <v>82460</v>
      </c>
      <c r="F11" s="375">
        <f t="shared" si="6"/>
        <v>-2320</v>
      </c>
      <c r="G11" s="247">
        <f t="shared" si="7"/>
        <v>-2.7</v>
      </c>
      <c r="H11" s="269">
        <v>70170</v>
      </c>
      <c r="I11" s="227">
        <v>77670</v>
      </c>
      <c r="J11" s="213">
        <v>72950</v>
      </c>
      <c r="K11" s="213">
        <v>73060</v>
      </c>
      <c r="L11" s="375">
        <f t="shared" si="8"/>
        <v>110</v>
      </c>
      <c r="M11" s="247">
        <f t="shared" si="9"/>
        <v>0.2</v>
      </c>
      <c r="N11" s="269">
        <v>9580</v>
      </c>
      <c r="O11" s="227">
        <v>10430</v>
      </c>
      <c r="P11" s="213">
        <v>11580</v>
      </c>
      <c r="Q11" s="213">
        <v>9090</v>
      </c>
      <c r="R11" s="375">
        <f t="shared" si="10"/>
        <v>-2490</v>
      </c>
      <c r="S11" s="247">
        <f t="shared" si="11"/>
        <v>-21.5</v>
      </c>
      <c r="T11" s="206">
        <f t="shared" si="0"/>
        <v>12</v>
      </c>
      <c r="U11" s="231">
        <f t="shared" si="1"/>
        <v>11.803983703033047</v>
      </c>
      <c r="V11" s="220">
        <f t="shared" si="2"/>
        <v>13.658881811748053</v>
      </c>
      <c r="W11" s="220">
        <f t="shared" si="2"/>
        <v>11.023526558331312</v>
      </c>
      <c r="X11" s="238">
        <f t="shared" si="12"/>
        <v>-2.6353552534167406</v>
      </c>
      <c r="Y11" s="269">
        <v>4110</v>
      </c>
      <c r="Z11" s="227">
        <v>3680</v>
      </c>
      <c r="AA11" s="213">
        <v>3200</v>
      </c>
      <c r="AB11" s="213">
        <v>2950</v>
      </c>
      <c r="AC11" s="375">
        <f t="shared" si="13"/>
        <v>-250</v>
      </c>
      <c r="AD11" s="247">
        <f t="shared" si="14"/>
        <v>-8.5</v>
      </c>
      <c r="AE11" s="206">
        <f t="shared" si="3"/>
        <v>5.0999999999999996</v>
      </c>
      <c r="AF11" s="231">
        <f t="shared" si="4"/>
        <v>4.2</v>
      </c>
      <c r="AG11" s="220">
        <f t="shared" si="5"/>
        <v>3.8</v>
      </c>
      <c r="AH11" s="220">
        <f t="shared" si="5"/>
        <v>3.6</v>
      </c>
      <c r="AI11" s="238">
        <f t="shared" si="15"/>
        <v>-0.19999999999999973</v>
      </c>
      <c r="AJ11" s="221"/>
      <c r="AK11" s="207"/>
      <c r="AL11" s="1056">
        <f t="shared" si="16"/>
        <v>-2320</v>
      </c>
    </row>
    <row r="12" spans="1:38">
      <c r="A12" s="254" t="s">
        <v>174</v>
      </c>
      <c r="B12" s="213">
        <v>114800</v>
      </c>
      <c r="C12" s="227">
        <v>112420</v>
      </c>
      <c r="D12" s="213">
        <v>111070</v>
      </c>
      <c r="E12" s="213">
        <v>108310</v>
      </c>
      <c r="F12" s="375">
        <f t="shared" si="6"/>
        <v>-2760</v>
      </c>
      <c r="G12" s="247">
        <f t="shared" si="7"/>
        <v>-2.5</v>
      </c>
      <c r="H12" s="269">
        <v>96060</v>
      </c>
      <c r="I12" s="227">
        <v>97800</v>
      </c>
      <c r="J12" s="213">
        <v>95180</v>
      </c>
      <c r="K12" s="213">
        <v>94330</v>
      </c>
      <c r="L12" s="375">
        <f t="shared" si="8"/>
        <v>-850</v>
      </c>
      <c r="M12" s="247">
        <f t="shared" si="9"/>
        <v>-0.9</v>
      </c>
      <c r="N12" s="269">
        <v>18360</v>
      </c>
      <c r="O12" s="227">
        <v>14380</v>
      </c>
      <c r="P12" s="213">
        <v>15600</v>
      </c>
      <c r="Q12" s="213">
        <v>13470</v>
      </c>
      <c r="R12" s="375">
        <f t="shared" si="10"/>
        <v>-2130</v>
      </c>
      <c r="S12" s="247">
        <f t="shared" si="11"/>
        <v>-13.7</v>
      </c>
      <c r="T12" s="206">
        <f t="shared" si="0"/>
        <v>16</v>
      </c>
      <c r="U12" s="231">
        <f t="shared" si="1"/>
        <v>12.791318270770324</v>
      </c>
      <c r="V12" s="220">
        <f t="shared" si="2"/>
        <v>14.045196722787431</v>
      </c>
      <c r="W12" s="220">
        <f t="shared" si="2"/>
        <v>12.43652478995476</v>
      </c>
      <c r="X12" s="238">
        <f t="shared" si="12"/>
        <v>-1.6086719328326708</v>
      </c>
      <c r="Y12" s="269">
        <v>7320</v>
      </c>
      <c r="Z12" s="227">
        <v>5560</v>
      </c>
      <c r="AA12" s="213">
        <v>7600</v>
      </c>
      <c r="AB12" s="213">
        <v>4600</v>
      </c>
      <c r="AC12" s="375">
        <f t="shared" si="13"/>
        <v>-3000</v>
      </c>
      <c r="AD12" s="247">
        <f t="shared" si="14"/>
        <v>-65.2</v>
      </c>
      <c r="AE12" s="206">
        <f t="shared" si="3"/>
        <v>6.4</v>
      </c>
      <c r="AF12" s="231">
        <f t="shared" si="4"/>
        <v>4.9000000000000004</v>
      </c>
      <c r="AG12" s="220">
        <f t="shared" si="5"/>
        <v>6.8</v>
      </c>
      <c r="AH12" s="220">
        <f t="shared" si="5"/>
        <v>4.2</v>
      </c>
      <c r="AI12" s="238">
        <f t="shared" si="15"/>
        <v>-2.5999999999999996</v>
      </c>
      <c r="AJ12" s="221"/>
      <c r="AK12" s="207"/>
      <c r="AL12" s="1056">
        <f t="shared" si="16"/>
        <v>-2760</v>
      </c>
    </row>
    <row r="13" spans="1:38">
      <c r="A13" s="254" t="s">
        <v>175</v>
      </c>
      <c r="B13" s="213">
        <v>98090</v>
      </c>
      <c r="C13" s="227">
        <v>100410</v>
      </c>
      <c r="D13" s="213">
        <v>99540</v>
      </c>
      <c r="E13" s="213">
        <v>103560</v>
      </c>
      <c r="F13" s="375">
        <f t="shared" si="6"/>
        <v>4020</v>
      </c>
      <c r="G13" s="247">
        <f t="shared" si="7"/>
        <v>4</v>
      </c>
      <c r="H13" s="269">
        <v>85570</v>
      </c>
      <c r="I13" s="227">
        <v>87880</v>
      </c>
      <c r="J13" s="213">
        <v>86500</v>
      </c>
      <c r="K13" s="213">
        <v>88720</v>
      </c>
      <c r="L13" s="375">
        <f t="shared" si="8"/>
        <v>2220</v>
      </c>
      <c r="M13" s="247">
        <f t="shared" si="9"/>
        <v>2.6</v>
      </c>
      <c r="N13" s="269">
        <v>12220</v>
      </c>
      <c r="O13" s="227">
        <v>12130</v>
      </c>
      <c r="P13" s="213">
        <v>12670</v>
      </c>
      <c r="Q13" s="213">
        <v>14010</v>
      </c>
      <c r="R13" s="375">
        <f t="shared" si="10"/>
        <v>1340</v>
      </c>
      <c r="S13" s="247">
        <f t="shared" si="11"/>
        <v>10.6</v>
      </c>
      <c r="T13" s="206">
        <f t="shared" si="0"/>
        <v>12.5</v>
      </c>
      <c r="U13" s="231">
        <f t="shared" si="1"/>
        <v>12.080470072701923</v>
      </c>
      <c r="V13" s="220">
        <f t="shared" si="2"/>
        <v>12.728551336146273</v>
      </c>
      <c r="W13" s="220">
        <f t="shared" si="2"/>
        <v>13.528389339513325</v>
      </c>
      <c r="X13" s="238">
        <f t="shared" si="12"/>
        <v>0.7998380033670518</v>
      </c>
      <c r="Y13" s="269">
        <v>4450</v>
      </c>
      <c r="Z13" s="227">
        <v>4410</v>
      </c>
      <c r="AA13" s="213">
        <v>4290</v>
      </c>
      <c r="AB13" s="213">
        <v>7120</v>
      </c>
      <c r="AC13" s="375">
        <f t="shared" si="13"/>
        <v>2830</v>
      </c>
      <c r="AD13" s="247">
        <f t="shared" si="14"/>
        <v>39.700000000000003</v>
      </c>
      <c r="AE13" s="206">
        <f t="shared" si="3"/>
        <v>4.5</v>
      </c>
      <c r="AF13" s="231">
        <f t="shared" si="4"/>
        <v>4.4000000000000004</v>
      </c>
      <c r="AG13" s="220">
        <f t="shared" si="5"/>
        <v>4.3</v>
      </c>
      <c r="AH13" s="220">
        <f t="shared" si="5"/>
        <v>6.9</v>
      </c>
      <c r="AI13" s="238">
        <f t="shared" si="15"/>
        <v>2.6000000000000005</v>
      </c>
      <c r="AJ13" s="221"/>
      <c r="AK13" s="207"/>
      <c r="AL13" s="1056">
        <f t="shared" si="16"/>
        <v>4020</v>
      </c>
    </row>
    <row r="14" spans="1:38">
      <c r="A14" s="254" t="s">
        <v>176</v>
      </c>
      <c r="B14" s="213">
        <v>85640</v>
      </c>
      <c r="C14" s="227">
        <v>98930</v>
      </c>
      <c r="D14" s="213">
        <v>100280</v>
      </c>
      <c r="E14" s="213">
        <v>106370</v>
      </c>
      <c r="F14" s="375">
        <f t="shared" si="6"/>
        <v>6090</v>
      </c>
      <c r="G14" s="247">
        <f t="shared" si="7"/>
        <v>6.1</v>
      </c>
      <c r="H14" s="269">
        <v>71190</v>
      </c>
      <c r="I14" s="227">
        <v>84160</v>
      </c>
      <c r="J14" s="213">
        <v>86170</v>
      </c>
      <c r="K14" s="213">
        <v>91710</v>
      </c>
      <c r="L14" s="375">
        <f t="shared" si="8"/>
        <v>5540</v>
      </c>
      <c r="M14" s="247">
        <f t="shared" si="9"/>
        <v>6.4</v>
      </c>
      <c r="N14" s="269">
        <v>12550</v>
      </c>
      <c r="O14" s="227">
        <v>14050</v>
      </c>
      <c r="P14" s="213">
        <v>12980</v>
      </c>
      <c r="Q14" s="213">
        <v>14090</v>
      </c>
      <c r="R14" s="375">
        <f t="shared" si="10"/>
        <v>1110</v>
      </c>
      <c r="S14" s="247">
        <f t="shared" si="11"/>
        <v>8.6</v>
      </c>
      <c r="T14" s="206">
        <f t="shared" si="0"/>
        <v>14.7</v>
      </c>
      <c r="U14" s="231">
        <f t="shared" si="1"/>
        <v>14.201960982512887</v>
      </c>
      <c r="V14" s="220">
        <f t="shared" si="2"/>
        <v>12.943757479058634</v>
      </c>
      <c r="W14" s="220">
        <f t="shared" si="2"/>
        <v>13.246216038356678</v>
      </c>
      <c r="X14" s="238">
        <f t="shared" si="12"/>
        <v>0.30245855929804399</v>
      </c>
      <c r="Y14" s="269">
        <v>2250</v>
      </c>
      <c r="Z14" s="227">
        <v>4700</v>
      </c>
      <c r="AA14" s="213">
        <v>1830</v>
      </c>
      <c r="AB14" s="213">
        <v>4080</v>
      </c>
      <c r="AC14" s="375">
        <f t="shared" si="13"/>
        <v>2250</v>
      </c>
      <c r="AD14" s="247">
        <f t="shared" si="14"/>
        <v>55.1</v>
      </c>
      <c r="AE14" s="206">
        <f t="shared" si="3"/>
        <v>2.6</v>
      </c>
      <c r="AF14" s="231">
        <f t="shared" si="4"/>
        <v>4.8</v>
      </c>
      <c r="AG14" s="220">
        <f t="shared" si="5"/>
        <v>1.8</v>
      </c>
      <c r="AH14" s="220">
        <f t="shared" si="5"/>
        <v>3.8</v>
      </c>
      <c r="AI14" s="238">
        <f t="shared" si="15"/>
        <v>1.9999999999999998</v>
      </c>
      <c r="AJ14" s="221"/>
      <c r="AK14" s="207"/>
      <c r="AL14" s="1056">
        <f t="shared" si="16"/>
        <v>6090</v>
      </c>
    </row>
    <row r="15" spans="1:38">
      <c r="A15" s="246" t="s">
        <v>177</v>
      </c>
      <c r="B15" s="215">
        <v>101980</v>
      </c>
      <c r="C15" s="229">
        <v>109150</v>
      </c>
      <c r="D15" s="215">
        <v>108050</v>
      </c>
      <c r="E15" s="215">
        <v>117040</v>
      </c>
      <c r="F15" s="376">
        <f t="shared" si="6"/>
        <v>8990</v>
      </c>
      <c r="G15" s="248">
        <f t="shared" si="7"/>
        <v>8.3000000000000007</v>
      </c>
      <c r="H15" s="379">
        <v>91110</v>
      </c>
      <c r="I15" s="229">
        <v>99010</v>
      </c>
      <c r="J15" s="215">
        <v>96470</v>
      </c>
      <c r="K15" s="215">
        <v>101220</v>
      </c>
      <c r="L15" s="376">
        <f t="shared" si="8"/>
        <v>4750</v>
      </c>
      <c r="M15" s="248">
        <f t="shared" si="9"/>
        <v>4.9000000000000004</v>
      </c>
      <c r="N15" s="379">
        <v>10630</v>
      </c>
      <c r="O15" s="229">
        <v>9950</v>
      </c>
      <c r="P15" s="215">
        <v>11380</v>
      </c>
      <c r="Q15" s="215">
        <v>15520</v>
      </c>
      <c r="R15" s="376">
        <f t="shared" si="10"/>
        <v>4140</v>
      </c>
      <c r="S15" s="248">
        <f t="shared" si="11"/>
        <v>36.4</v>
      </c>
      <c r="T15" s="209">
        <f t="shared" si="0"/>
        <v>10.4</v>
      </c>
      <c r="U15" s="233">
        <f t="shared" si="1"/>
        <v>9.1158955565735216</v>
      </c>
      <c r="V15" s="224">
        <f t="shared" si="2"/>
        <v>10.532161036557151</v>
      </c>
      <c r="W15" s="224">
        <f t="shared" si="2"/>
        <v>13.260423786739576</v>
      </c>
      <c r="X15" s="238">
        <f t="shared" si="12"/>
        <v>2.7282627501824255</v>
      </c>
      <c r="Y15" s="379">
        <v>4150</v>
      </c>
      <c r="Z15" s="229">
        <v>3100</v>
      </c>
      <c r="AA15" s="215">
        <v>4650</v>
      </c>
      <c r="AB15" s="215">
        <v>3200</v>
      </c>
      <c r="AC15" s="376">
        <f t="shared" si="13"/>
        <v>-1450</v>
      </c>
      <c r="AD15" s="248">
        <f t="shared" si="14"/>
        <v>-45.3</v>
      </c>
      <c r="AE15" s="209">
        <f t="shared" si="3"/>
        <v>4.0999999999999996</v>
      </c>
      <c r="AF15" s="233">
        <f t="shared" si="4"/>
        <v>2.8</v>
      </c>
      <c r="AG15" s="224">
        <f t="shared" si="5"/>
        <v>4.3</v>
      </c>
      <c r="AH15" s="224">
        <f t="shared" si="5"/>
        <v>2.7</v>
      </c>
      <c r="AI15" s="238">
        <f t="shared" si="15"/>
        <v>-1.5999999999999996</v>
      </c>
      <c r="AJ15" s="225"/>
      <c r="AK15" s="207"/>
      <c r="AL15" s="1056">
        <f t="shared" si="16"/>
        <v>8990</v>
      </c>
    </row>
    <row r="16" spans="1:38">
      <c r="A16" t="s">
        <v>178</v>
      </c>
      <c r="B16" s="213">
        <v>237810</v>
      </c>
      <c r="C16" s="227">
        <v>252310</v>
      </c>
      <c r="D16" s="213">
        <v>251780</v>
      </c>
      <c r="E16" s="213">
        <v>266000</v>
      </c>
      <c r="F16" s="375">
        <f t="shared" si="6"/>
        <v>14220</v>
      </c>
      <c r="G16" s="247">
        <f t="shared" si="7"/>
        <v>5.6</v>
      </c>
      <c r="H16" s="269">
        <v>199230</v>
      </c>
      <c r="I16" s="227">
        <v>215870</v>
      </c>
      <c r="J16" s="213">
        <v>213300</v>
      </c>
      <c r="K16" s="213">
        <v>226530</v>
      </c>
      <c r="L16" s="384">
        <f t="shared" si="8"/>
        <v>13230</v>
      </c>
      <c r="M16" s="250">
        <f t="shared" si="9"/>
        <v>6.2</v>
      </c>
      <c r="N16" s="269">
        <v>36750</v>
      </c>
      <c r="O16" s="227">
        <v>35770</v>
      </c>
      <c r="P16" s="213">
        <v>37660</v>
      </c>
      <c r="Q16" s="213">
        <v>37560</v>
      </c>
      <c r="R16" s="375">
        <f t="shared" si="10"/>
        <v>-100</v>
      </c>
      <c r="S16" s="247">
        <f t="shared" si="11"/>
        <v>-0.3</v>
      </c>
      <c r="T16" s="206">
        <f t="shared" si="0"/>
        <v>15.5</v>
      </c>
      <c r="U16" s="231">
        <f t="shared" si="1"/>
        <v>14.177004478617574</v>
      </c>
      <c r="V16" s="220">
        <f t="shared" si="2"/>
        <v>14.957502581618872</v>
      </c>
      <c r="W16" s="220">
        <f t="shared" si="2"/>
        <v>14.1203007518797</v>
      </c>
      <c r="X16" s="252">
        <f t="shared" si="12"/>
        <v>-0.8372018297391719</v>
      </c>
      <c r="Y16" s="269">
        <v>14520</v>
      </c>
      <c r="Z16" s="227">
        <v>17160</v>
      </c>
      <c r="AA16" s="213">
        <v>17080</v>
      </c>
      <c r="AB16" s="213">
        <v>16510</v>
      </c>
      <c r="AC16" s="375">
        <f t="shared" si="13"/>
        <v>-570</v>
      </c>
      <c r="AD16" s="247">
        <f t="shared" si="14"/>
        <v>-3.5</v>
      </c>
      <c r="AE16" s="206">
        <f t="shared" si="3"/>
        <v>6.1</v>
      </c>
      <c r="AF16" s="231">
        <f t="shared" si="4"/>
        <v>6.8</v>
      </c>
      <c r="AG16" s="220">
        <f t="shared" si="5"/>
        <v>6.8</v>
      </c>
      <c r="AH16" s="220">
        <f t="shared" si="5"/>
        <v>6.2</v>
      </c>
      <c r="AI16" s="252">
        <f t="shared" si="15"/>
        <v>-0.59999999999999964</v>
      </c>
      <c r="AJ16" s="221"/>
      <c r="AK16" s="207"/>
      <c r="AL16" s="1560">
        <f t="shared" si="16"/>
        <v>14220</v>
      </c>
    </row>
    <row r="17" spans="1:38">
      <c r="A17" t="s">
        <v>179</v>
      </c>
      <c r="B17" s="213">
        <v>236680</v>
      </c>
      <c r="C17" s="227">
        <v>257660</v>
      </c>
      <c r="D17" s="213">
        <v>248140</v>
      </c>
      <c r="E17" s="213">
        <v>261600</v>
      </c>
      <c r="F17" s="375">
        <f t="shared" si="6"/>
        <v>13460</v>
      </c>
      <c r="G17" s="247">
        <f t="shared" si="7"/>
        <v>5.4</v>
      </c>
      <c r="H17" s="269">
        <v>198010</v>
      </c>
      <c r="I17" s="227">
        <v>218400</v>
      </c>
      <c r="J17" s="213">
        <v>209230</v>
      </c>
      <c r="K17" s="213">
        <v>222700</v>
      </c>
      <c r="L17" s="375">
        <f t="shared" si="8"/>
        <v>13470</v>
      </c>
      <c r="M17" s="247">
        <f t="shared" si="9"/>
        <v>6.4</v>
      </c>
      <c r="N17" s="269">
        <v>37690</v>
      </c>
      <c r="O17" s="227">
        <v>38610</v>
      </c>
      <c r="P17" s="213">
        <v>37280</v>
      </c>
      <c r="Q17" s="213">
        <v>37830</v>
      </c>
      <c r="R17" s="375">
        <f t="shared" si="10"/>
        <v>550</v>
      </c>
      <c r="S17" s="247">
        <f t="shared" si="11"/>
        <v>1.5</v>
      </c>
      <c r="T17" s="206">
        <f t="shared" si="0"/>
        <v>15.9</v>
      </c>
      <c r="U17" s="231">
        <f t="shared" si="1"/>
        <v>14.984863773965692</v>
      </c>
      <c r="V17" s="220">
        <f t="shared" si="2"/>
        <v>15.023776900137021</v>
      </c>
      <c r="W17" s="220">
        <f t="shared" si="2"/>
        <v>14.461009174311926</v>
      </c>
      <c r="X17" s="238">
        <f t="shared" si="12"/>
        <v>-0.56276772582509516</v>
      </c>
      <c r="Y17" s="269">
        <v>9470</v>
      </c>
      <c r="Z17" s="227">
        <v>8830</v>
      </c>
      <c r="AA17" s="213">
        <v>12230</v>
      </c>
      <c r="AB17" s="213">
        <v>12330</v>
      </c>
      <c r="AC17" s="375">
        <f t="shared" si="13"/>
        <v>100</v>
      </c>
      <c r="AD17" s="247">
        <f t="shared" si="14"/>
        <v>0.8</v>
      </c>
      <c r="AE17" s="206">
        <f t="shared" si="3"/>
        <v>4</v>
      </c>
      <c r="AF17" s="231">
        <f t="shared" si="4"/>
        <v>3.4</v>
      </c>
      <c r="AG17" s="220">
        <f t="shared" si="5"/>
        <v>4.9000000000000004</v>
      </c>
      <c r="AH17" s="220">
        <f t="shared" si="5"/>
        <v>4.7</v>
      </c>
      <c r="AI17" s="238">
        <f t="shared" si="15"/>
        <v>-0.20000000000000018</v>
      </c>
      <c r="AJ17" s="221"/>
      <c r="AK17" s="207"/>
      <c r="AL17" s="1056">
        <f t="shared" si="16"/>
        <v>13460</v>
      </c>
    </row>
    <row r="18" spans="1:38">
      <c r="A18" t="s">
        <v>180</v>
      </c>
      <c r="B18" s="213">
        <v>132770</v>
      </c>
      <c r="C18" s="227">
        <v>142310</v>
      </c>
      <c r="D18" s="213">
        <v>141290</v>
      </c>
      <c r="E18" s="213">
        <v>156550</v>
      </c>
      <c r="F18" s="375">
        <f t="shared" si="6"/>
        <v>15260</v>
      </c>
      <c r="G18" s="247">
        <f t="shared" si="7"/>
        <v>10.8</v>
      </c>
      <c r="H18" s="269">
        <v>112730</v>
      </c>
      <c r="I18" s="227">
        <v>123880</v>
      </c>
      <c r="J18" s="213">
        <v>122460</v>
      </c>
      <c r="K18" s="213">
        <v>137350</v>
      </c>
      <c r="L18" s="375">
        <f t="shared" si="8"/>
        <v>14890</v>
      </c>
      <c r="M18" s="247">
        <f t="shared" si="9"/>
        <v>12.2</v>
      </c>
      <c r="N18" s="269">
        <v>19480</v>
      </c>
      <c r="O18" s="227">
        <v>17940</v>
      </c>
      <c r="P18" s="213">
        <v>18500</v>
      </c>
      <c r="Q18" s="213">
        <v>17490</v>
      </c>
      <c r="R18" s="375">
        <f t="shared" si="10"/>
        <v>-1010</v>
      </c>
      <c r="S18" s="247">
        <f t="shared" si="11"/>
        <v>-5.5</v>
      </c>
      <c r="T18" s="206">
        <f t="shared" si="0"/>
        <v>14.7</v>
      </c>
      <c r="U18" s="231">
        <f t="shared" si="1"/>
        <v>12.606282060290914</v>
      </c>
      <c r="V18" s="220">
        <f t="shared" si="2"/>
        <v>13.093637200084931</v>
      </c>
      <c r="W18" s="220">
        <f t="shared" si="2"/>
        <v>11.172149473011817</v>
      </c>
      <c r="X18" s="238">
        <f t="shared" si="12"/>
        <v>-1.9214877270731137</v>
      </c>
      <c r="Y18" s="269">
        <v>6310</v>
      </c>
      <c r="Z18" s="227">
        <v>6640</v>
      </c>
      <c r="AA18" s="213">
        <v>7700</v>
      </c>
      <c r="AB18" s="213">
        <v>7520</v>
      </c>
      <c r="AC18" s="375">
        <f t="shared" si="13"/>
        <v>-180</v>
      </c>
      <c r="AD18" s="247">
        <f t="shared" si="14"/>
        <v>-2.4</v>
      </c>
      <c r="AE18" s="206">
        <f t="shared" si="3"/>
        <v>4.8</v>
      </c>
      <c r="AF18" s="231">
        <f t="shared" si="4"/>
        <v>4.7</v>
      </c>
      <c r="AG18" s="220">
        <f t="shared" si="5"/>
        <v>5.4</v>
      </c>
      <c r="AH18" s="220">
        <f t="shared" si="5"/>
        <v>4.8</v>
      </c>
      <c r="AI18" s="238">
        <f t="shared" si="15"/>
        <v>-0.60000000000000053</v>
      </c>
      <c r="AJ18" s="221"/>
      <c r="AK18" s="207"/>
      <c r="AL18" s="1056">
        <f t="shared" si="16"/>
        <v>15260</v>
      </c>
    </row>
    <row r="19" spans="1:38">
      <c r="A19" t="s">
        <v>181</v>
      </c>
      <c r="B19" s="213">
        <v>216730</v>
      </c>
      <c r="C19" s="227">
        <v>257020</v>
      </c>
      <c r="D19" s="213">
        <v>237240</v>
      </c>
      <c r="E19" s="213">
        <v>243460</v>
      </c>
      <c r="F19" s="375">
        <f t="shared" si="6"/>
        <v>6220</v>
      </c>
      <c r="G19" s="247">
        <f t="shared" si="7"/>
        <v>2.6</v>
      </c>
      <c r="H19" s="269">
        <v>194570</v>
      </c>
      <c r="I19" s="227">
        <v>232790</v>
      </c>
      <c r="J19" s="213">
        <v>211240</v>
      </c>
      <c r="K19" s="213">
        <v>215740</v>
      </c>
      <c r="L19" s="375">
        <f t="shared" si="8"/>
        <v>4500</v>
      </c>
      <c r="M19" s="247">
        <f t="shared" si="9"/>
        <v>2.1</v>
      </c>
      <c r="N19" s="269">
        <v>21130</v>
      </c>
      <c r="O19" s="227">
        <v>24050</v>
      </c>
      <c r="P19" s="213">
        <v>23880</v>
      </c>
      <c r="Q19" s="213">
        <v>26740</v>
      </c>
      <c r="R19" s="375">
        <f t="shared" si="10"/>
        <v>2860</v>
      </c>
      <c r="S19" s="247">
        <f t="shared" si="11"/>
        <v>12</v>
      </c>
      <c r="T19" s="206">
        <f t="shared" si="0"/>
        <v>9.6999999999999993</v>
      </c>
      <c r="U19" s="231">
        <f t="shared" si="1"/>
        <v>9.3572484631546189</v>
      </c>
      <c r="V19" s="220">
        <f t="shared" si="2"/>
        <v>10.065756196256954</v>
      </c>
      <c r="W19" s="220">
        <f t="shared" si="2"/>
        <v>10.983323749281196</v>
      </c>
      <c r="X19" s="238">
        <f t="shared" si="12"/>
        <v>0.91756755302424153</v>
      </c>
      <c r="Y19" s="269">
        <v>4840</v>
      </c>
      <c r="Z19" s="227">
        <v>8880</v>
      </c>
      <c r="AA19" s="213">
        <v>7650</v>
      </c>
      <c r="AB19" s="213">
        <v>13860</v>
      </c>
      <c r="AC19" s="375">
        <f t="shared" si="13"/>
        <v>6210</v>
      </c>
      <c r="AD19" s="247">
        <f t="shared" si="14"/>
        <v>44.8</v>
      </c>
      <c r="AE19" s="206">
        <f t="shared" si="3"/>
        <v>2.2000000000000002</v>
      </c>
      <c r="AF19" s="231">
        <f t="shared" si="4"/>
        <v>3.5</v>
      </c>
      <c r="AG19" s="220">
        <f t="shared" si="5"/>
        <v>3.2</v>
      </c>
      <c r="AH19" s="220">
        <f t="shared" si="5"/>
        <v>5.7</v>
      </c>
      <c r="AI19" s="238">
        <f t="shared" si="15"/>
        <v>2.5</v>
      </c>
      <c r="AJ19" s="221"/>
      <c r="AK19" s="207"/>
      <c r="AL19" s="1056">
        <f t="shared" si="16"/>
        <v>6220</v>
      </c>
    </row>
    <row r="20" spans="1:38">
      <c r="A20" s="276" t="s">
        <v>182</v>
      </c>
      <c r="B20" s="420">
        <v>24300</v>
      </c>
      <c r="C20" s="421">
        <v>24110</v>
      </c>
      <c r="D20" s="420">
        <v>23490</v>
      </c>
      <c r="E20" s="420">
        <v>23490</v>
      </c>
      <c r="F20" s="375">
        <f t="shared" si="6"/>
        <v>0</v>
      </c>
      <c r="G20" s="247">
        <f t="shared" si="7"/>
        <v>0</v>
      </c>
      <c r="H20" s="277">
        <v>18460</v>
      </c>
      <c r="I20" s="421">
        <v>17920</v>
      </c>
      <c r="J20" s="420">
        <v>17630</v>
      </c>
      <c r="K20" s="420">
        <v>17670</v>
      </c>
      <c r="L20" s="375">
        <f t="shared" si="8"/>
        <v>40</v>
      </c>
      <c r="M20" s="247">
        <f t="shared" si="9"/>
        <v>0.2</v>
      </c>
      <c r="N20" s="277">
        <v>5730</v>
      </c>
      <c r="O20" s="421">
        <v>6040</v>
      </c>
      <c r="P20" s="420">
        <v>5760</v>
      </c>
      <c r="Q20" s="420">
        <v>5730</v>
      </c>
      <c r="R20" s="375">
        <f t="shared" si="10"/>
        <v>-30</v>
      </c>
      <c r="S20" s="247">
        <f t="shared" si="11"/>
        <v>-0.5</v>
      </c>
      <c r="T20" s="271">
        <f t="shared" si="0"/>
        <v>23.6</v>
      </c>
      <c r="U20" s="270">
        <f t="shared" si="1"/>
        <v>25.051845707175445</v>
      </c>
      <c r="V20" s="422">
        <f t="shared" si="2"/>
        <v>24.521072796934863</v>
      </c>
      <c r="W20" s="422">
        <f t="shared" si="2"/>
        <v>24.393358876117496</v>
      </c>
      <c r="X20" s="238">
        <f t="shared" si="12"/>
        <v>-0.12771392081736721</v>
      </c>
      <c r="Y20" s="277">
        <v>3050</v>
      </c>
      <c r="Z20" s="421">
        <v>2890</v>
      </c>
      <c r="AA20" s="420">
        <v>2980</v>
      </c>
      <c r="AB20" s="420">
        <v>3790</v>
      </c>
      <c r="AC20" s="375">
        <f t="shared" si="13"/>
        <v>810</v>
      </c>
      <c r="AD20" s="247">
        <f t="shared" si="14"/>
        <v>21.4</v>
      </c>
      <c r="AE20" s="271">
        <f t="shared" si="3"/>
        <v>12.6</v>
      </c>
      <c r="AF20" s="270">
        <f t="shared" si="4"/>
        <v>12</v>
      </c>
      <c r="AG20" s="422">
        <f t="shared" si="5"/>
        <v>12.7</v>
      </c>
      <c r="AH20" s="422">
        <f t="shared" si="5"/>
        <v>16.100000000000001</v>
      </c>
      <c r="AI20" s="238">
        <f t="shared" si="15"/>
        <v>3.4000000000000021</v>
      </c>
      <c r="AJ20" s="423"/>
      <c r="AK20" s="207"/>
      <c r="AL20" s="1056">
        <f t="shared" si="16"/>
        <v>0</v>
      </c>
    </row>
    <row r="21" spans="1:38">
      <c r="A21" t="s">
        <v>183</v>
      </c>
      <c r="B21" s="213">
        <v>43010</v>
      </c>
      <c r="C21" s="227">
        <v>46880</v>
      </c>
      <c r="D21" s="213">
        <v>46620</v>
      </c>
      <c r="E21" s="213">
        <v>50620</v>
      </c>
      <c r="F21" s="375">
        <f t="shared" si="6"/>
        <v>4000</v>
      </c>
      <c r="G21" s="247">
        <f t="shared" si="7"/>
        <v>8.6</v>
      </c>
      <c r="H21" s="269">
        <v>38120</v>
      </c>
      <c r="I21" s="227">
        <v>41030</v>
      </c>
      <c r="J21" s="213">
        <v>40890</v>
      </c>
      <c r="K21" s="213">
        <v>42800</v>
      </c>
      <c r="L21" s="375">
        <f t="shared" si="8"/>
        <v>1910</v>
      </c>
      <c r="M21" s="247">
        <f t="shared" si="9"/>
        <v>4.7</v>
      </c>
      <c r="N21" s="269">
        <v>4370</v>
      </c>
      <c r="O21" s="227">
        <v>5570</v>
      </c>
      <c r="P21" s="213">
        <v>5370</v>
      </c>
      <c r="Q21" s="213">
        <v>7200</v>
      </c>
      <c r="R21" s="375">
        <f t="shared" si="10"/>
        <v>1830</v>
      </c>
      <c r="S21" s="247">
        <f t="shared" si="11"/>
        <v>34.1</v>
      </c>
      <c r="T21" s="206">
        <f t="shared" si="0"/>
        <v>10.199999999999999</v>
      </c>
      <c r="U21" s="231">
        <f t="shared" si="1"/>
        <v>11.881399317406144</v>
      </c>
      <c r="V21" s="220">
        <f t="shared" si="2"/>
        <v>11.518661518661519</v>
      </c>
      <c r="W21" s="220">
        <f t="shared" si="2"/>
        <v>14.223627024891346</v>
      </c>
      <c r="X21" s="238">
        <f t="shared" si="12"/>
        <v>2.7049655062298275</v>
      </c>
      <c r="Y21" s="269">
        <v>2110</v>
      </c>
      <c r="Z21" s="227">
        <v>2090</v>
      </c>
      <c r="AA21" s="213">
        <v>1220</v>
      </c>
      <c r="AB21" s="213">
        <v>2980</v>
      </c>
      <c r="AC21" s="375">
        <f t="shared" si="13"/>
        <v>1760</v>
      </c>
      <c r="AD21" s="247">
        <f t="shared" si="14"/>
        <v>59.1</v>
      </c>
      <c r="AE21" s="206">
        <f t="shared" si="3"/>
        <v>4.9000000000000004</v>
      </c>
      <c r="AF21" s="231">
        <f t="shared" si="4"/>
        <v>4.5</v>
      </c>
      <c r="AG21" s="220">
        <f t="shared" si="5"/>
        <v>2.6</v>
      </c>
      <c r="AH21" s="220">
        <f t="shared" si="5"/>
        <v>5.9</v>
      </c>
      <c r="AI21" s="238">
        <f t="shared" si="15"/>
        <v>3.3000000000000003</v>
      </c>
      <c r="AJ21" s="221"/>
      <c r="AK21" s="207"/>
      <c r="AL21" s="1056">
        <f t="shared" si="16"/>
        <v>4000</v>
      </c>
    </row>
    <row r="22" spans="1:38">
      <c r="A22" t="s">
        <v>184</v>
      </c>
      <c r="B22" s="213">
        <v>82730</v>
      </c>
      <c r="C22" s="227">
        <v>94500</v>
      </c>
      <c r="D22" s="213">
        <v>89770</v>
      </c>
      <c r="E22" s="213">
        <v>91220</v>
      </c>
      <c r="F22" s="375">
        <f t="shared" si="6"/>
        <v>1450</v>
      </c>
      <c r="G22" s="247">
        <f t="shared" si="7"/>
        <v>1.6</v>
      </c>
      <c r="H22" s="269">
        <v>73320</v>
      </c>
      <c r="I22" s="227">
        <v>82020</v>
      </c>
      <c r="J22" s="213">
        <v>79650</v>
      </c>
      <c r="K22" s="213">
        <v>82460</v>
      </c>
      <c r="L22" s="375">
        <f t="shared" si="8"/>
        <v>2810</v>
      </c>
      <c r="M22" s="247">
        <f t="shared" si="9"/>
        <v>3.5</v>
      </c>
      <c r="N22" s="269">
        <v>8930</v>
      </c>
      <c r="O22" s="227">
        <v>12360</v>
      </c>
      <c r="P22" s="213">
        <v>9460</v>
      </c>
      <c r="Q22" s="213">
        <v>8630</v>
      </c>
      <c r="R22" s="375">
        <f t="shared" si="10"/>
        <v>-830</v>
      </c>
      <c r="S22" s="247">
        <f t="shared" si="11"/>
        <v>-8.8000000000000007</v>
      </c>
      <c r="T22" s="206">
        <f t="shared" si="0"/>
        <v>10.8</v>
      </c>
      <c r="U22" s="231">
        <f t="shared" si="1"/>
        <v>13.079365079365079</v>
      </c>
      <c r="V22" s="220">
        <f t="shared" si="2"/>
        <v>10.538041662025176</v>
      </c>
      <c r="W22" s="220">
        <f t="shared" si="2"/>
        <v>9.4606445954834477</v>
      </c>
      <c r="X22" s="238">
        <f t="shared" si="12"/>
        <v>-1.0773970665417281</v>
      </c>
      <c r="Y22" s="269">
        <v>1250</v>
      </c>
      <c r="Z22" s="227">
        <v>4300</v>
      </c>
      <c r="AA22" s="213">
        <v>3450</v>
      </c>
      <c r="AB22" s="213">
        <v>4370</v>
      </c>
      <c r="AC22" s="375">
        <f t="shared" si="13"/>
        <v>920</v>
      </c>
      <c r="AD22" s="247">
        <f t="shared" si="14"/>
        <v>21.1</v>
      </c>
      <c r="AE22" s="206">
        <f t="shared" si="3"/>
        <v>1.5</v>
      </c>
      <c r="AF22" s="231">
        <f t="shared" si="4"/>
        <v>4.5999999999999996</v>
      </c>
      <c r="AG22" s="220">
        <f t="shared" si="5"/>
        <v>3.8</v>
      </c>
      <c r="AH22" s="220">
        <f t="shared" si="5"/>
        <v>4.8</v>
      </c>
      <c r="AI22" s="238">
        <f t="shared" si="15"/>
        <v>1</v>
      </c>
      <c r="AJ22" s="221"/>
      <c r="AK22" s="207"/>
      <c r="AL22" s="1056">
        <f t="shared" si="16"/>
        <v>1450</v>
      </c>
    </row>
    <row r="23" spans="1:38">
      <c r="A23" t="s">
        <v>185</v>
      </c>
      <c r="B23" s="213">
        <v>14110</v>
      </c>
      <c r="C23" s="227">
        <v>14320</v>
      </c>
      <c r="D23" s="213">
        <v>14220</v>
      </c>
      <c r="E23" s="213">
        <v>15770</v>
      </c>
      <c r="F23" s="375">
        <f t="shared" si="6"/>
        <v>1550</v>
      </c>
      <c r="G23" s="247">
        <f t="shared" si="7"/>
        <v>10.9</v>
      </c>
      <c r="H23" s="269">
        <v>11730</v>
      </c>
      <c r="I23" s="227">
        <v>11720</v>
      </c>
      <c r="J23" s="213">
        <v>11180</v>
      </c>
      <c r="K23" s="213">
        <v>11430</v>
      </c>
      <c r="L23" s="375">
        <f t="shared" si="8"/>
        <v>250</v>
      </c>
      <c r="M23" s="247">
        <f t="shared" si="9"/>
        <v>2.2000000000000002</v>
      </c>
      <c r="N23" s="269">
        <v>2290</v>
      </c>
      <c r="O23" s="227">
        <v>2450</v>
      </c>
      <c r="P23" s="213">
        <v>3000</v>
      </c>
      <c r="Q23" s="213">
        <v>4290</v>
      </c>
      <c r="R23" s="375">
        <f t="shared" si="10"/>
        <v>1290</v>
      </c>
      <c r="S23" s="247">
        <f t="shared" si="11"/>
        <v>43</v>
      </c>
      <c r="T23" s="206">
        <f t="shared" si="0"/>
        <v>16.2</v>
      </c>
      <c r="U23" s="231">
        <f t="shared" si="1"/>
        <v>17.108938547486034</v>
      </c>
      <c r="V23" s="220">
        <f t="shared" si="2"/>
        <v>21.09704641350211</v>
      </c>
      <c r="W23" s="220">
        <f t="shared" si="2"/>
        <v>27.203551046290425</v>
      </c>
      <c r="X23" s="238">
        <f t="shared" si="12"/>
        <v>6.1065046327883152</v>
      </c>
      <c r="Y23" s="269">
        <v>1310</v>
      </c>
      <c r="Z23" s="227">
        <v>1510</v>
      </c>
      <c r="AA23" s="213">
        <v>1910</v>
      </c>
      <c r="AB23" s="213">
        <v>2490</v>
      </c>
      <c r="AC23" s="375">
        <f t="shared" si="13"/>
        <v>580</v>
      </c>
      <c r="AD23" s="247">
        <f t="shared" si="14"/>
        <v>23.3</v>
      </c>
      <c r="AE23" s="206">
        <f t="shared" si="3"/>
        <v>9.3000000000000007</v>
      </c>
      <c r="AF23" s="231">
        <f t="shared" si="4"/>
        <v>10.5</v>
      </c>
      <c r="AG23" s="220">
        <f t="shared" si="5"/>
        <v>13.4</v>
      </c>
      <c r="AH23" s="220">
        <f t="shared" si="5"/>
        <v>15.8</v>
      </c>
      <c r="AI23" s="238">
        <f t="shared" si="15"/>
        <v>2.4000000000000004</v>
      </c>
      <c r="AJ23" s="221"/>
      <c r="AK23" s="207"/>
      <c r="AL23" s="1056">
        <f t="shared" si="16"/>
        <v>1550</v>
      </c>
    </row>
    <row r="24" spans="1:38">
      <c r="A24" t="s">
        <v>186</v>
      </c>
      <c r="B24" s="213">
        <v>34910</v>
      </c>
      <c r="C24" s="227">
        <v>34340</v>
      </c>
      <c r="D24" s="213">
        <v>36210</v>
      </c>
      <c r="E24" s="213">
        <v>36320</v>
      </c>
      <c r="F24" s="375">
        <f t="shared" si="6"/>
        <v>110</v>
      </c>
      <c r="G24" s="247">
        <f t="shared" si="7"/>
        <v>0.3</v>
      </c>
      <c r="H24" s="269">
        <v>28430</v>
      </c>
      <c r="I24" s="227">
        <v>28470</v>
      </c>
      <c r="J24" s="213">
        <v>30260</v>
      </c>
      <c r="K24" s="213">
        <v>29130</v>
      </c>
      <c r="L24" s="375">
        <f t="shared" si="8"/>
        <v>-1130</v>
      </c>
      <c r="M24" s="247">
        <f t="shared" si="9"/>
        <v>-3.7</v>
      </c>
      <c r="N24" s="269">
        <v>6280</v>
      </c>
      <c r="O24" s="227">
        <v>5690</v>
      </c>
      <c r="P24" s="213">
        <v>5850</v>
      </c>
      <c r="Q24" s="213">
        <v>6990</v>
      </c>
      <c r="R24" s="375">
        <f t="shared" si="10"/>
        <v>1140</v>
      </c>
      <c r="S24" s="247">
        <f t="shared" si="11"/>
        <v>19.5</v>
      </c>
      <c r="T24" s="206">
        <f t="shared" si="0"/>
        <v>18</v>
      </c>
      <c r="U24" s="231">
        <f t="shared" si="1"/>
        <v>16.569598136284217</v>
      </c>
      <c r="V24" s="220">
        <f t="shared" si="2"/>
        <v>16.155758077879039</v>
      </c>
      <c r="W24" s="220">
        <f t="shared" si="2"/>
        <v>19.245594713656388</v>
      </c>
      <c r="X24" s="238">
        <f t="shared" si="12"/>
        <v>3.089836635777349</v>
      </c>
      <c r="Y24" s="269">
        <v>2370</v>
      </c>
      <c r="Z24" s="227">
        <v>3270</v>
      </c>
      <c r="AA24" s="213">
        <v>3360</v>
      </c>
      <c r="AB24" s="213">
        <v>4720</v>
      </c>
      <c r="AC24" s="375">
        <f t="shared" si="13"/>
        <v>1360</v>
      </c>
      <c r="AD24" s="247">
        <f t="shared" si="14"/>
        <v>28.8</v>
      </c>
      <c r="AE24" s="206">
        <f t="shared" si="3"/>
        <v>6.8</v>
      </c>
      <c r="AF24" s="231">
        <f t="shared" si="4"/>
        <v>9.5</v>
      </c>
      <c r="AG24" s="220">
        <f t="shared" si="5"/>
        <v>9.3000000000000007</v>
      </c>
      <c r="AH24" s="220">
        <f t="shared" si="5"/>
        <v>13</v>
      </c>
      <c r="AI24" s="238">
        <f t="shared" si="15"/>
        <v>3.6999999999999993</v>
      </c>
      <c r="AJ24" s="221"/>
      <c r="AK24" s="207"/>
      <c r="AL24" s="1056">
        <f t="shared" si="16"/>
        <v>110</v>
      </c>
    </row>
    <row r="25" spans="1:38">
      <c r="A25" t="s">
        <v>187</v>
      </c>
      <c r="B25" s="213">
        <v>105900</v>
      </c>
      <c r="C25" s="227">
        <v>114470</v>
      </c>
      <c r="D25" s="213">
        <v>113860</v>
      </c>
      <c r="E25" s="213">
        <v>121700</v>
      </c>
      <c r="F25" s="375">
        <f t="shared" si="6"/>
        <v>7840</v>
      </c>
      <c r="G25" s="247">
        <f t="shared" si="7"/>
        <v>6.9</v>
      </c>
      <c r="H25" s="269">
        <v>94750</v>
      </c>
      <c r="I25" s="227">
        <v>102430</v>
      </c>
      <c r="J25" s="213">
        <v>101520</v>
      </c>
      <c r="K25" s="213">
        <v>107350</v>
      </c>
      <c r="L25" s="375">
        <f t="shared" si="8"/>
        <v>5830</v>
      </c>
      <c r="M25" s="247">
        <f t="shared" si="9"/>
        <v>5.7</v>
      </c>
      <c r="N25" s="269">
        <v>10480</v>
      </c>
      <c r="O25" s="227">
        <v>11600</v>
      </c>
      <c r="P25" s="213">
        <v>12220</v>
      </c>
      <c r="Q25" s="213">
        <v>14180</v>
      </c>
      <c r="R25" s="375">
        <f t="shared" si="10"/>
        <v>1960</v>
      </c>
      <c r="S25" s="247">
        <f t="shared" si="11"/>
        <v>16</v>
      </c>
      <c r="T25" s="206">
        <f t="shared" si="0"/>
        <v>9.9</v>
      </c>
      <c r="U25" s="231">
        <f t="shared" si="1"/>
        <v>10.133659474098017</v>
      </c>
      <c r="V25" s="220">
        <f t="shared" si="2"/>
        <v>10.732478482346741</v>
      </c>
      <c r="W25" s="220">
        <f t="shared" si="2"/>
        <v>11.651602300739523</v>
      </c>
      <c r="X25" s="238">
        <f t="shared" si="12"/>
        <v>0.9191238183927819</v>
      </c>
      <c r="Y25" s="269">
        <v>5490</v>
      </c>
      <c r="Z25" s="227">
        <v>6130</v>
      </c>
      <c r="AA25" s="213">
        <v>7170</v>
      </c>
      <c r="AB25" s="213">
        <v>6770</v>
      </c>
      <c r="AC25" s="375">
        <f t="shared" si="13"/>
        <v>-400</v>
      </c>
      <c r="AD25" s="247">
        <f t="shared" si="14"/>
        <v>-5.9</v>
      </c>
      <c r="AE25" s="206">
        <f t="shared" si="3"/>
        <v>5.2</v>
      </c>
      <c r="AF25" s="231">
        <f t="shared" si="4"/>
        <v>5.4</v>
      </c>
      <c r="AG25" s="220">
        <f t="shared" si="5"/>
        <v>6.3</v>
      </c>
      <c r="AH25" s="220">
        <f t="shared" si="5"/>
        <v>5.6</v>
      </c>
      <c r="AI25" s="238">
        <f t="shared" si="15"/>
        <v>-0.70000000000000018</v>
      </c>
      <c r="AJ25" s="221"/>
      <c r="AK25" s="207"/>
      <c r="AL25" s="1056">
        <f t="shared" si="16"/>
        <v>7840</v>
      </c>
    </row>
    <row r="26" spans="1:38">
      <c r="A26" t="s">
        <v>188</v>
      </c>
      <c r="B26" s="213">
        <v>21430</v>
      </c>
      <c r="C26" s="227">
        <v>21840</v>
      </c>
      <c r="D26" s="213">
        <v>21410</v>
      </c>
      <c r="E26" s="213">
        <v>22780</v>
      </c>
      <c r="F26" s="375">
        <f t="shared" si="6"/>
        <v>1370</v>
      </c>
      <c r="G26" s="247">
        <f t="shared" si="7"/>
        <v>6.4</v>
      </c>
      <c r="H26" s="269">
        <v>17290</v>
      </c>
      <c r="I26" s="227">
        <v>18150</v>
      </c>
      <c r="J26" s="213">
        <v>17860</v>
      </c>
      <c r="K26" s="213">
        <v>17810</v>
      </c>
      <c r="L26" s="375">
        <f t="shared" si="8"/>
        <v>-50</v>
      </c>
      <c r="M26" s="247">
        <f t="shared" si="9"/>
        <v>-0.3</v>
      </c>
      <c r="N26" s="269">
        <v>4010</v>
      </c>
      <c r="O26" s="227">
        <v>3570</v>
      </c>
      <c r="P26" s="213">
        <v>3540</v>
      </c>
      <c r="Q26" s="213">
        <v>4900</v>
      </c>
      <c r="R26" s="375">
        <f t="shared" si="10"/>
        <v>1360</v>
      </c>
      <c r="S26" s="247">
        <f t="shared" si="11"/>
        <v>38.4</v>
      </c>
      <c r="T26" s="206">
        <f t="shared" si="0"/>
        <v>18.7</v>
      </c>
      <c r="U26" s="231">
        <f t="shared" si="1"/>
        <v>16.346153846153847</v>
      </c>
      <c r="V26" s="220">
        <f t="shared" si="2"/>
        <v>16.534329752452127</v>
      </c>
      <c r="W26" s="220">
        <f t="shared" si="2"/>
        <v>21.510096575943809</v>
      </c>
      <c r="X26" s="238">
        <f t="shared" si="12"/>
        <v>4.9757668234916821</v>
      </c>
      <c r="Y26" s="269">
        <v>2220</v>
      </c>
      <c r="Z26" s="227">
        <v>1600</v>
      </c>
      <c r="AA26" s="213">
        <v>1960</v>
      </c>
      <c r="AB26" s="213">
        <v>2750</v>
      </c>
      <c r="AC26" s="375">
        <f t="shared" si="13"/>
        <v>790</v>
      </c>
      <c r="AD26" s="247">
        <f t="shared" si="14"/>
        <v>28.7</v>
      </c>
      <c r="AE26" s="206">
        <f t="shared" si="3"/>
        <v>10.4</v>
      </c>
      <c r="AF26" s="231">
        <f t="shared" si="4"/>
        <v>7.3</v>
      </c>
      <c r="AG26" s="220">
        <f t="shared" si="5"/>
        <v>9.1999999999999993</v>
      </c>
      <c r="AH26" s="220">
        <f t="shared" si="5"/>
        <v>12.1</v>
      </c>
      <c r="AI26" s="238">
        <f t="shared" si="15"/>
        <v>2.9000000000000004</v>
      </c>
      <c r="AJ26" s="221"/>
      <c r="AK26" s="207"/>
      <c r="AL26" s="1056">
        <f t="shared" si="16"/>
        <v>1370</v>
      </c>
    </row>
    <row r="27" spans="1:38">
      <c r="A27" t="s">
        <v>189</v>
      </c>
      <c r="B27" s="213">
        <v>17090</v>
      </c>
      <c r="C27" s="227">
        <v>18040</v>
      </c>
      <c r="D27" s="213">
        <v>17620</v>
      </c>
      <c r="E27" s="213">
        <v>17590</v>
      </c>
      <c r="F27" s="375">
        <f t="shared" si="6"/>
        <v>-30</v>
      </c>
      <c r="G27" s="247">
        <f t="shared" si="7"/>
        <v>-0.2</v>
      </c>
      <c r="H27" s="269">
        <v>14040</v>
      </c>
      <c r="I27" s="227">
        <v>14810</v>
      </c>
      <c r="J27" s="213">
        <v>14480</v>
      </c>
      <c r="K27" s="213">
        <v>14310</v>
      </c>
      <c r="L27" s="375">
        <f t="shared" si="8"/>
        <v>-170</v>
      </c>
      <c r="M27" s="247">
        <f t="shared" si="9"/>
        <v>-1.2</v>
      </c>
      <c r="N27" s="269">
        <v>2920</v>
      </c>
      <c r="O27" s="227">
        <v>3100</v>
      </c>
      <c r="P27" s="213">
        <v>3040</v>
      </c>
      <c r="Q27" s="213">
        <v>3070</v>
      </c>
      <c r="R27" s="375">
        <f t="shared" si="10"/>
        <v>30</v>
      </c>
      <c r="S27" s="247">
        <f t="shared" si="11"/>
        <v>1</v>
      </c>
      <c r="T27" s="206">
        <f t="shared" si="0"/>
        <v>17.100000000000001</v>
      </c>
      <c r="U27" s="231">
        <f t="shared" si="1"/>
        <v>17.184035476718403</v>
      </c>
      <c r="V27" s="220">
        <f t="shared" si="2"/>
        <v>17.253121452894437</v>
      </c>
      <c r="W27" s="220">
        <f t="shared" si="2"/>
        <v>17.453098351335985</v>
      </c>
      <c r="X27" s="238">
        <f t="shared" si="12"/>
        <v>0.1999768984415482</v>
      </c>
      <c r="Y27" s="269">
        <v>1160</v>
      </c>
      <c r="Z27" s="227">
        <v>1800</v>
      </c>
      <c r="AA27" s="213">
        <v>1370</v>
      </c>
      <c r="AB27" s="213">
        <v>1660</v>
      </c>
      <c r="AC27" s="375">
        <f t="shared" si="13"/>
        <v>290</v>
      </c>
      <c r="AD27" s="247">
        <f t="shared" si="14"/>
        <v>17.5</v>
      </c>
      <c r="AE27" s="206">
        <f t="shared" si="3"/>
        <v>6.8</v>
      </c>
      <c r="AF27" s="231">
        <f t="shared" si="4"/>
        <v>10</v>
      </c>
      <c r="AG27" s="220">
        <f t="shared" si="5"/>
        <v>7.8</v>
      </c>
      <c r="AH27" s="220">
        <f t="shared" si="5"/>
        <v>9.4</v>
      </c>
      <c r="AI27" s="238">
        <f t="shared" si="15"/>
        <v>1.6000000000000005</v>
      </c>
      <c r="AJ27" s="221"/>
      <c r="AK27" s="207"/>
      <c r="AL27" s="1056">
        <f t="shared" si="16"/>
        <v>-30</v>
      </c>
    </row>
    <row r="28" spans="1:38">
      <c r="A28" t="s">
        <v>190</v>
      </c>
      <c r="B28" s="213">
        <v>95010</v>
      </c>
      <c r="C28" s="227">
        <v>113990</v>
      </c>
      <c r="D28" s="213">
        <v>107270</v>
      </c>
      <c r="E28" s="213">
        <v>106250</v>
      </c>
      <c r="F28" s="375">
        <f t="shared" si="6"/>
        <v>-1020</v>
      </c>
      <c r="G28" s="247">
        <f t="shared" si="7"/>
        <v>-1</v>
      </c>
      <c r="H28" s="269">
        <v>85290</v>
      </c>
      <c r="I28" s="227">
        <v>101900</v>
      </c>
      <c r="J28" s="213">
        <v>95190</v>
      </c>
      <c r="K28" s="213">
        <v>93580</v>
      </c>
      <c r="L28" s="375">
        <f t="shared" si="8"/>
        <v>-1610</v>
      </c>
      <c r="M28" s="247">
        <f t="shared" si="9"/>
        <v>-1.7</v>
      </c>
      <c r="N28" s="269">
        <v>9370</v>
      </c>
      <c r="O28" s="227">
        <v>11820</v>
      </c>
      <c r="P28" s="213">
        <v>11620</v>
      </c>
      <c r="Q28" s="213">
        <v>11790</v>
      </c>
      <c r="R28" s="375">
        <f t="shared" si="10"/>
        <v>170</v>
      </c>
      <c r="S28" s="247">
        <f t="shared" si="11"/>
        <v>1.5</v>
      </c>
      <c r="T28" s="206">
        <f t="shared" si="0"/>
        <v>9.9</v>
      </c>
      <c r="U28" s="231">
        <f t="shared" si="1"/>
        <v>10.369330643038863</v>
      </c>
      <c r="V28" s="220">
        <f t="shared" si="2"/>
        <v>10.832478791833692</v>
      </c>
      <c r="W28" s="220">
        <f t="shared" si="2"/>
        <v>11.096470588235293</v>
      </c>
      <c r="X28" s="238">
        <f t="shared" si="12"/>
        <v>0.26399179640160142</v>
      </c>
      <c r="Y28" s="269">
        <v>4220</v>
      </c>
      <c r="Z28" s="227">
        <v>5670</v>
      </c>
      <c r="AA28" s="213">
        <v>4900</v>
      </c>
      <c r="AB28" s="213">
        <v>4980</v>
      </c>
      <c r="AC28" s="375">
        <f t="shared" si="13"/>
        <v>80</v>
      </c>
      <c r="AD28" s="247">
        <f t="shared" si="14"/>
        <v>1.6</v>
      </c>
      <c r="AE28" s="206">
        <f t="shared" si="3"/>
        <v>4.4000000000000004</v>
      </c>
      <c r="AF28" s="231">
        <f t="shared" si="4"/>
        <v>5</v>
      </c>
      <c r="AG28" s="220">
        <f t="shared" si="5"/>
        <v>4.5999999999999996</v>
      </c>
      <c r="AH28" s="220">
        <f t="shared" si="5"/>
        <v>4.7</v>
      </c>
      <c r="AI28" s="238">
        <f t="shared" si="15"/>
        <v>0.10000000000000053</v>
      </c>
      <c r="AJ28" s="221"/>
      <c r="AK28" s="207"/>
      <c r="AL28" s="1056">
        <f t="shared" si="16"/>
        <v>-1020</v>
      </c>
    </row>
    <row r="29" spans="1:38">
      <c r="A29" t="s">
        <v>191</v>
      </c>
      <c r="B29" s="213">
        <v>30550</v>
      </c>
      <c r="C29" s="227">
        <v>33020</v>
      </c>
      <c r="D29" s="213">
        <v>32700</v>
      </c>
      <c r="E29" s="213">
        <v>36050</v>
      </c>
      <c r="F29" s="375">
        <f t="shared" si="6"/>
        <v>3350</v>
      </c>
      <c r="G29" s="247">
        <f t="shared" si="7"/>
        <v>10.199999999999999</v>
      </c>
      <c r="H29" s="269">
        <v>27540</v>
      </c>
      <c r="I29" s="227">
        <v>29530</v>
      </c>
      <c r="J29" s="213">
        <v>28450</v>
      </c>
      <c r="K29" s="213">
        <v>30830</v>
      </c>
      <c r="L29" s="375">
        <f t="shared" si="8"/>
        <v>2380</v>
      </c>
      <c r="M29" s="247">
        <f t="shared" si="9"/>
        <v>8.4</v>
      </c>
      <c r="N29" s="269">
        <v>2720</v>
      </c>
      <c r="O29" s="227">
        <v>3370</v>
      </c>
      <c r="P29" s="213">
        <v>4050</v>
      </c>
      <c r="Q29" s="213">
        <v>5050</v>
      </c>
      <c r="R29" s="375">
        <f t="shared" si="10"/>
        <v>1000</v>
      </c>
      <c r="S29" s="247">
        <f t="shared" si="11"/>
        <v>24.7</v>
      </c>
      <c r="T29" s="206">
        <f t="shared" si="0"/>
        <v>8.9</v>
      </c>
      <c r="U29" s="231">
        <f t="shared" si="1"/>
        <v>10.205935796486978</v>
      </c>
      <c r="V29" s="220">
        <f t="shared" si="2"/>
        <v>12.385321100917432</v>
      </c>
      <c r="W29" s="220">
        <f t="shared" si="2"/>
        <v>14.008321775312066</v>
      </c>
      <c r="X29" s="238">
        <f t="shared" si="12"/>
        <v>1.6230006743946337</v>
      </c>
      <c r="Y29" s="269">
        <v>1540</v>
      </c>
      <c r="Z29" s="227">
        <v>2490</v>
      </c>
      <c r="AA29" s="213">
        <v>2530</v>
      </c>
      <c r="AB29" s="213">
        <v>2700</v>
      </c>
      <c r="AC29" s="375">
        <f t="shared" si="13"/>
        <v>170</v>
      </c>
      <c r="AD29" s="247">
        <f t="shared" si="14"/>
        <v>6.3</v>
      </c>
      <c r="AE29" s="206">
        <f t="shared" si="3"/>
        <v>5</v>
      </c>
      <c r="AF29" s="231">
        <f t="shared" si="4"/>
        <v>7.5</v>
      </c>
      <c r="AG29" s="220">
        <f t="shared" si="5"/>
        <v>7.7</v>
      </c>
      <c r="AH29" s="220">
        <f t="shared" si="5"/>
        <v>7.5</v>
      </c>
      <c r="AI29" s="238">
        <f t="shared" si="15"/>
        <v>-0.20000000000000018</v>
      </c>
      <c r="AJ29" s="221"/>
      <c r="AK29" s="207"/>
      <c r="AL29" s="1056">
        <f t="shared" si="16"/>
        <v>3350</v>
      </c>
    </row>
    <row r="30" spans="1:38">
      <c r="A30" t="s">
        <v>192</v>
      </c>
      <c r="B30" s="213">
        <v>37340</v>
      </c>
      <c r="C30" s="227">
        <v>42220</v>
      </c>
      <c r="D30" s="213">
        <v>40850</v>
      </c>
      <c r="E30" s="213">
        <v>42130</v>
      </c>
      <c r="F30" s="375">
        <f t="shared" si="6"/>
        <v>1280</v>
      </c>
      <c r="G30" s="247">
        <f t="shared" si="7"/>
        <v>3.1</v>
      </c>
      <c r="H30" s="269">
        <v>33570</v>
      </c>
      <c r="I30" s="227">
        <v>36600</v>
      </c>
      <c r="J30" s="213">
        <v>34820</v>
      </c>
      <c r="K30" s="213">
        <v>35930</v>
      </c>
      <c r="L30" s="375">
        <f t="shared" si="8"/>
        <v>1110</v>
      </c>
      <c r="M30" s="247">
        <f t="shared" si="9"/>
        <v>3.2</v>
      </c>
      <c r="N30" s="269">
        <v>3450</v>
      </c>
      <c r="O30" s="227">
        <v>5540</v>
      </c>
      <c r="P30" s="213">
        <v>5660</v>
      </c>
      <c r="Q30" s="213">
        <v>6150</v>
      </c>
      <c r="R30" s="375">
        <f t="shared" si="10"/>
        <v>490</v>
      </c>
      <c r="S30" s="247">
        <f t="shared" si="11"/>
        <v>8.6999999999999993</v>
      </c>
      <c r="T30" s="206">
        <f t="shared" si="0"/>
        <v>9.1999999999999993</v>
      </c>
      <c r="U30" s="231">
        <f t="shared" si="1"/>
        <v>13.121743249644718</v>
      </c>
      <c r="V30" s="220">
        <f t="shared" si="2"/>
        <v>13.855569155446757</v>
      </c>
      <c r="W30" s="220">
        <f t="shared" si="2"/>
        <v>14.597673866603369</v>
      </c>
      <c r="X30" s="238">
        <f t="shared" si="12"/>
        <v>0.74210471115661214</v>
      </c>
      <c r="Y30" s="269">
        <v>1660</v>
      </c>
      <c r="Z30" s="227">
        <v>2030</v>
      </c>
      <c r="AA30" s="213">
        <v>2900</v>
      </c>
      <c r="AB30" s="213">
        <v>2740</v>
      </c>
      <c r="AC30" s="375">
        <f t="shared" si="13"/>
        <v>-160</v>
      </c>
      <c r="AD30" s="247">
        <f t="shared" si="14"/>
        <v>-5.8</v>
      </c>
      <c r="AE30" s="206">
        <f t="shared" si="3"/>
        <v>4.4000000000000004</v>
      </c>
      <c r="AF30" s="231">
        <f t="shared" si="4"/>
        <v>4.8</v>
      </c>
      <c r="AG30" s="220">
        <f t="shared" si="5"/>
        <v>7.1</v>
      </c>
      <c r="AH30" s="220">
        <f t="shared" si="5"/>
        <v>6.5</v>
      </c>
      <c r="AI30" s="238">
        <f t="shared" si="15"/>
        <v>-0.59999999999999964</v>
      </c>
      <c r="AJ30" s="221"/>
      <c r="AK30" s="207"/>
      <c r="AL30" s="1056">
        <f t="shared" si="16"/>
        <v>1280</v>
      </c>
    </row>
    <row r="31" spans="1:38">
      <c r="A31" t="s">
        <v>193</v>
      </c>
      <c r="B31" s="213">
        <v>66100</v>
      </c>
      <c r="C31" s="227">
        <v>73150</v>
      </c>
      <c r="D31" s="213">
        <v>71180</v>
      </c>
      <c r="E31" s="213">
        <v>72360</v>
      </c>
      <c r="F31" s="375">
        <f t="shared" si="6"/>
        <v>1180</v>
      </c>
      <c r="G31" s="247">
        <f t="shared" si="7"/>
        <v>1.7</v>
      </c>
      <c r="H31" s="269">
        <v>58200</v>
      </c>
      <c r="I31" s="227">
        <v>64500</v>
      </c>
      <c r="J31" s="213">
        <v>62340</v>
      </c>
      <c r="K31" s="213">
        <v>63640</v>
      </c>
      <c r="L31" s="375">
        <f t="shared" si="8"/>
        <v>1300</v>
      </c>
      <c r="M31" s="247">
        <f t="shared" si="9"/>
        <v>2.1</v>
      </c>
      <c r="N31" s="269">
        <v>7390</v>
      </c>
      <c r="O31" s="227">
        <v>8250</v>
      </c>
      <c r="P31" s="213">
        <v>8600</v>
      </c>
      <c r="Q31" s="213">
        <v>8550</v>
      </c>
      <c r="R31" s="375">
        <f t="shared" si="10"/>
        <v>-50</v>
      </c>
      <c r="S31" s="247">
        <f t="shared" si="11"/>
        <v>-0.6</v>
      </c>
      <c r="T31" s="206">
        <f t="shared" si="0"/>
        <v>11.2</v>
      </c>
      <c r="U31" s="231">
        <f t="shared" si="1"/>
        <v>11.278195488721805</v>
      </c>
      <c r="V31" s="220">
        <f t="shared" si="2"/>
        <v>12.082045518404046</v>
      </c>
      <c r="W31" s="220">
        <f t="shared" si="2"/>
        <v>11.815920398009951</v>
      </c>
      <c r="X31" s="238">
        <f t="shared" si="12"/>
        <v>-0.2661251203940953</v>
      </c>
      <c r="Y31" s="269">
        <v>2570</v>
      </c>
      <c r="Z31" s="227">
        <v>4250</v>
      </c>
      <c r="AA31" s="213">
        <v>4850</v>
      </c>
      <c r="AB31" s="213">
        <v>6270</v>
      </c>
      <c r="AC31" s="375">
        <f t="shared" si="13"/>
        <v>1420</v>
      </c>
      <c r="AD31" s="247">
        <f t="shared" si="14"/>
        <v>22.6</v>
      </c>
      <c r="AE31" s="206">
        <f t="shared" si="3"/>
        <v>3.9</v>
      </c>
      <c r="AF31" s="231">
        <f t="shared" si="4"/>
        <v>5.8</v>
      </c>
      <c r="AG31" s="220">
        <f t="shared" si="5"/>
        <v>6.8</v>
      </c>
      <c r="AH31" s="220">
        <f t="shared" si="5"/>
        <v>8.6999999999999993</v>
      </c>
      <c r="AI31" s="238">
        <f t="shared" si="15"/>
        <v>1.8999999999999995</v>
      </c>
      <c r="AJ31" s="221"/>
      <c r="AK31" s="207"/>
      <c r="AL31" s="1056">
        <f t="shared" si="16"/>
        <v>1180</v>
      </c>
    </row>
    <row r="32" spans="1:38">
      <c r="A32" t="s">
        <v>194</v>
      </c>
      <c r="B32" s="213">
        <v>18370</v>
      </c>
      <c r="C32" s="227">
        <v>19730</v>
      </c>
      <c r="D32" s="213">
        <v>19320</v>
      </c>
      <c r="E32" s="213">
        <v>20620</v>
      </c>
      <c r="F32" s="375">
        <f t="shared" si="6"/>
        <v>1300</v>
      </c>
      <c r="G32" s="247">
        <f t="shared" si="7"/>
        <v>6.7</v>
      </c>
      <c r="H32" s="269">
        <v>16450</v>
      </c>
      <c r="I32" s="227">
        <v>17080</v>
      </c>
      <c r="J32" s="213">
        <v>17120</v>
      </c>
      <c r="K32" s="213">
        <v>17910</v>
      </c>
      <c r="L32" s="375">
        <f t="shared" si="8"/>
        <v>790</v>
      </c>
      <c r="M32" s="247">
        <f t="shared" si="9"/>
        <v>4.5999999999999996</v>
      </c>
      <c r="N32" s="269">
        <v>1770</v>
      </c>
      <c r="O32" s="227">
        <v>2620</v>
      </c>
      <c r="P32" s="213">
        <v>2200</v>
      </c>
      <c r="Q32" s="213">
        <v>2580</v>
      </c>
      <c r="R32" s="375">
        <f t="shared" si="10"/>
        <v>380</v>
      </c>
      <c r="S32" s="247">
        <f t="shared" si="11"/>
        <v>17.3</v>
      </c>
      <c r="T32" s="206">
        <f t="shared" si="0"/>
        <v>9.6</v>
      </c>
      <c r="U32" s="231">
        <f t="shared" si="1"/>
        <v>13.279270146984286</v>
      </c>
      <c r="V32" s="220">
        <f t="shared" si="2"/>
        <v>11.387163561076605</v>
      </c>
      <c r="W32" s="220">
        <f t="shared" si="2"/>
        <v>12.512124151309409</v>
      </c>
      <c r="X32" s="238">
        <f t="shared" si="12"/>
        <v>1.1249605902328046</v>
      </c>
      <c r="Y32" s="269">
        <v>680</v>
      </c>
      <c r="Z32" s="227">
        <v>920</v>
      </c>
      <c r="AA32" s="213">
        <v>840</v>
      </c>
      <c r="AB32" s="213">
        <v>1160</v>
      </c>
      <c r="AC32" s="375">
        <f t="shared" si="13"/>
        <v>320</v>
      </c>
      <c r="AD32" s="247">
        <f t="shared" si="14"/>
        <v>27.6</v>
      </c>
      <c r="AE32" s="206">
        <f t="shared" si="3"/>
        <v>3.7</v>
      </c>
      <c r="AF32" s="231">
        <f t="shared" si="4"/>
        <v>4.7</v>
      </c>
      <c r="AG32" s="220">
        <f t="shared" si="5"/>
        <v>4.3</v>
      </c>
      <c r="AH32" s="220">
        <f t="shared" si="5"/>
        <v>5.6</v>
      </c>
      <c r="AI32" s="238">
        <f t="shared" si="15"/>
        <v>1.2999999999999998</v>
      </c>
      <c r="AJ32" s="221"/>
      <c r="AK32" s="207"/>
      <c r="AL32" s="1056">
        <f t="shared" si="16"/>
        <v>1300</v>
      </c>
    </row>
    <row r="33" spans="1:38">
      <c r="A33" t="s">
        <v>195</v>
      </c>
      <c r="B33" s="213">
        <v>43380</v>
      </c>
      <c r="C33" s="227">
        <v>48310</v>
      </c>
      <c r="D33" s="213">
        <v>44060</v>
      </c>
      <c r="E33" s="213">
        <v>47670</v>
      </c>
      <c r="F33" s="375">
        <f t="shared" si="6"/>
        <v>3610</v>
      </c>
      <c r="G33" s="247">
        <f t="shared" si="7"/>
        <v>8.1999999999999993</v>
      </c>
      <c r="H33" s="269">
        <v>38660</v>
      </c>
      <c r="I33" s="227">
        <v>42980</v>
      </c>
      <c r="J33" s="213">
        <v>39680</v>
      </c>
      <c r="K33" s="213">
        <v>43050</v>
      </c>
      <c r="L33" s="375">
        <f t="shared" si="8"/>
        <v>3370</v>
      </c>
      <c r="M33" s="247">
        <f t="shared" si="9"/>
        <v>8.5</v>
      </c>
      <c r="N33" s="269">
        <v>4590</v>
      </c>
      <c r="O33" s="227">
        <v>5240</v>
      </c>
      <c r="P33" s="213">
        <v>4240</v>
      </c>
      <c r="Q33" s="213">
        <v>4430</v>
      </c>
      <c r="R33" s="375">
        <f t="shared" si="10"/>
        <v>190</v>
      </c>
      <c r="S33" s="247">
        <f t="shared" si="11"/>
        <v>4.5</v>
      </c>
      <c r="T33" s="206">
        <f t="shared" si="0"/>
        <v>10.6</v>
      </c>
      <c r="U33" s="231">
        <f t="shared" si="1"/>
        <v>10.846615607534673</v>
      </c>
      <c r="V33" s="220">
        <f t="shared" si="2"/>
        <v>9.6232410349523381</v>
      </c>
      <c r="W33" s="220">
        <f t="shared" si="2"/>
        <v>9.2930564296203073</v>
      </c>
      <c r="X33" s="238">
        <f t="shared" si="12"/>
        <v>-0.33018460533203076</v>
      </c>
      <c r="Y33" s="269">
        <v>980</v>
      </c>
      <c r="Z33" s="227">
        <v>1920</v>
      </c>
      <c r="AA33" s="213">
        <v>2890</v>
      </c>
      <c r="AB33" s="213">
        <v>2720</v>
      </c>
      <c r="AC33" s="375">
        <f t="shared" si="13"/>
        <v>-170</v>
      </c>
      <c r="AD33" s="247">
        <f t="shared" si="14"/>
        <v>-6.3</v>
      </c>
      <c r="AE33" s="206">
        <f t="shared" si="3"/>
        <v>2.2999999999999998</v>
      </c>
      <c r="AF33" s="231">
        <f t="shared" si="4"/>
        <v>4</v>
      </c>
      <c r="AG33" s="220">
        <f t="shared" si="5"/>
        <v>6.6</v>
      </c>
      <c r="AH33" s="220">
        <f t="shared" si="5"/>
        <v>5.7</v>
      </c>
      <c r="AI33" s="238">
        <f t="shared" si="15"/>
        <v>-0.89999999999999947</v>
      </c>
      <c r="AJ33" s="221"/>
      <c r="AK33" s="207"/>
      <c r="AL33" s="1056">
        <f t="shared" si="16"/>
        <v>3610</v>
      </c>
    </row>
    <row r="34" spans="1:38">
      <c r="A34" t="s">
        <v>196</v>
      </c>
      <c r="B34" s="213">
        <v>16820</v>
      </c>
      <c r="C34" s="227">
        <v>16350</v>
      </c>
      <c r="D34" s="213">
        <v>18040</v>
      </c>
      <c r="E34" s="213">
        <v>19860</v>
      </c>
      <c r="F34" s="375">
        <f t="shared" si="6"/>
        <v>1820</v>
      </c>
      <c r="G34" s="247">
        <f t="shared" si="7"/>
        <v>10.1</v>
      </c>
      <c r="H34" s="269">
        <v>14900</v>
      </c>
      <c r="I34" s="227">
        <v>14600</v>
      </c>
      <c r="J34" s="213">
        <v>15690</v>
      </c>
      <c r="K34" s="213">
        <v>17330</v>
      </c>
      <c r="L34" s="375">
        <f t="shared" si="8"/>
        <v>1640</v>
      </c>
      <c r="M34" s="247">
        <f t="shared" si="9"/>
        <v>10.5</v>
      </c>
      <c r="N34" s="269">
        <v>1890</v>
      </c>
      <c r="O34" s="227">
        <v>1760</v>
      </c>
      <c r="P34" s="213">
        <v>2330</v>
      </c>
      <c r="Q34" s="213">
        <v>2500</v>
      </c>
      <c r="R34" s="375">
        <f t="shared" si="10"/>
        <v>170</v>
      </c>
      <c r="S34" s="247">
        <f t="shared" si="11"/>
        <v>7.3</v>
      </c>
      <c r="T34" s="206">
        <f t="shared" si="0"/>
        <v>11.2</v>
      </c>
      <c r="U34" s="231">
        <f t="shared" si="1"/>
        <v>10.764525993883792</v>
      </c>
      <c r="V34" s="220">
        <f t="shared" si="2"/>
        <v>12.915742793791573</v>
      </c>
      <c r="W34" s="220">
        <f t="shared" si="2"/>
        <v>12.588116817724067</v>
      </c>
      <c r="X34" s="238">
        <f t="shared" si="12"/>
        <v>-0.32762597606750532</v>
      </c>
      <c r="Y34" s="269">
        <v>1010</v>
      </c>
      <c r="Z34" s="227">
        <v>1340</v>
      </c>
      <c r="AA34" s="213">
        <v>1060</v>
      </c>
      <c r="AB34" s="213">
        <v>1460</v>
      </c>
      <c r="AC34" s="375">
        <f t="shared" si="13"/>
        <v>400</v>
      </c>
      <c r="AD34" s="247">
        <f t="shared" si="14"/>
        <v>27.4</v>
      </c>
      <c r="AE34" s="206">
        <f t="shared" si="3"/>
        <v>6</v>
      </c>
      <c r="AF34" s="231">
        <f t="shared" si="4"/>
        <v>8.1999999999999993</v>
      </c>
      <c r="AG34" s="220">
        <f t="shared" si="5"/>
        <v>5.9</v>
      </c>
      <c r="AH34" s="220">
        <f t="shared" si="5"/>
        <v>7.4</v>
      </c>
      <c r="AI34" s="238">
        <f t="shared" si="15"/>
        <v>1.5</v>
      </c>
      <c r="AJ34" s="221"/>
      <c r="AK34" s="207"/>
      <c r="AL34" s="1056">
        <f t="shared" si="16"/>
        <v>1820</v>
      </c>
    </row>
    <row r="35" spans="1:38">
      <c r="A35" t="s">
        <v>295</v>
      </c>
      <c r="B35" s="213">
        <v>17240</v>
      </c>
      <c r="C35" s="227">
        <v>17970</v>
      </c>
      <c r="D35" s="213">
        <v>18560</v>
      </c>
      <c r="E35" s="213">
        <v>19760</v>
      </c>
      <c r="F35" s="375">
        <f t="shared" si="6"/>
        <v>1200</v>
      </c>
      <c r="G35" s="247">
        <f t="shared" si="7"/>
        <v>6.5</v>
      </c>
      <c r="H35" s="269">
        <v>14630</v>
      </c>
      <c r="I35" s="227">
        <v>14970</v>
      </c>
      <c r="J35" s="213">
        <v>15450</v>
      </c>
      <c r="K35" s="213">
        <v>15900</v>
      </c>
      <c r="L35" s="375">
        <f t="shared" si="8"/>
        <v>450</v>
      </c>
      <c r="M35" s="247">
        <f t="shared" si="9"/>
        <v>2.9</v>
      </c>
      <c r="N35" s="269">
        <v>2590</v>
      </c>
      <c r="O35" s="227">
        <v>2960</v>
      </c>
      <c r="P35" s="213">
        <v>2960</v>
      </c>
      <c r="Q35" s="213">
        <v>3790</v>
      </c>
      <c r="R35" s="375">
        <f t="shared" si="10"/>
        <v>830</v>
      </c>
      <c r="S35" s="247">
        <f t="shared" si="11"/>
        <v>28</v>
      </c>
      <c r="T35" s="206">
        <f t="shared" si="0"/>
        <v>15</v>
      </c>
      <c r="U35" s="231">
        <f t="shared" si="1"/>
        <v>16.471897607122983</v>
      </c>
      <c r="V35" s="220">
        <f t="shared" si="2"/>
        <v>15.948275862068966</v>
      </c>
      <c r="W35" s="220">
        <f t="shared" si="2"/>
        <v>19.180161943319838</v>
      </c>
      <c r="X35" s="238">
        <f t="shared" si="12"/>
        <v>3.2318860812508721</v>
      </c>
      <c r="Y35" s="269">
        <v>1490</v>
      </c>
      <c r="Z35" s="227">
        <v>1630</v>
      </c>
      <c r="AA35" s="213">
        <v>1850</v>
      </c>
      <c r="AB35" s="213">
        <v>2100</v>
      </c>
      <c r="AC35" s="375">
        <f t="shared" si="13"/>
        <v>250</v>
      </c>
      <c r="AD35" s="247">
        <f t="shared" si="14"/>
        <v>11.9</v>
      </c>
      <c r="AE35" s="206">
        <f t="shared" si="3"/>
        <v>8.6</v>
      </c>
      <c r="AF35" s="231">
        <f t="shared" si="4"/>
        <v>9.1</v>
      </c>
      <c r="AG35" s="220">
        <f t="shared" si="5"/>
        <v>10</v>
      </c>
      <c r="AH35" s="220">
        <f t="shared" si="5"/>
        <v>10.6</v>
      </c>
      <c r="AI35" s="238">
        <f t="shared" si="15"/>
        <v>0.59999999999999964</v>
      </c>
      <c r="AJ35" s="221"/>
      <c r="AK35" s="207"/>
      <c r="AL35" s="1056">
        <f t="shared" si="16"/>
        <v>1200</v>
      </c>
    </row>
    <row r="36" spans="1:38">
      <c r="A36" t="s">
        <v>197</v>
      </c>
      <c r="B36" s="213">
        <v>10310</v>
      </c>
      <c r="C36" s="227">
        <v>11000</v>
      </c>
      <c r="D36" s="213">
        <v>10790</v>
      </c>
      <c r="E36" s="213">
        <v>10710</v>
      </c>
      <c r="F36" s="375">
        <f t="shared" si="6"/>
        <v>-80</v>
      </c>
      <c r="G36" s="247">
        <f t="shared" si="7"/>
        <v>-0.7</v>
      </c>
      <c r="H36" s="269">
        <v>8360</v>
      </c>
      <c r="I36" s="227">
        <v>8740</v>
      </c>
      <c r="J36" s="213">
        <v>8370</v>
      </c>
      <c r="K36" s="213">
        <v>7900</v>
      </c>
      <c r="L36" s="375">
        <f t="shared" si="8"/>
        <v>-470</v>
      </c>
      <c r="M36" s="247">
        <f t="shared" si="9"/>
        <v>-5.6</v>
      </c>
      <c r="N36" s="269">
        <v>1890</v>
      </c>
      <c r="O36" s="227">
        <v>2210</v>
      </c>
      <c r="P36" s="213">
        <v>2390</v>
      </c>
      <c r="Q36" s="213">
        <v>2760</v>
      </c>
      <c r="R36" s="375">
        <f t="shared" si="10"/>
        <v>370</v>
      </c>
      <c r="S36" s="247">
        <f t="shared" si="11"/>
        <v>15.5</v>
      </c>
      <c r="T36" s="206">
        <f t="shared" si="0"/>
        <v>18.3</v>
      </c>
      <c r="U36" s="231">
        <f t="shared" si="1"/>
        <v>20.09090909090909</v>
      </c>
      <c r="V36" s="220">
        <f t="shared" si="2"/>
        <v>22.150139017608897</v>
      </c>
      <c r="W36" s="220">
        <f t="shared" si="2"/>
        <v>25.770308123249297</v>
      </c>
      <c r="X36" s="238">
        <f t="shared" si="12"/>
        <v>3.6201691056404002</v>
      </c>
      <c r="Y36" s="269">
        <v>1380</v>
      </c>
      <c r="Z36" s="227">
        <v>1820</v>
      </c>
      <c r="AA36" s="213">
        <v>1820</v>
      </c>
      <c r="AB36" s="213">
        <v>2250</v>
      </c>
      <c r="AC36" s="375">
        <f t="shared" si="13"/>
        <v>430</v>
      </c>
      <c r="AD36" s="247">
        <f t="shared" si="14"/>
        <v>19.100000000000001</v>
      </c>
      <c r="AE36" s="206">
        <f t="shared" si="3"/>
        <v>13.4</v>
      </c>
      <c r="AF36" s="231">
        <f t="shared" si="4"/>
        <v>16.5</v>
      </c>
      <c r="AG36" s="220">
        <f t="shared" si="5"/>
        <v>16.899999999999999</v>
      </c>
      <c r="AH36" s="220">
        <f t="shared" si="5"/>
        <v>21</v>
      </c>
      <c r="AI36" s="238">
        <f t="shared" si="15"/>
        <v>4.1000000000000014</v>
      </c>
      <c r="AJ36" s="221"/>
      <c r="AK36" s="207"/>
      <c r="AL36" s="1056">
        <f t="shared" si="16"/>
        <v>-80</v>
      </c>
    </row>
    <row r="37" spans="1:38">
      <c r="A37" t="s">
        <v>198</v>
      </c>
      <c r="B37" s="213">
        <v>25790</v>
      </c>
      <c r="C37" s="227">
        <v>26700</v>
      </c>
      <c r="D37" s="213">
        <v>26680</v>
      </c>
      <c r="E37" s="213">
        <v>28140</v>
      </c>
      <c r="F37" s="375">
        <f t="shared" si="6"/>
        <v>1460</v>
      </c>
      <c r="G37" s="247">
        <f t="shared" si="7"/>
        <v>5.5</v>
      </c>
      <c r="H37" s="269">
        <v>20670</v>
      </c>
      <c r="I37" s="227">
        <v>22370</v>
      </c>
      <c r="J37" s="213">
        <v>22130</v>
      </c>
      <c r="K37" s="213">
        <v>23080</v>
      </c>
      <c r="L37" s="375">
        <f t="shared" si="8"/>
        <v>950</v>
      </c>
      <c r="M37" s="247">
        <f t="shared" si="9"/>
        <v>4.3</v>
      </c>
      <c r="N37" s="269">
        <v>4960</v>
      </c>
      <c r="O37" s="227">
        <v>4290</v>
      </c>
      <c r="P37" s="213">
        <v>4470</v>
      </c>
      <c r="Q37" s="213">
        <v>5030</v>
      </c>
      <c r="R37" s="375">
        <f t="shared" si="10"/>
        <v>560</v>
      </c>
      <c r="S37" s="247">
        <f t="shared" si="11"/>
        <v>12.5</v>
      </c>
      <c r="T37" s="206">
        <f t="shared" si="0"/>
        <v>19.2</v>
      </c>
      <c r="U37" s="231">
        <f t="shared" si="1"/>
        <v>16.067415730337078</v>
      </c>
      <c r="V37" s="220">
        <f t="shared" si="2"/>
        <v>16.754122938530735</v>
      </c>
      <c r="W37" s="220">
        <f t="shared" si="2"/>
        <v>17.874911158493248</v>
      </c>
      <c r="X37" s="238">
        <f t="shared" si="12"/>
        <v>1.1207882199625132</v>
      </c>
      <c r="Y37" s="269">
        <v>2690</v>
      </c>
      <c r="Z37" s="227">
        <v>2810</v>
      </c>
      <c r="AA37" s="213">
        <v>3190</v>
      </c>
      <c r="AB37" s="213">
        <v>2950</v>
      </c>
      <c r="AC37" s="375">
        <f t="shared" si="13"/>
        <v>-240</v>
      </c>
      <c r="AD37" s="247">
        <f t="shared" si="14"/>
        <v>-8.1</v>
      </c>
      <c r="AE37" s="206">
        <f t="shared" si="3"/>
        <v>10.4</v>
      </c>
      <c r="AF37" s="231">
        <f t="shared" si="4"/>
        <v>10.5</v>
      </c>
      <c r="AG37" s="220">
        <f t="shared" si="5"/>
        <v>12</v>
      </c>
      <c r="AH37" s="220">
        <f t="shared" si="5"/>
        <v>10.5</v>
      </c>
      <c r="AI37" s="238">
        <f t="shared" si="15"/>
        <v>-1.5</v>
      </c>
      <c r="AJ37" s="221"/>
      <c r="AK37" s="207"/>
      <c r="AL37" s="1056">
        <f t="shared" si="16"/>
        <v>1460</v>
      </c>
    </row>
    <row r="38" spans="1:38">
      <c r="A38" s="276" t="s">
        <v>199</v>
      </c>
      <c r="B38" s="420">
        <v>19750</v>
      </c>
      <c r="C38" s="421">
        <v>19940</v>
      </c>
      <c r="D38" s="420">
        <v>21080</v>
      </c>
      <c r="E38" s="420">
        <v>21240</v>
      </c>
      <c r="F38" s="375">
        <f t="shared" si="6"/>
        <v>160</v>
      </c>
      <c r="G38" s="247">
        <f t="shared" si="7"/>
        <v>0.8</v>
      </c>
      <c r="H38" s="277">
        <v>16280</v>
      </c>
      <c r="I38" s="421">
        <v>16430</v>
      </c>
      <c r="J38" s="420">
        <v>16890</v>
      </c>
      <c r="K38" s="420">
        <v>16920</v>
      </c>
      <c r="L38" s="375">
        <f t="shared" si="8"/>
        <v>30</v>
      </c>
      <c r="M38" s="247">
        <f t="shared" si="9"/>
        <v>0.2</v>
      </c>
      <c r="N38" s="277">
        <v>3450</v>
      </c>
      <c r="O38" s="421">
        <v>3260</v>
      </c>
      <c r="P38" s="420">
        <v>3950</v>
      </c>
      <c r="Q38" s="420">
        <v>4200</v>
      </c>
      <c r="R38" s="375">
        <f t="shared" si="10"/>
        <v>250</v>
      </c>
      <c r="S38" s="247">
        <f t="shared" si="11"/>
        <v>6.3</v>
      </c>
      <c r="T38" s="271">
        <f t="shared" si="0"/>
        <v>17.5</v>
      </c>
      <c r="U38" s="270">
        <f t="shared" si="1"/>
        <v>16.349047141424272</v>
      </c>
      <c r="V38" s="422">
        <f t="shared" si="2"/>
        <v>18.738140417457306</v>
      </c>
      <c r="W38" s="422">
        <f t="shared" si="2"/>
        <v>19.774011299435028</v>
      </c>
      <c r="X38" s="238">
        <f t="shared" si="12"/>
        <v>1.035870881977722</v>
      </c>
      <c r="Y38" s="277">
        <v>1840</v>
      </c>
      <c r="Z38" s="421">
        <v>2090</v>
      </c>
      <c r="AA38" s="420">
        <v>2560</v>
      </c>
      <c r="AB38" s="420">
        <v>2520</v>
      </c>
      <c r="AC38" s="375">
        <f t="shared" si="13"/>
        <v>-40</v>
      </c>
      <c r="AD38" s="247">
        <f t="shared" si="14"/>
        <v>-1.6</v>
      </c>
      <c r="AE38" s="271">
        <f t="shared" si="3"/>
        <v>9.3000000000000007</v>
      </c>
      <c r="AF38" s="270">
        <f t="shared" si="4"/>
        <v>10.5</v>
      </c>
      <c r="AG38" s="422">
        <f t="shared" si="5"/>
        <v>12.1</v>
      </c>
      <c r="AH38" s="422">
        <f t="shared" si="5"/>
        <v>11.9</v>
      </c>
      <c r="AI38" s="238">
        <f t="shared" si="15"/>
        <v>-0.19999999999999929</v>
      </c>
      <c r="AJ38" s="423"/>
      <c r="AK38" s="207"/>
      <c r="AL38" s="1056">
        <f t="shared" si="16"/>
        <v>160</v>
      </c>
    </row>
    <row r="39" spans="1:38">
      <c r="A39" t="s">
        <v>200</v>
      </c>
      <c r="B39" s="213">
        <v>13820</v>
      </c>
      <c r="C39" s="227">
        <v>14190</v>
      </c>
      <c r="D39" s="213">
        <v>13960</v>
      </c>
      <c r="E39" s="213">
        <v>13990</v>
      </c>
      <c r="F39" s="375">
        <f t="shared" si="6"/>
        <v>30</v>
      </c>
      <c r="G39" s="247">
        <f t="shared" si="7"/>
        <v>0.2</v>
      </c>
      <c r="H39" s="269">
        <v>11340</v>
      </c>
      <c r="I39" s="227">
        <v>11630</v>
      </c>
      <c r="J39" s="213">
        <v>11370</v>
      </c>
      <c r="K39" s="213">
        <v>11030</v>
      </c>
      <c r="L39" s="375">
        <f t="shared" si="8"/>
        <v>-340</v>
      </c>
      <c r="M39" s="247">
        <f t="shared" si="9"/>
        <v>-3</v>
      </c>
      <c r="N39" s="269">
        <v>2440</v>
      </c>
      <c r="O39" s="227">
        <v>2510</v>
      </c>
      <c r="P39" s="213">
        <v>2560</v>
      </c>
      <c r="Q39" s="213">
        <v>2830</v>
      </c>
      <c r="R39" s="375">
        <f t="shared" si="10"/>
        <v>270</v>
      </c>
      <c r="S39" s="247">
        <f t="shared" si="11"/>
        <v>10.5</v>
      </c>
      <c r="T39" s="206">
        <f t="shared" si="0"/>
        <v>17.7</v>
      </c>
      <c r="U39" s="231">
        <f t="shared" si="1"/>
        <v>17.688513037350244</v>
      </c>
      <c r="V39" s="220">
        <f t="shared" si="2"/>
        <v>18.338108882521489</v>
      </c>
      <c r="W39" s="220">
        <f t="shared" si="2"/>
        <v>20.228734810578985</v>
      </c>
      <c r="X39" s="238">
        <f t="shared" si="12"/>
        <v>1.8906259280574957</v>
      </c>
      <c r="Y39" s="269">
        <v>1540</v>
      </c>
      <c r="Z39" s="227">
        <v>1540</v>
      </c>
      <c r="AA39" s="213">
        <v>1620</v>
      </c>
      <c r="AB39" s="213">
        <v>1750</v>
      </c>
      <c r="AC39" s="375">
        <f t="shared" si="13"/>
        <v>130</v>
      </c>
      <c r="AD39" s="247">
        <f t="shared" si="14"/>
        <v>7.4</v>
      </c>
      <c r="AE39" s="206">
        <f t="shared" si="3"/>
        <v>11.1</v>
      </c>
      <c r="AF39" s="231">
        <f t="shared" si="4"/>
        <v>10.9</v>
      </c>
      <c r="AG39" s="220">
        <f t="shared" si="5"/>
        <v>11.6</v>
      </c>
      <c r="AH39" s="220">
        <f t="shared" si="5"/>
        <v>12.5</v>
      </c>
      <c r="AI39" s="238">
        <f t="shared" si="15"/>
        <v>0.90000000000000036</v>
      </c>
      <c r="AJ39" s="221"/>
      <c r="AK39" s="207"/>
      <c r="AL39" s="1056">
        <f t="shared" si="16"/>
        <v>30</v>
      </c>
    </row>
    <row r="40" spans="1:38">
      <c r="A40" s="276" t="s">
        <v>201</v>
      </c>
      <c r="B40" s="420">
        <v>22550</v>
      </c>
      <c r="C40" s="421">
        <v>21810</v>
      </c>
      <c r="D40" s="420">
        <v>23100</v>
      </c>
      <c r="E40" s="420">
        <v>22210</v>
      </c>
      <c r="F40" s="375">
        <f t="shared" si="6"/>
        <v>-890</v>
      </c>
      <c r="G40" s="247">
        <f t="shared" si="7"/>
        <v>-3.9</v>
      </c>
      <c r="H40" s="277">
        <v>16700</v>
      </c>
      <c r="I40" s="421">
        <v>16930</v>
      </c>
      <c r="J40" s="420">
        <v>17080</v>
      </c>
      <c r="K40" s="420">
        <v>16130</v>
      </c>
      <c r="L40" s="375">
        <f t="shared" si="8"/>
        <v>-950</v>
      </c>
      <c r="M40" s="247">
        <f t="shared" si="9"/>
        <v>-5.6</v>
      </c>
      <c r="N40" s="277">
        <v>5770</v>
      </c>
      <c r="O40" s="421">
        <v>4800</v>
      </c>
      <c r="P40" s="420">
        <v>5980</v>
      </c>
      <c r="Q40" s="420">
        <v>5970</v>
      </c>
      <c r="R40" s="375">
        <f t="shared" si="10"/>
        <v>-10</v>
      </c>
      <c r="S40" s="247">
        <f t="shared" si="11"/>
        <v>-0.2</v>
      </c>
      <c r="T40" s="271">
        <f t="shared" si="0"/>
        <v>25.6</v>
      </c>
      <c r="U40" s="270">
        <f t="shared" si="1"/>
        <v>22.008253094910589</v>
      </c>
      <c r="V40" s="422">
        <f t="shared" si="2"/>
        <v>25.887445887445885</v>
      </c>
      <c r="W40" s="422">
        <f t="shared" si="2"/>
        <v>26.879783881134621</v>
      </c>
      <c r="X40" s="238">
        <f t="shared" si="12"/>
        <v>0.99233799368873576</v>
      </c>
      <c r="Y40" s="277">
        <v>2610</v>
      </c>
      <c r="Z40" s="421">
        <v>2930</v>
      </c>
      <c r="AA40" s="420">
        <v>3310</v>
      </c>
      <c r="AB40" s="420">
        <v>3700</v>
      </c>
      <c r="AC40" s="375">
        <f t="shared" si="13"/>
        <v>390</v>
      </c>
      <c r="AD40" s="247">
        <f t="shared" si="14"/>
        <v>10.5</v>
      </c>
      <c r="AE40" s="271">
        <f t="shared" si="3"/>
        <v>11.6</v>
      </c>
      <c r="AF40" s="270">
        <f t="shared" si="4"/>
        <v>13.4</v>
      </c>
      <c r="AG40" s="422">
        <f t="shared" si="5"/>
        <v>14.3</v>
      </c>
      <c r="AH40" s="422">
        <f t="shared" si="5"/>
        <v>16.7</v>
      </c>
      <c r="AI40" s="238">
        <f t="shared" si="15"/>
        <v>2.3999999999999986</v>
      </c>
      <c r="AJ40" s="423"/>
      <c r="AK40" s="207"/>
      <c r="AL40" s="1056">
        <f t="shared" si="16"/>
        <v>-890</v>
      </c>
    </row>
    <row r="41" spans="1:38">
      <c r="A41" t="s">
        <v>202</v>
      </c>
      <c r="B41" s="213">
        <v>14510</v>
      </c>
      <c r="C41" s="227">
        <v>14950</v>
      </c>
      <c r="D41" s="213">
        <v>15370</v>
      </c>
      <c r="E41" s="213">
        <v>15600</v>
      </c>
      <c r="F41" s="375">
        <f t="shared" si="6"/>
        <v>230</v>
      </c>
      <c r="G41" s="247">
        <f t="shared" si="7"/>
        <v>1.5</v>
      </c>
      <c r="H41" s="269">
        <v>12880</v>
      </c>
      <c r="I41" s="227">
        <v>12750</v>
      </c>
      <c r="J41" s="213">
        <v>12600</v>
      </c>
      <c r="K41" s="213">
        <v>12660</v>
      </c>
      <c r="L41" s="375">
        <f t="shared" si="8"/>
        <v>60</v>
      </c>
      <c r="M41" s="247">
        <f t="shared" si="9"/>
        <v>0.5</v>
      </c>
      <c r="N41" s="269">
        <v>1560</v>
      </c>
      <c r="O41" s="227">
        <v>2100</v>
      </c>
      <c r="P41" s="213">
        <v>2680</v>
      </c>
      <c r="Q41" s="213">
        <v>2870</v>
      </c>
      <c r="R41" s="375">
        <f t="shared" si="10"/>
        <v>190</v>
      </c>
      <c r="S41" s="247">
        <f t="shared" si="11"/>
        <v>7.1</v>
      </c>
      <c r="T41" s="206">
        <f t="shared" si="0"/>
        <v>10.8</v>
      </c>
      <c r="U41" s="231">
        <f t="shared" si="1"/>
        <v>14.046822742474916</v>
      </c>
      <c r="V41" s="220">
        <f t="shared" si="2"/>
        <v>17.436564736499673</v>
      </c>
      <c r="W41" s="220">
        <f t="shared" si="2"/>
        <v>18.397435897435898</v>
      </c>
      <c r="X41" s="238">
        <f t="shared" si="12"/>
        <v>0.96087116093622527</v>
      </c>
      <c r="Y41" s="269">
        <v>1070</v>
      </c>
      <c r="Z41" s="227">
        <v>1470</v>
      </c>
      <c r="AA41" s="213">
        <v>1920</v>
      </c>
      <c r="AB41" s="213">
        <v>2090</v>
      </c>
      <c r="AC41" s="375">
        <f t="shared" si="13"/>
        <v>170</v>
      </c>
      <c r="AD41" s="247">
        <f t="shared" si="14"/>
        <v>8.1</v>
      </c>
      <c r="AE41" s="206">
        <f t="shared" si="3"/>
        <v>7.4</v>
      </c>
      <c r="AF41" s="231">
        <f t="shared" si="4"/>
        <v>9.8000000000000007</v>
      </c>
      <c r="AG41" s="220">
        <f t="shared" si="5"/>
        <v>12.5</v>
      </c>
      <c r="AH41" s="220">
        <f t="shared" si="5"/>
        <v>13.4</v>
      </c>
      <c r="AI41" s="238">
        <f t="shared" si="15"/>
        <v>0.90000000000000036</v>
      </c>
      <c r="AJ41" s="221"/>
      <c r="AK41" s="207"/>
      <c r="AL41" s="1056">
        <f t="shared" si="16"/>
        <v>230</v>
      </c>
    </row>
    <row r="42" spans="1:38">
      <c r="A42" t="s">
        <v>203</v>
      </c>
      <c r="B42" s="213">
        <v>17970</v>
      </c>
      <c r="C42" s="227">
        <v>19970</v>
      </c>
      <c r="D42" s="213">
        <v>20220</v>
      </c>
      <c r="E42" s="213">
        <v>20010</v>
      </c>
      <c r="F42" s="375">
        <f t="shared" si="6"/>
        <v>-210</v>
      </c>
      <c r="G42" s="247">
        <f t="shared" si="7"/>
        <v>-1</v>
      </c>
      <c r="H42" s="269">
        <v>13680</v>
      </c>
      <c r="I42" s="227">
        <v>14260</v>
      </c>
      <c r="J42" s="213">
        <v>15660</v>
      </c>
      <c r="K42" s="213">
        <v>15470</v>
      </c>
      <c r="L42" s="375">
        <f t="shared" si="8"/>
        <v>-190</v>
      </c>
      <c r="M42" s="247">
        <f t="shared" si="9"/>
        <v>-1.2</v>
      </c>
      <c r="N42" s="269">
        <v>4200</v>
      </c>
      <c r="O42" s="227">
        <v>5590</v>
      </c>
      <c r="P42" s="213">
        <v>4460</v>
      </c>
      <c r="Q42" s="213">
        <v>4420</v>
      </c>
      <c r="R42" s="375">
        <f t="shared" si="10"/>
        <v>-40</v>
      </c>
      <c r="S42" s="247">
        <f t="shared" si="11"/>
        <v>-0.9</v>
      </c>
      <c r="T42" s="206">
        <f t="shared" si="0"/>
        <v>23.4</v>
      </c>
      <c r="U42" s="231">
        <f t="shared" si="1"/>
        <v>27.991987981972962</v>
      </c>
      <c r="V42" s="220">
        <f t="shared" si="2"/>
        <v>22.05736894164194</v>
      </c>
      <c r="W42" s="220">
        <f t="shared" si="2"/>
        <v>22.08895552223888</v>
      </c>
      <c r="X42" s="238">
        <f t="shared" si="12"/>
        <v>3.1586580596940195E-2</v>
      </c>
      <c r="Y42" s="269">
        <v>1140</v>
      </c>
      <c r="Z42" s="227">
        <v>1730</v>
      </c>
      <c r="AA42" s="213">
        <v>1450</v>
      </c>
      <c r="AB42" s="213">
        <v>1140</v>
      </c>
      <c r="AC42" s="375">
        <f t="shared" si="13"/>
        <v>-310</v>
      </c>
      <c r="AD42" s="247">
        <f t="shared" si="14"/>
        <v>-27.2</v>
      </c>
      <c r="AE42" s="206">
        <f t="shared" si="3"/>
        <v>6.3</v>
      </c>
      <c r="AF42" s="231">
        <f t="shared" si="4"/>
        <v>8.6999999999999993</v>
      </c>
      <c r="AG42" s="220">
        <f t="shared" si="5"/>
        <v>7.2</v>
      </c>
      <c r="AH42" s="220">
        <f t="shared" si="5"/>
        <v>5.7</v>
      </c>
      <c r="AI42" s="238">
        <f t="shared" si="15"/>
        <v>-1.5</v>
      </c>
      <c r="AJ42" s="221"/>
      <c r="AK42" s="207"/>
      <c r="AL42" s="1056">
        <f t="shared" si="16"/>
        <v>-210</v>
      </c>
    </row>
    <row r="43" spans="1:38">
      <c r="A43" t="s">
        <v>204</v>
      </c>
      <c r="B43" s="213">
        <v>29290</v>
      </c>
      <c r="C43" s="227">
        <v>31330</v>
      </c>
      <c r="D43" s="213">
        <v>31640</v>
      </c>
      <c r="E43" s="213">
        <v>31860</v>
      </c>
      <c r="F43" s="375">
        <f t="shared" si="6"/>
        <v>220</v>
      </c>
      <c r="G43" s="247">
        <f t="shared" si="7"/>
        <v>0.7</v>
      </c>
      <c r="H43" s="269">
        <v>25800</v>
      </c>
      <c r="I43" s="227">
        <v>27760</v>
      </c>
      <c r="J43" s="213">
        <v>27530</v>
      </c>
      <c r="K43" s="213">
        <v>27740</v>
      </c>
      <c r="L43" s="375">
        <f t="shared" si="8"/>
        <v>210</v>
      </c>
      <c r="M43" s="247">
        <f t="shared" si="9"/>
        <v>0.8</v>
      </c>
      <c r="N43" s="269">
        <v>3390</v>
      </c>
      <c r="O43" s="227">
        <v>3410</v>
      </c>
      <c r="P43" s="213">
        <v>4070</v>
      </c>
      <c r="Q43" s="213">
        <v>4070</v>
      </c>
      <c r="R43" s="375">
        <f t="shared" si="10"/>
        <v>0</v>
      </c>
      <c r="S43" s="247">
        <f t="shared" si="11"/>
        <v>0</v>
      </c>
      <c r="T43" s="206">
        <f t="shared" si="0"/>
        <v>11.6</v>
      </c>
      <c r="U43" s="231">
        <f t="shared" si="1"/>
        <v>10.88413661027769</v>
      </c>
      <c r="V43" s="220">
        <f t="shared" si="2"/>
        <v>12.863463969658659</v>
      </c>
      <c r="W43" s="220">
        <f t="shared" si="2"/>
        <v>12.774639045825486</v>
      </c>
      <c r="X43" s="238">
        <f t="shared" si="12"/>
        <v>-8.882492383317242E-2</v>
      </c>
      <c r="Y43" s="269">
        <v>2280</v>
      </c>
      <c r="Z43" s="227">
        <v>2400</v>
      </c>
      <c r="AA43" s="213">
        <v>2680</v>
      </c>
      <c r="AB43" s="213">
        <v>2740</v>
      </c>
      <c r="AC43" s="375">
        <f t="shared" si="13"/>
        <v>60</v>
      </c>
      <c r="AD43" s="247">
        <f t="shared" si="14"/>
        <v>2.2000000000000002</v>
      </c>
      <c r="AE43" s="206">
        <f t="shared" si="3"/>
        <v>7.8</v>
      </c>
      <c r="AF43" s="231">
        <f t="shared" si="4"/>
        <v>7.7</v>
      </c>
      <c r="AG43" s="220">
        <f t="shared" si="5"/>
        <v>8.5</v>
      </c>
      <c r="AH43" s="220">
        <f t="shared" si="5"/>
        <v>8.6</v>
      </c>
      <c r="AI43" s="238">
        <f t="shared" si="15"/>
        <v>9.9999999999999645E-2</v>
      </c>
      <c r="AJ43" s="221"/>
      <c r="AK43" s="207"/>
      <c r="AL43" s="1056">
        <f t="shared" si="16"/>
        <v>220</v>
      </c>
    </row>
    <row r="44" spans="1:38">
      <c r="A44" t="s">
        <v>205</v>
      </c>
      <c r="B44" s="213">
        <v>11110</v>
      </c>
      <c r="C44" s="227">
        <v>12890</v>
      </c>
      <c r="D44" s="213">
        <v>11940</v>
      </c>
      <c r="E44" s="213">
        <v>12200</v>
      </c>
      <c r="F44" s="375">
        <f t="shared" si="6"/>
        <v>260</v>
      </c>
      <c r="G44" s="247">
        <f t="shared" si="7"/>
        <v>2.2000000000000002</v>
      </c>
      <c r="H44" s="269">
        <v>10350</v>
      </c>
      <c r="I44" s="227">
        <v>12190</v>
      </c>
      <c r="J44" s="213">
        <v>11060</v>
      </c>
      <c r="K44" s="213">
        <v>10990</v>
      </c>
      <c r="L44" s="375">
        <f t="shared" si="8"/>
        <v>-70</v>
      </c>
      <c r="M44" s="247">
        <f t="shared" si="9"/>
        <v>-0.6</v>
      </c>
      <c r="N44" s="269">
        <v>730</v>
      </c>
      <c r="O44" s="227">
        <v>630</v>
      </c>
      <c r="P44" s="213">
        <v>850</v>
      </c>
      <c r="Q44" s="213">
        <v>1160</v>
      </c>
      <c r="R44" s="375">
        <f t="shared" si="10"/>
        <v>310</v>
      </c>
      <c r="S44" s="247">
        <f t="shared" si="11"/>
        <v>36.5</v>
      </c>
      <c r="T44" s="206">
        <f t="shared" si="0"/>
        <v>6.6</v>
      </c>
      <c r="U44" s="231">
        <f t="shared" si="1"/>
        <v>4.8875096974398753</v>
      </c>
      <c r="V44" s="220">
        <f t="shared" si="2"/>
        <v>7.1189279731993294</v>
      </c>
      <c r="W44" s="220">
        <f t="shared" si="2"/>
        <v>9.5081967213114744</v>
      </c>
      <c r="X44" s="238">
        <f t="shared" si="12"/>
        <v>2.3892687481121451</v>
      </c>
      <c r="Y44" s="269">
        <v>440</v>
      </c>
      <c r="Z44" s="227">
        <v>520</v>
      </c>
      <c r="AA44" s="213">
        <v>570</v>
      </c>
      <c r="AB44" s="213">
        <v>980</v>
      </c>
      <c r="AC44" s="375">
        <f t="shared" si="13"/>
        <v>410</v>
      </c>
      <c r="AD44" s="247">
        <f t="shared" si="14"/>
        <v>41.8</v>
      </c>
      <c r="AE44" s="206">
        <f t="shared" si="3"/>
        <v>4</v>
      </c>
      <c r="AF44" s="231">
        <f t="shared" si="4"/>
        <v>4</v>
      </c>
      <c r="AG44" s="220">
        <f t="shared" si="5"/>
        <v>4.8</v>
      </c>
      <c r="AH44" s="220">
        <f t="shared" si="5"/>
        <v>8</v>
      </c>
      <c r="AI44" s="238">
        <f t="shared" si="15"/>
        <v>3.2</v>
      </c>
      <c r="AJ44" s="221"/>
      <c r="AK44" s="207"/>
      <c r="AL44" s="1056">
        <f t="shared" si="16"/>
        <v>260</v>
      </c>
    </row>
    <row r="45" spans="1:38">
      <c r="A45" t="s">
        <v>206</v>
      </c>
      <c r="B45" s="213">
        <v>7470</v>
      </c>
      <c r="C45" s="227">
        <v>7350</v>
      </c>
      <c r="D45" s="213">
        <v>7610</v>
      </c>
      <c r="E45" s="213">
        <v>6950</v>
      </c>
      <c r="F45" s="375">
        <f t="shared" si="6"/>
        <v>-660</v>
      </c>
      <c r="G45" s="247">
        <f t="shared" si="7"/>
        <v>-8.6999999999999993</v>
      </c>
      <c r="H45" s="269">
        <v>6830</v>
      </c>
      <c r="I45" s="227">
        <v>6560</v>
      </c>
      <c r="J45" s="213">
        <v>6310</v>
      </c>
      <c r="K45" s="213">
        <v>5850</v>
      </c>
      <c r="L45" s="375">
        <f t="shared" si="8"/>
        <v>-460</v>
      </c>
      <c r="M45" s="247">
        <f t="shared" si="9"/>
        <v>-7.3</v>
      </c>
      <c r="N45" s="269">
        <v>610</v>
      </c>
      <c r="O45" s="227">
        <v>790</v>
      </c>
      <c r="P45" s="213">
        <v>1280</v>
      </c>
      <c r="Q45" s="213">
        <v>940</v>
      </c>
      <c r="R45" s="375">
        <f t="shared" si="10"/>
        <v>-340</v>
      </c>
      <c r="S45" s="247">
        <f t="shared" si="11"/>
        <v>-26.6</v>
      </c>
      <c r="T45" s="206">
        <f t="shared" si="0"/>
        <v>8.1999999999999993</v>
      </c>
      <c r="U45" s="231">
        <f t="shared" si="1"/>
        <v>10.748299319727892</v>
      </c>
      <c r="V45" s="220">
        <f t="shared" si="2"/>
        <v>16.819973718791065</v>
      </c>
      <c r="W45" s="220">
        <f t="shared" si="2"/>
        <v>13.525179856115107</v>
      </c>
      <c r="X45" s="238">
        <f t="shared" si="12"/>
        <v>-3.2947938626759576</v>
      </c>
      <c r="Y45" s="269">
        <v>340</v>
      </c>
      <c r="Z45" s="227">
        <v>600</v>
      </c>
      <c r="AA45" s="213">
        <v>590</v>
      </c>
      <c r="AB45" s="213">
        <v>620</v>
      </c>
      <c r="AC45" s="375">
        <f t="shared" si="13"/>
        <v>30</v>
      </c>
      <c r="AD45" s="247">
        <f t="shared" si="14"/>
        <v>4.8</v>
      </c>
      <c r="AE45" s="206">
        <f t="shared" si="3"/>
        <v>4.5999999999999996</v>
      </c>
      <c r="AF45" s="231">
        <f t="shared" si="4"/>
        <v>8.1999999999999993</v>
      </c>
      <c r="AG45" s="220">
        <f t="shared" si="5"/>
        <v>7.8</v>
      </c>
      <c r="AH45" s="220">
        <f t="shared" si="5"/>
        <v>8.9</v>
      </c>
      <c r="AI45" s="238">
        <f t="shared" si="15"/>
        <v>1.1000000000000005</v>
      </c>
      <c r="AJ45" s="221"/>
      <c r="AK45" s="207"/>
      <c r="AL45" s="1056">
        <f t="shared" si="16"/>
        <v>-660</v>
      </c>
    </row>
    <row r="46" spans="1:38">
      <c r="A46" t="s">
        <v>207</v>
      </c>
      <c r="B46" s="213">
        <v>10940</v>
      </c>
      <c r="C46" s="227">
        <v>11130</v>
      </c>
      <c r="D46" s="213">
        <v>11890</v>
      </c>
      <c r="E46" s="213">
        <v>12160</v>
      </c>
      <c r="F46" s="375">
        <f t="shared" si="6"/>
        <v>270</v>
      </c>
      <c r="G46" s="247">
        <f t="shared" si="7"/>
        <v>2.2999999999999998</v>
      </c>
      <c r="H46" s="269">
        <v>10180</v>
      </c>
      <c r="I46" s="227">
        <v>10490</v>
      </c>
      <c r="J46" s="213">
        <v>11050</v>
      </c>
      <c r="K46" s="213">
        <v>11430</v>
      </c>
      <c r="L46" s="375">
        <f t="shared" si="8"/>
        <v>380</v>
      </c>
      <c r="M46" s="247">
        <f t="shared" si="9"/>
        <v>3.4</v>
      </c>
      <c r="N46" s="269">
        <v>680</v>
      </c>
      <c r="O46" s="227">
        <v>620</v>
      </c>
      <c r="P46" s="213">
        <v>840</v>
      </c>
      <c r="Q46" s="213">
        <v>690</v>
      </c>
      <c r="R46" s="375">
        <f t="shared" si="10"/>
        <v>-150</v>
      </c>
      <c r="S46" s="247">
        <f t="shared" si="11"/>
        <v>-17.899999999999999</v>
      </c>
      <c r="T46" s="206">
        <f t="shared" si="0"/>
        <v>6.2</v>
      </c>
      <c r="U46" s="231">
        <f t="shared" si="1"/>
        <v>5.5705300988319859</v>
      </c>
      <c r="V46" s="220">
        <f t="shared" si="2"/>
        <v>7.0647603027754418</v>
      </c>
      <c r="W46" s="220">
        <f t="shared" si="2"/>
        <v>5.6743421052631584</v>
      </c>
      <c r="X46" s="238">
        <f t="shared" si="12"/>
        <v>-1.3904181975122833</v>
      </c>
      <c r="Y46" s="269">
        <v>480</v>
      </c>
      <c r="Z46" s="227">
        <v>510</v>
      </c>
      <c r="AA46" s="213">
        <v>490</v>
      </c>
      <c r="AB46" s="213">
        <v>490</v>
      </c>
      <c r="AC46" s="375">
        <f t="shared" si="13"/>
        <v>0</v>
      </c>
      <c r="AD46" s="247">
        <f t="shared" si="14"/>
        <v>0</v>
      </c>
      <c r="AE46" s="206">
        <f t="shared" si="3"/>
        <v>4.4000000000000004</v>
      </c>
      <c r="AF46" s="231">
        <f t="shared" si="4"/>
        <v>4.5999999999999996</v>
      </c>
      <c r="AG46" s="220">
        <f t="shared" si="5"/>
        <v>4.0999999999999996</v>
      </c>
      <c r="AH46" s="220">
        <f t="shared" si="5"/>
        <v>4</v>
      </c>
      <c r="AI46" s="238">
        <f t="shared" si="15"/>
        <v>-9.9999999999999645E-2</v>
      </c>
      <c r="AJ46" s="221"/>
      <c r="AK46" s="207"/>
      <c r="AL46" s="1056">
        <f t="shared" si="16"/>
        <v>270</v>
      </c>
    </row>
    <row r="47" spans="1:38">
      <c r="A47" t="s">
        <v>208</v>
      </c>
      <c r="B47" s="213">
        <v>13970</v>
      </c>
      <c r="C47" s="227">
        <v>13830</v>
      </c>
      <c r="D47" s="213">
        <v>14520</v>
      </c>
      <c r="E47" s="213">
        <v>15380</v>
      </c>
      <c r="F47" s="375">
        <f t="shared" si="6"/>
        <v>860</v>
      </c>
      <c r="G47" s="247">
        <f t="shared" si="7"/>
        <v>5.9</v>
      </c>
      <c r="H47" s="269">
        <v>12430</v>
      </c>
      <c r="I47" s="227">
        <v>12420</v>
      </c>
      <c r="J47" s="213">
        <v>13310</v>
      </c>
      <c r="K47" s="213">
        <v>14060</v>
      </c>
      <c r="L47" s="375">
        <f t="shared" si="8"/>
        <v>750</v>
      </c>
      <c r="M47" s="247">
        <f t="shared" si="9"/>
        <v>5.6</v>
      </c>
      <c r="N47" s="269">
        <v>1440</v>
      </c>
      <c r="O47" s="227">
        <v>1370</v>
      </c>
      <c r="P47" s="213">
        <v>1170</v>
      </c>
      <c r="Q47" s="213">
        <v>1230</v>
      </c>
      <c r="R47" s="375">
        <f t="shared" si="10"/>
        <v>60</v>
      </c>
      <c r="S47" s="247">
        <f t="shared" si="11"/>
        <v>5.0999999999999996</v>
      </c>
      <c r="T47" s="206">
        <f t="shared" si="0"/>
        <v>10.3</v>
      </c>
      <c r="U47" s="231">
        <f t="shared" si="1"/>
        <v>9.9060014461315973</v>
      </c>
      <c r="V47" s="220">
        <f t="shared" si="2"/>
        <v>8.0578512396694215</v>
      </c>
      <c r="W47" s="220">
        <f t="shared" si="2"/>
        <v>7.9973992197659296</v>
      </c>
      <c r="X47" s="238">
        <f t="shared" si="12"/>
        <v>-6.0452019903491916E-2</v>
      </c>
      <c r="Y47" s="269">
        <v>420</v>
      </c>
      <c r="Z47" s="227">
        <v>790</v>
      </c>
      <c r="AA47" s="213">
        <v>420</v>
      </c>
      <c r="AB47" s="213">
        <v>770</v>
      </c>
      <c r="AC47" s="375">
        <f t="shared" si="13"/>
        <v>350</v>
      </c>
      <c r="AD47" s="247">
        <f t="shared" si="14"/>
        <v>45.5</v>
      </c>
      <c r="AE47" s="206">
        <f t="shared" si="3"/>
        <v>3</v>
      </c>
      <c r="AF47" s="231">
        <f t="shared" si="4"/>
        <v>5.7</v>
      </c>
      <c r="AG47" s="220">
        <f t="shared" si="5"/>
        <v>2.9</v>
      </c>
      <c r="AH47" s="220">
        <f t="shared" si="5"/>
        <v>5</v>
      </c>
      <c r="AI47" s="238">
        <f t="shared" si="15"/>
        <v>2.1</v>
      </c>
      <c r="AJ47" s="221"/>
      <c r="AK47" s="207"/>
      <c r="AL47" s="1056">
        <f t="shared" si="16"/>
        <v>860</v>
      </c>
    </row>
    <row r="48" spans="1:38">
      <c r="A48" s="211" t="s">
        <v>209</v>
      </c>
      <c r="B48" s="216">
        <f>ROUND(B62*B65/B59,0)</f>
        <v>4100</v>
      </c>
      <c r="C48" s="216">
        <f>ROUND(C62*C65/C59,0)</f>
        <v>4765</v>
      </c>
      <c r="D48" s="496">
        <f>ROUND(D62*D65/D60,0)</f>
        <v>4365</v>
      </c>
      <c r="E48" s="496">
        <f>ROUND(E62*E65/E61,0)</f>
        <v>5100</v>
      </c>
      <c r="F48" s="375">
        <f t="shared" si="6"/>
        <v>735</v>
      </c>
      <c r="G48" s="247">
        <f t="shared" si="7"/>
        <v>16.8</v>
      </c>
      <c r="H48" s="1589">
        <f>ROUND(H62*H65/H59,0)</f>
        <v>3820</v>
      </c>
      <c r="I48" s="216">
        <f>ROUND(I62*I65/I59,0)</f>
        <v>4075</v>
      </c>
      <c r="J48" s="496">
        <f>ROUND(J62*J65/J60,0)</f>
        <v>3590</v>
      </c>
      <c r="K48" s="496">
        <f>ROUND(K62*K65/K61,0)</f>
        <v>3727</v>
      </c>
      <c r="L48" s="375">
        <f t="shared" ref="L48:L55" si="17">K48-J48</f>
        <v>137</v>
      </c>
      <c r="M48" s="247">
        <f t="shared" ref="M48:M55" si="18">ROUND((K48-J48)/J48*100,1)</f>
        <v>3.8</v>
      </c>
      <c r="N48" s="216">
        <f>ROUND(N62*N65/N59,0)</f>
        <v>256</v>
      </c>
      <c r="O48" s="216">
        <f>ROUND(O62*O65/O59,0)</f>
        <v>598</v>
      </c>
      <c r="P48" s="496">
        <f>ROUND(P62*P65/P60,0)</f>
        <v>805</v>
      </c>
      <c r="Q48" s="496">
        <f>ROUND(Q62*Q65/Q61,0)</f>
        <v>1364</v>
      </c>
      <c r="R48" s="375">
        <f t="shared" si="10"/>
        <v>559</v>
      </c>
      <c r="S48" s="247">
        <f t="shared" si="11"/>
        <v>69.400000000000006</v>
      </c>
      <c r="T48" s="206">
        <f t="shared" ref="T48:T55" si="19">ROUND(N48/B48*100,1)</f>
        <v>6.2</v>
      </c>
      <c r="U48" s="231">
        <f t="shared" ref="U48:U55" si="20">O48/C48*100</f>
        <v>12.5498426023085</v>
      </c>
      <c r="V48" s="220">
        <f t="shared" ref="V48:V55" si="21">P48/D48*100</f>
        <v>18.442153493699887</v>
      </c>
      <c r="W48" s="220">
        <f t="shared" ref="W48:W55" si="22">Q48/E48*100</f>
        <v>26.745098039215687</v>
      </c>
      <c r="X48" s="238">
        <f t="shared" si="12"/>
        <v>8.3029445455157997</v>
      </c>
      <c r="Y48" s="216">
        <f>ROUND(Y62*Y65/Y59,0)</f>
        <v>115</v>
      </c>
      <c r="Z48" s="216">
        <f>ROUND(Z62*Z65/Z59,0)</f>
        <v>484</v>
      </c>
      <c r="AA48" s="496">
        <f>ROUND(AA62*AA65/AA60,0)</f>
        <v>672</v>
      </c>
      <c r="AB48" s="496">
        <f>ROUND(AB62*AB65/AB61,0)</f>
        <v>711</v>
      </c>
      <c r="AC48" s="375">
        <f t="shared" si="13"/>
        <v>39</v>
      </c>
      <c r="AD48" s="247">
        <f t="shared" si="14"/>
        <v>5.5</v>
      </c>
      <c r="AE48" s="206">
        <f t="shared" ref="AE48:AE55" si="23">ROUND(Y48/B48*100,1)</f>
        <v>2.8</v>
      </c>
      <c r="AF48" s="231">
        <f t="shared" ref="AF48:AF55" si="24">ROUND(Z48/C48*100,1)</f>
        <v>10.199999999999999</v>
      </c>
      <c r="AG48" s="220">
        <f t="shared" ref="AG48:AG55" si="25">ROUND(AA48/D48*100,1)</f>
        <v>15.4</v>
      </c>
      <c r="AH48" s="220">
        <f t="shared" ref="AH48:AH55" si="26">ROUND(AB48/E48*100,1)</f>
        <v>13.9</v>
      </c>
      <c r="AI48" s="238">
        <f t="shared" si="15"/>
        <v>-1.5</v>
      </c>
      <c r="AJ48" s="385" t="s">
        <v>232</v>
      </c>
      <c r="AK48" s="800" t="s">
        <v>921</v>
      </c>
      <c r="AL48" s="1056">
        <f t="shared" si="16"/>
        <v>735</v>
      </c>
    </row>
    <row r="49" spans="1:38">
      <c r="A49" t="s">
        <v>210</v>
      </c>
      <c r="B49" s="213">
        <v>6790</v>
      </c>
      <c r="C49" s="227">
        <v>7080</v>
      </c>
      <c r="D49" s="213">
        <v>8220</v>
      </c>
      <c r="E49" s="213">
        <v>8620</v>
      </c>
      <c r="F49" s="375">
        <f t="shared" si="6"/>
        <v>400</v>
      </c>
      <c r="G49" s="247">
        <f t="shared" si="7"/>
        <v>4.9000000000000004</v>
      </c>
      <c r="H49" s="269">
        <v>6210</v>
      </c>
      <c r="I49" s="227">
        <v>6250</v>
      </c>
      <c r="J49" s="213">
        <v>7180</v>
      </c>
      <c r="K49" s="213">
        <v>7800</v>
      </c>
      <c r="L49" s="375">
        <f t="shared" si="17"/>
        <v>620</v>
      </c>
      <c r="M49" s="247">
        <f t="shared" si="18"/>
        <v>8.6</v>
      </c>
      <c r="N49" s="269">
        <v>570</v>
      </c>
      <c r="O49" s="227">
        <v>830</v>
      </c>
      <c r="P49" s="213">
        <v>1040</v>
      </c>
      <c r="Q49" s="213">
        <v>770</v>
      </c>
      <c r="R49" s="375">
        <f t="shared" si="10"/>
        <v>-270</v>
      </c>
      <c r="S49" s="247">
        <f t="shared" si="11"/>
        <v>-26</v>
      </c>
      <c r="T49" s="206">
        <f t="shared" si="19"/>
        <v>8.4</v>
      </c>
      <c r="U49" s="231">
        <f t="shared" si="20"/>
        <v>11.72316384180791</v>
      </c>
      <c r="V49" s="220">
        <f t="shared" si="21"/>
        <v>12.652068126520682</v>
      </c>
      <c r="W49" s="220">
        <f t="shared" si="22"/>
        <v>8.9327146171693741</v>
      </c>
      <c r="X49" s="238">
        <f t="shared" si="12"/>
        <v>-3.7193535093513077</v>
      </c>
      <c r="Y49" s="269">
        <v>310</v>
      </c>
      <c r="Z49" s="227">
        <v>350</v>
      </c>
      <c r="AA49" s="213">
        <v>870</v>
      </c>
      <c r="AB49" s="213">
        <v>360</v>
      </c>
      <c r="AC49" s="375">
        <f t="shared" si="13"/>
        <v>-510</v>
      </c>
      <c r="AD49" s="247">
        <f t="shared" si="14"/>
        <v>-141.69999999999999</v>
      </c>
      <c r="AE49" s="206">
        <f t="shared" si="23"/>
        <v>4.5999999999999996</v>
      </c>
      <c r="AF49" s="231">
        <f t="shared" si="24"/>
        <v>4.9000000000000004</v>
      </c>
      <c r="AG49" s="220">
        <f t="shared" si="25"/>
        <v>10.6</v>
      </c>
      <c r="AH49" s="220">
        <f t="shared" si="26"/>
        <v>4.2</v>
      </c>
      <c r="AI49" s="238">
        <f t="shared" si="15"/>
        <v>-6.3999999999999995</v>
      </c>
      <c r="AJ49" s="221"/>
      <c r="AK49" s="207"/>
      <c r="AL49" s="1056">
        <f t="shared" si="16"/>
        <v>400</v>
      </c>
    </row>
    <row r="50" spans="1:38">
      <c r="A50" s="211" t="s">
        <v>211</v>
      </c>
      <c r="B50" s="216">
        <f>B62-B48</f>
        <v>4080</v>
      </c>
      <c r="C50" s="216">
        <f>C62-C48</f>
        <v>4485</v>
      </c>
      <c r="D50" s="496">
        <f>ROUND(D62*D66/D60,0)</f>
        <v>3996</v>
      </c>
      <c r="E50" s="496">
        <f>ROUND(E62*E66/E61,0)</f>
        <v>5044</v>
      </c>
      <c r="F50" s="375">
        <f t="shared" si="6"/>
        <v>1048</v>
      </c>
      <c r="G50" s="247">
        <f t="shared" si="7"/>
        <v>26.2</v>
      </c>
      <c r="H50" s="1589">
        <f>H62-H48</f>
        <v>3800</v>
      </c>
      <c r="I50" s="216">
        <f>I62-I48</f>
        <v>3835</v>
      </c>
      <c r="J50" s="496">
        <f>ROUND(J62*J66/J60,0)</f>
        <v>3287</v>
      </c>
      <c r="K50" s="496">
        <f>ROUND(K62*K66/K61,0)</f>
        <v>3686</v>
      </c>
      <c r="L50" s="375">
        <f t="shared" si="17"/>
        <v>399</v>
      </c>
      <c r="M50" s="247">
        <f t="shared" si="18"/>
        <v>12.1</v>
      </c>
      <c r="N50" s="216">
        <f>N62-N48</f>
        <v>254</v>
      </c>
      <c r="O50" s="216">
        <f>O62-O48</f>
        <v>562</v>
      </c>
      <c r="P50" s="496">
        <f>ROUND(P62*P66/P60,0)</f>
        <v>737</v>
      </c>
      <c r="Q50" s="496">
        <f>ROUND(Q62*Q66/Q61,0)</f>
        <v>1349</v>
      </c>
      <c r="R50" s="375">
        <f t="shared" si="10"/>
        <v>612</v>
      </c>
      <c r="S50" s="247">
        <f t="shared" si="11"/>
        <v>83</v>
      </c>
      <c r="T50" s="206">
        <f t="shared" si="19"/>
        <v>6.2</v>
      </c>
      <c r="U50" s="231">
        <f t="shared" si="20"/>
        <v>12.530657748049052</v>
      </c>
      <c r="V50" s="220">
        <f t="shared" si="21"/>
        <v>18.443443443443446</v>
      </c>
      <c r="W50" s="220">
        <f t="shared" si="22"/>
        <v>26.744647105471849</v>
      </c>
      <c r="X50" s="238">
        <f t="shared" si="12"/>
        <v>8.3012036620284029</v>
      </c>
      <c r="Y50" s="216">
        <f>Y62-Y48</f>
        <v>115</v>
      </c>
      <c r="Z50" s="216">
        <f>Z62-Z48</f>
        <v>456</v>
      </c>
      <c r="AA50" s="496">
        <f>ROUND(AA62*AA66/AA60,0)</f>
        <v>615</v>
      </c>
      <c r="AB50" s="496">
        <f>ROUND(AB62*AB66/AB61,0)</f>
        <v>703</v>
      </c>
      <c r="AC50" s="375">
        <f t="shared" si="13"/>
        <v>88</v>
      </c>
      <c r="AD50" s="247">
        <f t="shared" si="14"/>
        <v>12.5</v>
      </c>
      <c r="AE50" s="206">
        <f t="shared" si="23"/>
        <v>2.8</v>
      </c>
      <c r="AF50" s="231">
        <f t="shared" si="24"/>
        <v>10.199999999999999</v>
      </c>
      <c r="AG50" s="220">
        <f t="shared" si="25"/>
        <v>15.4</v>
      </c>
      <c r="AH50" s="220">
        <f t="shared" si="26"/>
        <v>13.9</v>
      </c>
      <c r="AI50" s="238">
        <f t="shared" si="15"/>
        <v>-1.5</v>
      </c>
      <c r="AJ50" s="385" t="s">
        <v>232</v>
      </c>
      <c r="AK50" s="800" t="s">
        <v>921</v>
      </c>
      <c r="AL50" s="1056">
        <f t="shared" si="16"/>
        <v>1048</v>
      </c>
    </row>
    <row r="51" spans="1:38">
      <c r="A51" t="s">
        <v>212</v>
      </c>
      <c r="B51" s="213">
        <v>12800</v>
      </c>
      <c r="C51" s="227">
        <v>12870</v>
      </c>
      <c r="D51" s="213">
        <v>13650</v>
      </c>
      <c r="E51" s="213">
        <v>14480</v>
      </c>
      <c r="F51" s="375">
        <f t="shared" si="6"/>
        <v>830</v>
      </c>
      <c r="G51" s="247">
        <f t="shared" si="7"/>
        <v>6.1</v>
      </c>
      <c r="H51" s="269">
        <v>11470</v>
      </c>
      <c r="I51" s="227">
        <v>11660</v>
      </c>
      <c r="J51" s="213">
        <v>12460</v>
      </c>
      <c r="K51" s="213">
        <v>13040</v>
      </c>
      <c r="L51" s="375">
        <f t="shared" si="17"/>
        <v>580</v>
      </c>
      <c r="M51" s="247">
        <f t="shared" si="18"/>
        <v>4.7</v>
      </c>
      <c r="N51" s="269">
        <v>1250</v>
      </c>
      <c r="O51" s="227">
        <v>1210</v>
      </c>
      <c r="P51" s="213">
        <v>1000</v>
      </c>
      <c r="Q51" s="213">
        <v>1350</v>
      </c>
      <c r="R51" s="375">
        <f t="shared" si="10"/>
        <v>350</v>
      </c>
      <c r="S51" s="247">
        <f t="shared" si="11"/>
        <v>35</v>
      </c>
      <c r="T51" s="206">
        <f t="shared" si="19"/>
        <v>9.8000000000000007</v>
      </c>
      <c r="U51" s="231">
        <f t="shared" si="20"/>
        <v>9.4017094017094021</v>
      </c>
      <c r="V51" s="220">
        <f t="shared" si="21"/>
        <v>7.3260073260073266</v>
      </c>
      <c r="W51" s="220">
        <f t="shared" si="22"/>
        <v>9.3232044198895032</v>
      </c>
      <c r="X51" s="238">
        <f t="shared" si="12"/>
        <v>1.9971970938821766</v>
      </c>
      <c r="Y51" s="269">
        <v>510</v>
      </c>
      <c r="Z51" s="227">
        <v>690</v>
      </c>
      <c r="AA51" s="213">
        <v>440</v>
      </c>
      <c r="AB51" s="213">
        <v>890</v>
      </c>
      <c r="AC51" s="375">
        <f t="shared" si="13"/>
        <v>450</v>
      </c>
      <c r="AD51" s="247">
        <f t="shared" si="14"/>
        <v>50.6</v>
      </c>
      <c r="AE51" s="206">
        <f t="shared" si="23"/>
        <v>4</v>
      </c>
      <c r="AF51" s="231">
        <f t="shared" si="24"/>
        <v>5.4</v>
      </c>
      <c r="AG51" s="220">
        <f t="shared" si="25"/>
        <v>3.2</v>
      </c>
      <c r="AH51" s="220">
        <f t="shared" si="26"/>
        <v>6.1</v>
      </c>
      <c r="AI51" s="238">
        <f t="shared" si="15"/>
        <v>2.8999999999999995</v>
      </c>
      <c r="AJ51" s="221"/>
      <c r="AK51" s="207"/>
      <c r="AL51" s="1056">
        <f t="shared" si="16"/>
        <v>830</v>
      </c>
    </row>
    <row r="52" spans="1:38">
      <c r="A52" s="211" t="s">
        <v>213</v>
      </c>
      <c r="B52" s="213">
        <v>6760</v>
      </c>
      <c r="C52" s="227">
        <v>6750</v>
      </c>
      <c r="D52" s="213">
        <v>6400</v>
      </c>
      <c r="E52" s="496">
        <f>ROUND(E62*E67/E61,0)</f>
        <v>6789</v>
      </c>
      <c r="F52" s="375">
        <f t="shared" si="6"/>
        <v>389</v>
      </c>
      <c r="G52" s="247">
        <f t="shared" si="7"/>
        <v>6.1</v>
      </c>
      <c r="H52" s="269">
        <v>5750</v>
      </c>
      <c r="I52" s="227">
        <v>5390</v>
      </c>
      <c r="J52" s="213">
        <v>5120</v>
      </c>
      <c r="K52" s="496">
        <f>ROUND(K62*K67/K61,0)</f>
        <v>4961</v>
      </c>
      <c r="L52" s="375">
        <f t="shared" si="17"/>
        <v>-159</v>
      </c>
      <c r="M52" s="247">
        <f t="shared" si="18"/>
        <v>-3.1</v>
      </c>
      <c r="N52" s="269">
        <v>970</v>
      </c>
      <c r="O52" s="227">
        <v>1360</v>
      </c>
      <c r="P52" s="213">
        <v>1290</v>
      </c>
      <c r="Q52" s="496">
        <f>ROUND(Q62*Q67/Q61,0)</f>
        <v>1816</v>
      </c>
      <c r="R52" s="375">
        <f t="shared" si="10"/>
        <v>526</v>
      </c>
      <c r="S52" s="247">
        <f t="shared" si="11"/>
        <v>40.799999999999997</v>
      </c>
      <c r="T52" s="206">
        <f t="shared" si="19"/>
        <v>14.3</v>
      </c>
      <c r="U52" s="231">
        <f t="shared" si="20"/>
        <v>20.148148148148149</v>
      </c>
      <c r="V52" s="220">
        <f t="shared" si="21"/>
        <v>20.15625</v>
      </c>
      <c r="W52" s="220">
        <f t="shared" si="22"/>
        <v>26.74915304168508</v>
      </c>
      <c r="X52" s="238">
        <f t="shared" si="12"/>
        <v>6.59290304168508</v>
      </c>
      <c r="Y52" s="269">
        <v>680</v>
      </c>
      <c r="Z52" s="227">
        <v>800</v>
      </c>
      <c r="AA52" s="213">
        <v>770</v>
      </c>
      <c r="AB52" s="496">
        <f>ROUND(AB62*AB67/AB61,0)</f>
        <v>946</v>
      </c>
      <c r="AC52" s="375">
        <f t="shared" si="13"/>
        <v>176</v>
      </c>
      <c r="AD52" s="247">
        <f t="shared" si="14"/>
        <v>18.600000000000001</v>
      </c>
      <c r="AE52" s="206">
        <f t="shared" si="23"/>
        <v>10.1</v>
      </c>
      <c r="AF52" s="231">
        <f t="shared" si="24"/>
        <v>11.9</v>
      </c>
      <c r="AG52" s="220">
        <f t="shared" si="25"/>
        <v>12</v>
      </c>
      <c r="AH52" s="220">
        <f t="shared" si="26"/>
        <v>13.9</v>
      </c>
      <c r="AI52" s="238">
        <f t="shared" si="15"/>
        <v>1.9000000000000004</v>
      </c>
      <c r="AJ52" s="801" t="s">
        <v>922</v>
      </c>
      <c r="AK52" s="207" t="s">
        <v>921</v>
      </c>
      <c r="AL52" s="1056">
        <f t="shared" si="16"/>
        <v>389</v>
      </c>
    </row>
    <row r="53" spans="1:38">
      <c r="A53" t="s">
        <v>214</v>
      </c>
      <c r="B53" s="213">
        <v>7930</v>
      </c>
      <c r="C53" s="227">
        <v>8160</v>
      </c>
      <c r="D53" s="213">
        <v>7920</v>
      </c>
      <c r="E53" s="213">
        <v>8690</v>
      </c>
      <c r="F53" s="375">
        <f t="shared" si="6"/>
        <v>770</v>
      </c>
      <c r="G53" s="247">
        <f t="shared" si="7"/>
        <v>9.6999999999999993</v>
      </c>
      <c r="H53" s="269">
        <v>6380</v>
      </c>
      <c r="I53" s="227">
        <v>6040</v>
      </c>
      <c r="J53" s="213">
        <v>5960</v>
      </c>
      <c r="K53" s="213">
        <v>5870</v>
      </c>
      <c r="L53" s="375">
        <f t="shared" si="17"/>
        <v>-90</v>
      </c>
      <c r="M53" s="247">
        <f t="shared" si="18"/>
        <v>-1.5</v>
      </c>
      <c r="N53" s="269">
        <v>1550</v>
      </c>
      <c r="O53" s="227">
        <v>2080</v>
      </c>
      <c r="P53" s="213">
        <v>1950</v>
      </c>
      <c r="Q53" s="213">
        <v>2730</v>
      </c>
      <c r="R53" s="375">
        <f t="shared" si="10"/>
        <v>780</v>
      </c>
      <c r="S53" s="247">
        <f t="shared" si="11"/>
        <v>40</v>
      </c>
      <c r="T53" s="206">
        <f t="shared" si="19"/>
        <v>19.5</v>
      </c>
      <c r="U53" s="231">
        <f t="shared" si="20"/>
        <v>25.490196078431371</v>
      </c>
      <c r="V53" s="220">
        <f t="shared" si="21"/>
        <v>24.621212121212121</v>
      </c>
      <c r="W53" s="220">
        <f t="shared" si="22"/>
        <v>31.41542002301496</v>
      </c>
      <c r="X53" s="238">
        <f t="shared" si="12"/>
        <v>6.7942079018028387</v>
      </c>
      <c r="Y53" s="269">
        <v>1060</v>
      </c>
      <c r="Z53" s="227">
        <v>1750</v>
      </c>
      <c r="AA53" s="213">
        <v>1140</v>
      </c>
      <c r="AB53" s="213">
        <v>1240</v>
      </c>
      <c r="AC53" s="375">
        <f t="shared" si="13"/>
        <v>100</v>
      </c>
      <c r="AD53" s="247">
        <f t="shared" si="14"/>
        <v>8.1</v>
      </c>
      <c r="AE53" s="206">
        <f t="shared" si="23"/>
        <v>13.4</v>
      </c>
      <c r="AF53" s="231">
        <f t="shared" si="24"/>
        <v>21.4</v>
      </c>
      <c r="AG53" s="220">
        <f t="shared" si="25"/>
        <v>14.4</v>
      </c>
      <c r="AH53" s="220">
        <f t="shared" si="26"/>
        <v>14.3</v>
      </c>
      <c r="AI53" s="238">
        <f t="shared" si="15"/>
        <v>-9.9999999999999645E-2</v>
      </c>
      <c r="AJ53" s="221"/>
      <c r="AK53" s="207"/>
      <c r="AL53" s="1056">
        <f t="shared" si="16"/>
        <v>770</v>
      </c>
    </row>
    <row r="54" spans="1:38">
      <c r="A54" t="s">
        <v>215</v>
      </c>
      <c r="B54" s="213">
        <v>7070</v>
      </c>
      <c r="C54" s="227">
        <v>6990</v>
      </c>
      <c r="D54" s="213">
        <v>7380</v>
      </c>
      <c r="E54" s="213">
        <v>7280</v>
      </c>
      <c r="F54" s="375">
        <f t="shared" si="6"/>
        <v>-100</v>
      </c>
      <c r="G54" s="247">
        <f t="shared" si="7"/>
        <v>-1.4</v>
      </c>
      <c r="H54" s="269">
        <v>6070</v>
      </c>
      <c r="I54" s="227">
        <v>6240</v>
      </c>
      <c r="J54" s="213">
        <v>6350</v>
      </c>
      <c r="K54" s="213">
        <v>5620</v>
      </c>
      <c r="L54" s="375">
        <f t="shared" si="17"/>
        <v>-730</v>
      </c>
      <c r="M54" s="247">
        <f t="shared" si="18"/>
        <v>-11.5</v>
      </c>
      <c r="N54" s="269">
        <v>990</v>
      </c>
      <c r="O54" s="227">
        <v>740</v>
      </c>
      <c r="P54" s="213">
        <v>1030</v>
      </c>
      <c r="Q54" s="213">
        <v>1570</v>
      </c>
      <c r="R54" s="375">
        <f t="shared" si="10"/>
        <v>540</v>
      </c>
      <c r="S54" s="247">
        <f t="shared" si="11"/>
        <v>52.4</v>
      </c>
      <c r="T54" s="206">
        <f t="shared" si="19"/>
        <v>14</v>
      </c>
      <c r="U54" s="231">
        <f t="shared" si="20"/>
        <v>10.586552217453505</v>
      </c>
      <c r="V54" s="220">
        <f t="shared" si="21"/>
        <v>13.956639566395665</v>
      </c>
      <c r="W54" s="220">
        <f t="shared" si="22"/>
        <v>21.565934065934066</v>
      </c>
      <c r="X54" s="238">
        <f t="shared" si="12"/>
        <v>7.6092944995384002</v>
      </c>
      <c r="Y54" s="269">
        <v>860</v>
      </c>
      <c r="Z54" s="227">
        <v>550</v>
      </c>
      <c r="AA54" s="213">
        <v>870</v>
      </c>
      <c r="AB54" s="213">
        <v>1470</v>
      </c>
      <c r="AC54" s="375">
        <f t="shared" si="13"/>
        <v>600</v>
      </c>
      <c r="AD54" s="247">
        <f t="shared" si="14"/>
        <v>40.799999999999997</v>
      </c>
      <c r="AE54" s="206">
        <f t="shared" si="23"/>
        <v>12.2</v>
      </c>
      <c r="AF54" s="231">
        <f t="shared" si="24"/>
        <v>7.9</v>
      </c>
      <c r="AG54" s="220">
        <f t="shared" si="25"/>
        <v>11.8</v>
      </c>
      <c r="AH54" s="220">
        <f t="shared" si="26"/>
        <v>20.2</v>
      </c>
      <c r="AI54" s="238">
        <f t="shared" si="15"/>
        <v>8.3999999999999986</v>
      </c>
      <c r="AJ54" s="221"/>
      <c r="AK54" s="207"/>
      <c r="AL54" s="1056">
        <f t="shared" si="16"/>
        <v>-100</v>
      </c>
    </row>
    <row r="55" spans="1:38">
      <c r="A55" s="497" t="s">
        <v>216</v>
      </c>
      <c r="B55" s="215">
        <v>6470</v>
      </c>
      <c r="C55" s="229">
        <v>6690</v>
      </c>
      <c r="D55" s="437">
        <f>D62-D48-D50</f>
        <v>6449</v>
      </c>
      <c r="E55" s="437">
        <f>E62-E48-E50-E52</f>
        <v>7327</v>
      </c>
      <c r="F55" s="376">
        <f t="shared" si="6"/>
        <v>878</v>
      </c>
      <c r="G55" s="248">
        <f t="shared" si="7"/>
        <v>13.6</v>
      </c>
      <c r="H55" s="379">
        <v>5640</v>
      </c>
      <c r="I55" s="229">
        <v>5560</v>
      </c>
      <c r="J55" s="437">
        <f>J62-J48-J50</f>
        <v>5303</v>
      </c>
      <c r="K55" s="437">
        <f>K62-K48-K50-K52</f>
        <v>5356</v>
      </c>
      <c r="L55" s="376">
        <f t="shared" si="17"/>
        <v>53</v>
      </c>
      <c r="M55" s="248">
        <f t="shared" si="18"/>
        <v>1</v>
      </c>
      <c r="N55" s="379">
        <v>810</v>
      </c>
      <c r="O55" s="229">
        <v>1120</v>
      </c>
      <c r="P55" s="437">
        <f>P62-P48-P50</f>
        <v>1188</v>
      </c>
      <c r="Q55" s="437">
        <f>Q62-Q48-Q50-Q52</f>
        <v>1961</v>
      </c>
      <c r="R55" s="376">
        <f t="shared" si="10"/>
        <v>773</v>
      </c>
      <c r="S55" s="248">
        <f t="shared" si="11"/>
        <v>65.099999999999994</v>
      </c>
      <c r="T55" s="209">
        <f t="shared" si="19"/>
        <v>12.5</v>
      </c>
      <c r="U55" s="233">
        <f t="shared" si="20"/>
        <v>16.741405082212257</v>
      </c>
      <c r="V55" s="224">
        <f t="shared" si="21"/>
        <v>18.421460691580091</v>
      </c>
      <c r="W55" s="233">
        <f t="shared" si="22"/>
        <v>26.764023474819158</v>
      </c>
      <c r="X55" s="239">
        <f t="shared" si="12"/>
        <v>8.3425627832390674</v>
      </c>
      <c r="Y55" s="379">
        <v>720</v>
      </c>
      <c r="Z55" s="229">
        <v>900</v>
      </c>
      <c r="AA55" s="437">
        <f>AA62-AA48-AA50</f>
        <v>993</v>
      </c>
      <c r="AB55" s="437">
        <f>AB62-AB48-AB50-AB52</f>
        <v>1020</v>
      </c>
      <c r="AC55" s="376">
        <f t="shared" si="13"/>
        <v>27</v>
      </c>
      <c r="AD55" s="248">
        <f t="shared" si="14"/>
        <v>2.6</v>
      </c>
      <c r="AE55" s="209">
        <f t="shared" si="23"/>
        <v>11.1</v>
      </c>
      <c r="AF55" s="233">
        <f t="shared" si="24"/>
        <v>13.5</v>
      </c>
      <c r="AG55" s="224">
        <f t="shared" si="25"/>
        <v>15.4</v>
      </c>
      <c r="AH55" s="224">
        <f t="shared" si="26"/>
        <v>13.9</v>
      </c>
      <c r="AI55" s="239">
        <f t="shared" si="15"/>
        <v>-1.5</v>
      </c>
      <c r="AJ55" s="438" t="s">
        <v>247</v>
      </c>
      <c r="AK55" s="207" t="s">
        <v>921</v>
      </c>
      <c r="AL55" s="1561">
        <f t="shared" si="16"/>
        <v>878</v>
      </c>
    </row>
    <row r="56" spans="1:38">
      <c r="A56" t="s">
        <v>236</v>
      </c>
      <c r="B56" s="269"/>
      <c r="C56" s="269"/>
      <c r="D56" s="269"/>
      <c r="E56" s="269"/>
      <c r="F56" s="208"/>
      <c r="G56" s="205"/>
      <c r="H56" s="269"/>
      <c r="I56" s="269"/>
      <c r="J56" s="269"/>
      <c r="K56" s="269"/>
      <c r="L56" s="208"/>
      <c r="M56" s="205"/>
      <c r="N56" s="269"/>
      <c r="O56" s="269"/>
      <c r="P56" s="269"/>
      <c r="Q56" s="269"/>
      <c r="R56" s="208"/>
      <c r="S56" s="205"/>
      <c r="T56" s="206"/>
      <c r="U56" s="206"/>
      <c r="V56" s="206"/>
      <c r="W56" s="206"/>
      <c r="X56" s="207"/>
      <c r="Y56" s="269"/>
      <c r="Z56" s="269"/>
      <c r="AA56" s="269"/>
      <c r="AB56" s="269"/>
      <c r="AC56" s="208"/>
      <c r="AD56" s="205"/>
      <c r="AE56" s="206"/>
      <c r="AF56" s="206"/>
      <c r="AG56" s="206"/>
      <c r="AH56" s="206"/>
      <c r="AI56" s="207"/>
      <c r="AJ56" s="207"/>
      <c r="AK56" s="207"/>
    </row>
    <row r="57" spans="1:38">
      <c r="A57" t="s">
        <v>219</v>
      </c>
    </row>
    <row r="58" spans="1:38">
      <c r="A58" s="210" t="s">
        <v>926</v>
      </c>
      <c r="C58" s="201"/>
      <c r="D58" s="201"/>
      <c r="E58" s="201"/>
      <c r="I58" s="201"/>
      <c r="J58" s="201"/>
      <c r="K58" s="201"/>
      <c r="L58" s="201"/>
      <c r="M58" s="201"/>
      <c r="O58" s="201"/>
      <c r="P58" s="201"/>
      <c r="Q58" s="201"/>
      <c r="R58" s="201"/>
      <c r="S58" s="201"/>
      <c r="U58" s="201"/>
      <c r="V58" s="201"/>
      <c r="W58" s="201"/>
      <c r="X58" s="201"/>
      <c r="Z58" s="201"/>
      <c r="AA58" s="201"/>
      <c r="AB58" s="201"/>
      <c r="AC58" s="269"/>
      <c r="AD58" s="269"/>
    </row>
    <row r="59" spans="1:38">
      <c r="A59" s="812" t="s">
        <v>923</v>
      </c>
      <c r="B59" s="802">
        <f>B65+B66</f>
        <v>6775</v>
      </c>
      <c r="C59" s="802">
        <f>C65+C66</f>
        <v>7101</v>
      </c>
      <c r="D59" s="802">
        <f>D65+D66</f>
        <v>7281</v>
      </c>
      <c r="E59" s="802">
        <f>E65+E66</f>
        <v>7676</v>
      </c>
      <c r="F59" s="803"/>
      <c r="G59" s="804"/>
      <c r="H59" s="802">
        <f>B59</f>
        <v>6775</v>
      </c>
      <c r="I59" s="802">
        <f t="shared" ref="I59:K61" si="27">C59</f>
        <v>7101</v>
      </c>
      <c r="J59" s="802">
        <f t="shared" si="27"/>
        <v>7281</v>
      </c>
      <c r="K59" s="802">
        <f t="shared" si="27"/>
        <v>7676</v>
      </c>
      <c r="L59" s="803"/>
      <c r="M59" s="804"/>
      <c r="N59" s="802">
        <f>B59</f>
        <v>6775</v>
      </c>
      <c r="O59" s="802">
        <f t="shared" ref="O59:Q61" si="28">C59</f>
        <v>7101</v>
      </c>
      <c r="P59" s="802">
        <f t="shared" si="28"/>
        <v>7281</v>
      </c>
      <c r="Q59" s="802">
        <f t="shared" si="28"/>
        <v>7676</v>
      </c>
      <c r="R59" s="803"/>
      <c r="S59" s="804"/>
      <c r="T59" s="805"/>
      <c r="U59" s="805"/>
      <c r="V59" s="805"/>
      <c r="W59" s="805"/>
      <c r="X59" s="806"/>
      <c r="Y59" s="802">
        <f>B59</f>
        <v>6775</v>
      </c>
      <c r="Z59" s="802">
        <f t="shared" ref="Z59:AB61" si="29">C59</f>
        <v>7101</v>
      </c>
      <c r="AA59" s="802">
        <f t="shared" si="29"/>
        <v>7281</v>
      </c>
      <c r="AB59" s="802">
        <f t="shared" si="29"/>
        <v>7676</v>
      </c>
      <c r="AC59" s="808"/>
      <c r="AD59" s="809"/>
      <c r="AE59" s="271"/>
      <c r="AF59" s="271"/>
      <c r="AG59" s="271"/>
      <c r="AH59" s="271"/>
      <c r="AI59" s="253"/>
      <c r="AJ59" s="253"/>
      <c r="AK59" s="207"/>
    </row>
    <row r="60" spans="1:38">
      <c r="A60" s="278" t="s">
        <v>924</v>
      </c>
      <c r="B60" s="807">
        <f>B65+B66+B68</f>
        <v>12257</v>
      </c>
      <c r="C60" s="807">
        <f>C65+C66+C68</f>
        <v>12708</v>
      </c>
      <c r="D60" s="807">
        <f>D65+D66+D68</f>
        <v>12896</v>
      </c>
      <c r="E60" s="807">
        <f>E65+E66+E68</f>
        <v>13221</v>
      </c>
      <c r="F60" s="808"/>
      <c r="G60" s="809"/>
      <c r="H60" s="807">
        <f>B60</f>
        <v>12257</v>
      </c>
      <c r="I60" s="807">
        <f t="shared" si="27"/>
        <v>12708</v>
      </c>
      <c r="J60" s="807">
        <f t="shared" si="27"/>
        <v>12896</v>
      </c>
      <c r="K60" s="807">
        <f t="shared" si="27"/>
        <v>13221</v>
      </c>
      <c r="L60" s="808"/>
      <c r="M60" s="809"/>
      <c r="N60" s="807">
        <f>B60</f>
        <v>12257</v>
      </c>
      <c r="O60" s="807">
        <f t="shared" si="28"/>
        <v>12708</v>
      </c>
      <c r="P60" s="807">
        <f t="shared" si="28"/>
        <v>12896</v>
      </c>
      <c r="Q60" s="807">
        <f t="shared" si="28"/>
        <v>13221</v>
      </c>
      <c r="R60" s="808"/>
      <c r="S60" s="809"/>
      <c r="T60" s="271"/>
      <c r="U60" s="271"/>
      <c r="V60" s="271"/>
      <c r="W60" s="271"/>
      <c r="X60" s="253"/>
      <c r="Y60" s="807">
        <f>B60</f>
        <v>12257</v>
      </c>
      <c r="Z60" s="807">
        <f t="shared" si="29"/>
        <v>12708</v>
      </c>
      <c r="AA60" s="807">
        <f t="shared" si="29"/>
        <v>12896</v>
      </c>
      <c r="AB60" s="807">
        <f t="shared" si="29"/>
        <v>13221</v>
      </c>
      <c r="AC60" s="808"/>
      <c r="AD60" s="809"/>
      <c r="AE60" s="271"/>
      <c r="AF60" s="271"/>
      <c r="AG60" s="271"/>
      <c r="AH60" s="271"/>
      <c r="AI60" s="253"/>
      <c r="AJ60" s="253"/>
      <c r="AK60" s="207"/>
    </row>
    <row r="61" spans="1:38">
      <c r="A61" s="278" t="s">
        <v>925</v>
      </c>
      <c r="B61" s="807">
        <f>B65+B66+B67+B68</f>
        <v>16545</v>
      </c>
      <c r="C61" s="807">
        <f>C65+C66+C67+C68</f>
        <v>17345</v>
      </c>
      <c r="D61" s="807">
        <f>D65+D66+D67+D68</f>
        <v>17861</v>
      </c>
      <c r="E61" s="807">
        <f>E65+E66+E67+E68</f>
        <v>18358</v>
      </c>
      <c r="F61" s="808"/>
      <c r="G61" s="809"/>
      <c r="H61" s="810">
        <f>B61</f>
        <v>16545</v>
      </c>
      <c r="I61" s="810">
        <f t="shared" si="27"/>
        <v>17345</v>
      </c>
      <c r="J61" s="810">
        <f t="shared" si="27"/>
        <v>17861</v>
      </c>
      <c r="K61" s="810">
        <f t="shared" si="27"/>
        <v>18358</v>
      </c>
      <c r="L61" s="808"/>
      <c r="M61" s="809"/>
      <c r="N61" s="810">
        <f>B61</f>
        <v>16545</v>
      </c>
      <c r="O61" s="810">
        <f t="shared" si="28"/>
        <v>17345</v>
      </c>
      <c r="P61" s="810">
        <f t="shared" si="28"/>
        <v>17861</v>
      </c>
      <c r="Q61" s="810">
        <f t="shared" si="28"/>
        <v>18358</v>
      </c>
      <c r="R61" s="808"/>
      <c r="S61" s="809"/>
      <c r="T61" s="271"/>
      <c r="U61" s="271"/>
      <c r="V61" s="271"/>
      <c r="W61" s="271"/>
      <c r="X61" s="253"/>
      <c r="Y61" s="810">
        <f>B61</f>
        <v>16545</v>
      </c>
      <c r="Z61" s="810">
        <f t="shared" si="29"/>
        <v>17345</v>
      </c>
      <c r="AA61" s="810">
        <f t="shared" si="29"/>
        <v>17861</v>
      </c>
      <c r="AB61" s="810">
        <f t="shared" si="29"/>
        <v>18358</v>
      </c>
      <c r="AC61" s="808"/>
      <c r="AD61" s="809"/>
      <c r="AE61" s="271"/>
      <c r="AF61" s="271"/>
      <c r="AG61" s="271"/>
      <c r="AH61" s="271"/>
      <c r="AI61" s="253"/>
      <c r="AJ61" s="253"/>
      <c r="AK61" s="207"/>
    </row>
    <row r="62" spans="1:38">
      <c r="A62" s="592" t="s">
        <v>927</v>
      </c>
      <c r="B62" s="811">
        <v>8180</v>
      </c>
      <c r="C62" s="811">
        <v>9250</v>
      </c>
      <c r="D62" s="811">
        <v>14810</v>
      </c>
      <c r="E62" s="811">
        <v>24260</v>
      </c>
      <c r="F62" s="592"/>
      <c r="G62" s="592"/>
      <c r="H62" s="813">
        <v>7620</v>
      </c>
      <c r="I62" s="813">
        <v>7910</v>
      </c>
      <c r="J62" s="813">
        <v>12180</v>
      </c>
      <c r="K62" s="813">
        <v>17730</v>
      </c>
      <c r="L62" s="377"/>
      <c r="M62" s="377"/>
      <c r="N62" s="813">
        <v>510</v>
      </c>
      <c r="O62" s="813">
        <v>1160</v>
      </c>
      <c r="P62" s="813">
        <v>2730</v>
      </c>
      <c r="Q62" s="813">
        <v>6490</v>
      </c>
      <c r="R62" s="377"/>
      <c r="S62" s="377"/>
      <c r="T62" s="592"/>
      <c r="U62" s="377"/>
      <c r="V62" s="377"/>
      <c r="W62" s="377"/>
      <c r="X62" s="377"/>
      <c r="Y62" s="813">
        <v>230</v>
      </c>
      <c r="Z62" s="811">
        <v>940</v>
      </c>
      <c r="AA62" s="811">
        <v>2280</v>
      </c>
      <c r="AB62" s="811">
        <v>3380</v>
      </c>
      <c r="AC62" s="269"/>
      <c r="AD62" s="269"/>
    </row>
    <row r="63" spans="1:38">
      <c r="B63" s="202">
        <f>B5-SUM(B7:B55)</f>
        <v>0</v>
      </c>
      <c r="C63" s="202">
        <f>C5-SUM(C7:C55)</f>
        <v>0</v>
      </c>
      <c r="D63" s="202">
        <f>D5-SUM(D7:D55)</f>
        <v>0</v>
      </c>
      <c r="E63" s="202">
        <f>E5-SUM(E7:E55)</f>
        <v>0</v>
      </c>
      <c r="F63" s="208"/>
      <c r="G63" s="205"/>
      <c r="H63" s="202">
        <f>H5-SUM(H7:H55)</f>
        <v>0</v>
      </c>
      <c r="I63" s="202">
        <f>I5-SUM(I7:I55)</f>
        <v>0</v>
      </c>
      <c r="J63" s="202">
        <f>J5-SUM(J7:J55)</f>
        <v>0</v>
      </c>
      <c r="K63" s="202">
        <f>K5-SUM(K7:K55)</f>
        <v>0</v>
      </c>
      <c r="L63" s="208"/>
      <c r="M63" s="205"/>
      <c r="N63" s="202">
        <f>N5-SUM(N7:N55)</f>
        <v>0</v>
      </c>
      <c r="O63" s="202">
        <f>O5-SUM(O7:O55)</f>
        <v>0</v>
      </c>
      <c r="P63" s="202">
        <f>P5-SUM(P7:P55)</f>
        <v>0</v>
      </c>
      <c r="Q63" s="202">
        <f>Q5-SUM(Q7:Q55)</f>
        <v>0</v>
      </c>
      <c r="R63" s="208"/>
      <c r="S63" s="205"/>
      <c r="T63" s="206"/>
      <c r="U63" s="206"/>
      <c r="V63" s="206"/>
      <c r="W63" s="206"/>
      <c r="X63" s="207"/>
      <c r="Y63" s="202">
        <f>Y5-SUM(Y7:Y55)</f>
        <v>0</v>
      </c>
      <c r="Z63" s="202">
        <f>Z5-SUM(Z7:Z55)</f>
        <v>0</v>
      </c>
      <c r="AA63" s="202">
        <f>AA5-SUM(AA7:AA55)</f>
        <v>0</v>
      </c>
      <c r="AB63" s="202">
        <f>AB5-SUM(AB7:AB55)</f>
        <v>0</v>
      </c>
      <c r="AC63" s="208"/>
      <c r="AD63" s="205"/>
      <c r="AE63" s="206"/>
      <c r="AF63" s="206"/>
      <c r="AG63" s="206"/>
      <c r="AH63" s="206"/>
      <c r="AI63" s="207"/>
      <c r="AJ63" s="207"/>
      <c r="AK63" s="207"/>
    </row>
    <row r="64" spans="1:38">
      <c r="A64" s="797" t="s">
        <v>76</v>
      </c>
      <c r="B64" s="439">
        <v>39722</v>
      </c>
      <c r="C64" s="439">
        <v>41548</v>
      </c>
      <c r="D64" s="792">
        <v>43374</v>
      </c>
      <c r="E64" s="793">
        <v>45200</v>
      </c>
      <c r="F64" s="208"/>
      <c r="G64" s="205"/>
      <c r="H64" s="439">
        <v>39722</v>
      </c>
      <c r="I64" s="439">
        <v>41548</v>
      </c>
      <c r="J64" s="792">
        <v>43374</v>
      </c>
      <c r="K64" s="793">
        <v>45200</v>
      </c>
      <c r="L64" s="208"/>
      <c r="M64" s="205"/>
      <c r="N64" s="439">
        <v>39722</v>
      </c>
      <c r="O64" s="439">
        <v>41548</v>
      </c>
      <c r="P64" s="792">
        <v>43374</v>
      </c>
      <c r="Q64" s="793">
        <v>45200</v>
      </c>
      <c r="R64" s="208"/>
      <c r="S64" s="205"/>
      <c r="T64" s="206"/>
      <c r="U64" s="206"/>
      <c r="V64" s="206"/>
      <c r="W64" s="206"/>
      <c r="X64" s="207"/>
      <c r="Y64" s="439">
        <v>39722</v>
      </c>
      <c r="Z64" s="439">
        <v>41548</v>
      </c>
      <c r="AA64" s="792">
        <v>43374</v>
      </c>
      <c r="AB64" s="793">
        <v>45200</v>
      </c>
      <c r="AC64" s="208"/>
      <c r="AD64" s="205"/>
      <c r="AE64" s="206"/>
      <c r="AF64" s="206"/>
      <c r="AG64" s="206"/>
      <c r="AH64" s="206"/>
      <c r="AI64" s="207"/>
      <c r="AJ64" s="207"/>
      <c r="AK64" s="207"/>
    </row>
    <row r="65" spans="1:38">
      <c r="A65" s="794" t="s">
        <v>916</v>
      </c>
      <c r="B65" s="441">
        <f>市町世帯!K43</f>
        <v>3396</v>
      </c>
      <c r="C65" s="441">
        <f>市町世帯!P43</f>
        <v>3658</v>
      </c>
      <c r="D65" s="441">
        <f>市町世帯!U43</f>
        <v>3801</v>
      </c>
      <c r="E65" s="441">
        <f>市町世帯!Z43</f>
        <v>3859</v>
      </c>
      <c r="F65" s="208"/>
      <c r="G65" s="205"/>
      <c r="H65" s="441">
        <f>B65</f>
        <v>3396</v>
      </c>
      <c r="I65" s="441">
        <f t="shared" ref="I65:K69" si="30">C65</f>
        <v>3658</v>
      </c>
      <c r="J65" s="441">
        <f t="shared" si="30"/>
        <v>3801</v>
      </c>
      <c r="K65" s="441">
        <f t="shared" si="30"/>
        <v>3859</v>
      </c>
      <c r="L65" s="208"/>
      <c r="M65" s="205"/>
      <c r="N65" s="441">
        <f>B65</f>
        <v>3396</v>
      </c>
      <c r="O65" s="441">
        <f t="shared" ref="O65:Q69" si="31">C65</f>
        <v>3658</v>
      </c>
      <c r="P65" s="441">
        <f t="shared" si="31"/>
        <v>3801</v>
      </c>
      <c r="Q65" s="441">
        <f t="shared" si="31"/>
        <v>3859</v>
      </c>
      <c r="R65" s="208"/>
      <c r="S65" s="205"/>
      <c r="T65" s="206"/>
      <c r="U65" s="206"/>
      <c r="V65" s="206"/>
      <c r="W65" s="206"/>
      <c r="X65" s="207"/>
      <c r="Y65" s="441">
        <f>B65</f>
        <v>3396</v>
      </c>
      <c r="Z65" s="441">
        <f t="shared" ref="Z65:AB69" si="32">C65</f>
        <v>3658</v>
      </c>
      <c r="AA65" s="441">
        <f t="shared" si="32"/>
        <v>3801</v>
      </c>
      <c r="AB65" s="441">
        <f t="shared" si="32"/>
        <v>3859</v>
      </c>
      <c r="AC65" s="208"/>
      <c r="AD65" s="205"/>
      <c r="AE65" s="206"/>
      <c r="AF65" s="206"/>
      <c r="AG65" s="206"/>
      <c r="AH65" s="206"/>
      <c r="AI65" s="207"/>
      <c r="AJ65" s="207"/>
      <c r="AK65" s="207"/>
    </row>
    <row r="66" spans="1:38">
      <c r="A66" s="795" t="s">
        <v>917</v>
      </c>
      <c r="B66" s="202">
        <f>市町世帯!K45</f>
        <v>3379</v>
      </c>
      <c r="C66" s="202">
        <f>市町世帯!P45</f>
        <v>3443</v>
      </c>
      <c r="D66" s="202">
        <f>市町世帯!U45</f>
        <v>3480</v>
      </c>
      <c r="E66" s="202">
        <f>市町世帯!Z45</f>
        <v>3817</v>
      </c>
      <c r="F66" s="208"/>
      <c r="G66" s="205"/>
      <c r="H66" s="202">
        <f>B66</f>
        <v>3379</v>
      </c>
      <c r="I66" s="202">
        <f t="shared" si="30"/>
        <v>3443</v>
      </c>
      <c r="J66" s="202">
        <f t="shared" si="30"/>
        <v>3480</v>
      </c>
      <c r="K66" s="202">
        <f t="shared" si="30"/>
        <v>3817</v>
      </c>
      <c r="L66" s="208"/>
      <c r="M66" s="205"/>
      <c r="N66" s="202">
        <f>B66</f>
        <v>3379</v>
      </c>
      <c r="O66" s="202">
        <f t="shared" si="31"/>
        <v>3443</v>
      </c>
      <c r="P66" s="202">
        <f t="shared" si="31"/>
        <v>3480</v>
      </c>
      <c r="Q66" s="202">
        <f t="shared" si="31"/>
        <v>3817</v>
      </c>
      <c r="R66" s="208"/>
      <c r="S66" s="205"/>
      <c r="T66" s="206"/>
      <c r="U66" s="206"/>
      <c r="V66" s="206"/>
      <c r="W66" s="206"/>
      <c r="X66" s="207"/>
      <c r="Y66" s="202">
        <f>B66</f>
        <v>3379</v>
      </c>
      <c r="Z66" s="202">
        <f t="shared" si="32"/>
        <v>3443</v>
      </c>
      <c r="AA66" s="202">
        <f t="shared" si="32"/>
        <v>3480</v>
      </c>
      <c r="AB66" s="202">
        <f t="shared" si="32"/>
        <v>3817</v>
      </c>
      <c r="AC66" s="208"/>
      <c r="AD66" s="205"/>
      <c r="AE66" s="206"/>
      <c r="AF66" s="206"/>
      <c r="AG66" s="206"/>
      <c r="AH66" s="206"/>
      <c r="AI66" s="207"/>
      <c r="AJ66" s="207"/>
      <c r="AK66" s="207"/>
    </row>
    <row r="67" spans="1:38">
      <c r="A67" s="795" t="s">
        <v>918</v>
      </c>
      <c r="B67" s="202">
        <f>市町世帯!K52</f>
        <v>4288</v>
      </c>
      <c r="C67" s="202">
        <f>市町世帯!P52</f>
        <v>4637</v>
      </c>
      <c r="D67" s="202">
        <f>市町世帯!U52</f>
        <v>4965</v>
      </c>
      <c r="E67" s="202">
        <f>市町世帯!Z52</f>
        <v>5137</v>
      </c>
      <c r="F67" s="208"/>
      <c r="G67" s="205"/>
      <c r="H67" s="202">
        <f>B67</f>
        <v>4288</v>
      </c>
      <c r="I67" s="202">
        <f t="shared" si="30"/>
        <v>4637</v>
      </c>
      <c r="J67" s="202">
        <f t="shared" si="30"/>
        <v>4965</v>
      </c>
      <c r="K67" s="202">
        <f t="shared" si="30"/>
        <v>5137</v>
      </c>
      <c r="L67" s="208"/>
      <c r="M67" s="205"/>
      <c r="N67" s="202">
        <f>B67</f>
        <v>4288</v>
      </c>
      <c r="O67" s="202">
        <f t="shared" si="31"/>
        <v>4637</v>
      </c>
      <c r="P67" s="202">
        <f t="shared" si="31"/>
        <v>4965</v>
      </c>
      <c r="Q67" s="202">
        <f t="shared" si="31"/>
        <v>5137</v>
      </c>
      <c r="R67" s="208"/>
      <c r="S67" s="205"/>
      <c r="T67" s="206"/>
      <c r="U67" s="206"/>
      <c r="V67" s="206"/>
      <c r="W67" s="206"/>
      <c r="X67" s="207"/>
      <c r="Y67" s="202">
        <f>B67</f>
        <v>4288</v>
      </c>
      <c r="Z67" s="202">
        <f t="shared" si="32"/>
        <v>4637</v>
      </c>
      <c r="AA67" s="202">
        <f t="shared" si="32"/>
        <v>4965</v>
      </c>
      <c r="AB67" s="202">
        <f t="shared" si="32"/>
        <v>5137</v>
      </c>
      <c r="AC67" s="208"/>
      <c r="AD67" s="205"/>
      <c r="AE67" s="206"/>
      <c r="AF67" s="206"/>
      <c r="AG67" s="206"/>
      <c r="AH67" s="206"/>
      <c r="AI67" s="207"/>
      <c r="AJ67" s="207"/>
      <c r="AK67" s="207"/>
    </row>
    <row r="68" spans="1:38">
      <c r="A68" s="796" t="s">
        <v>919</v>
      </c>
      <c r="B68" s="235">
        <f>市町世帯!K59</f>
        <v>5482</v>
      </c>
      <c r="C68" s="235">
        <f>市町世帯!P59</f>
        <v>5607</v>
      </c>
      <c r="D68" s="235">
        <f>市町世帯!U59</f>
        <v>5615</v>
      </c>
      <c r="E68" s="235">
        <f>市町世帯!Z59</f>
        <v>5545</v>
      </c>
      <c r="F68" s="208"/>
      <c r="G68" s="205"/>
      <c r="H68" s="202">
        <f>B68</f>
        <v>5482</v>
      </c>
      <c r="I68" s="202">
        <f t="shared" si="30"/>
        <v>5607</v>
      </c>
      <c r="J68" s="202">
        <f t="shared" si="30"/>
        <v>5615</v>
      </c>
      <c r="K68" s="202">
        <f t="shared" si="30"/>
        <v>5545</v>
      </c>
      <c r="L68" s="208"/>
      <c r="M68" s="205"/>
      <c r="N68" s="202">
        <f>B68</f>
        <v>5482</v>
      </c>
      <c r="O68" s="202">
        <f t="shared" si="31"/>
        <v>5607</v>
      </c>
      <c r="P68" s="202">
        <f t="shared" si="31"/>
        <v>5615</v>
      </c>
      <c r="Q68" s="202">
        <f t="shared" si="31"/>
        <v>5545</v>
      </c>
      <c r="R68" s="208"/>
      <c r="S68" s="205"/>
      <c r="T68" s="206"/>
      <c r="U68" s="206"/>
      <c r="V68" s="206"/>
      <c r="W68" s="206"/>
      <c r="X68" s="207"/>
      <c r="Y68" s="202">
        <f>B68</f>
        <v>5482</v>
      </c>
      <c r="Z68" s="202">
        <f t="shared" si="32"/>
        <v>5607</v>
      </c>
      <c r="AA68" s="202">
        <f t="shared" si="32"/>
        <v>5615</v>
      </c>
      <c r="AB68" s="202">
        <f t="shared" si="32"/>
        <v>5545</v>
      </c>
      <c r="AC68" s="208"/>
      <c r="AD68" s="205"/>
      <c r="AE68" s="206"/>
      <c r="AF68" s="206"/>
      <c r="AG68" s="206"/>
      <c r="AH68" s="206"/>
      <c r="AI68" s="207"/>
      <c r="AJ68" s="207"/>
      <c r="AK68" s="207"/>
    </row>
    <row r="69" spans="1:38">
      <c r="A69" s="798" t="s">
        <v>920</v>
      </c>
      <c r="B69" s="799">
        <f>SUM(B65:B68)</f>
        <v>16545</v>
      </c>
      <c r="C69" s="799">
        <f>SUM(C65:C68)</f>
        <v>17345</v>
      </c>
      <c r="D69" s="799">
        <f>SUM(D65:D68)</f>
        <v>17861</v>
      </c>
      <c r="E69" s="799">
        <f>SUM(E65:E68)</f>
        <v>18358</v>
      </c>
      <c r="F69" s="208"/>
      <c r="G69" s="205"/>
      <c r="H69" s="799">
        <f>B69</f>
        <v>16545</v>
      </c>
      <c r="I69" s="799">
        <f t="shared" si="30"/>
        <v>17345</v>
      </c>
      <c r="J69" s="799">
        <f t="shared" si="30"/>
        <v>17861</v>
      </c>
      <c r="K69" s="799">
        <f t="shared" si="30"/>
        <v>18358</v>
      </c>
      <c r="L69" s="208"/>
      <c r="M69" s="205"/>
      <c r="N69" s="799">
        <f>B69</f>
        <v>16545</v>
      </c>
      <c r="O69" s="799">
        <f t="shared" si="31"/>
        <v>17345</v>
      </c>
      <c r="P69" s="799">
        <f t="shared" si="31"/>
        <v>17861</v>
      </c>
      <c r="Q69" s="799">
        <f t="shared" si="31"/>
        <v>18358</v>
      </c>
      <c r="R69" s="208"/>
      <c r="S69" s="205"/>
      <c r="T69" s="206"/>
      <c r="U69" s="206"/>
      <c r="V69" s="206"/>
      <c r="W69" s="206"/>
      <c r="X69" s="207"/>
      <c r="Y69" s="799">
        <f>B69</f>
        <v>16545</v>
      </c>
      <c r="Z69" s="799">
        <f t="shared" si="32"/>
        <v>17345</v>
      </c>
      <c r="AA69" s="799">
        <f t="shared" si="32"/>
        <v>17861</v>
      </c>
      <c r="AB69" s="799">
        <f t="shared" si="32"/>
        <v>18358</v>
      </c>
      <c r="AC69" s="208"/>
      <c r="AD69" s="205"/>
      <c r="AE69" s="206"/>
      <c r="AF69" s="206"/>
      <c r="AG69" s="206"/>
      <c r="AH69" s="206"/>
      <c r="AI69" s="207"/>
      <c r="AJ69" s="207"/>
      <c r="AK69" s="207"/>
    </row>
    <row r="70" spans="1:38">
      <c r="A70" s="791"/>
      <c r="B70" s="202"/>
      <c r="C70" s="202"/>
      <c r="D70" s="202"/>
      <c r="E70" s="202"/>
      <c r="F70" s="208"/>
      <c r="G70" s="205"/>
      <c r="H70" s="202"/>
      <c r="I70" s="202"/>
      <c r="J70" s="202"/>
      <c r="K70" s="202"/>
      <c r="L70" s="208"/>
      <c r="M70" s="205"/>
      <c r="N70" s="202"/>
      <c r="O70" s="202"/>
      <c r="P70" s="202"/>
      <c r="Q70" s="202"/>
      <c r="R70" s="208"/>
      <c r="S70" s="205"/>
      <c r="T70" s="206"/>
      <c r="U70" s="206"/>
      <c r="V70" s="206"/>
      <c r="W70" s="206"/>
      <c r="X70" s="207"/>
      <c r="Y70" s="202"/>
      <c r="Z70" s="202"/>
      <c r="AA70" s="202"/>
      <c r="AB70" s="202"/>
      <c r="AC70" s="208"/>
      <c r="AD70" s="205"/>
      <c r="AE70" s="206"/>
      <c r="AF70" s="206"/>
      <c r="AG70" s="206"/>
      <c r="AH70" s="206"/>
      <c r="AI70" s="207"/>
      <c r="AJ70" s="207"/>
      <c r="AK70" s="207"/>
    </row>
    <row r="71" spans="1:38">
      <c r="A71" s="210" t="s">
        <v>231</v>
      </c>
      <c r="B71" s="202"/>
      <c r="C71" s="202"/>
      <c r="D71" s="202"/>
      <c r="E71" s="202"/>
      <c r="F71" s="208"/>
      <c r="G71" s="205"/>
      <c r="H71" s="202"/>
      <c r="I71" s="202"/>
      <c r="J71" s="202"/>
      <c r="K71" s="202"/>
      <c r="L71" s="208"/>
      <c r="M71" s="205"/>
      <c r="N71" s="202"/>
      <c r="O71" s="202"/>
      <c r="P71" s="202"/>
      <c r="Q71" s="202"/>
      <c r="R71" s="208"/>
      <c r="S71" s="205"/>
      <c r="T71" s="206"/>
      <c r="U71" s="206"/>
      <c r="V71" s="206"/>
      <c r="W71" s="206"/>
      <c r="X71" s="207"/>
      <c r="Y71" s="202"/>
      <c r="Z71" s="202"/>
      <c r="AA71" s="202"/>
      <c r="AB71" s="202"/>
      <c r="AC71" s="208"/>
      <c r="AD71" s="205"/>
      <c r="AE71" s="206" t="s">
        <v>238</v>
      </c>
      <c r="AF71" s="206"/>
      <c r="AG71" s="206"/>
      <c r="AH71" s="206"/>
      <c r="AI71" s="207"/>
      <c r="AJ71" s="207"/>
      <c r="AK71" s="207"/>
    </row>
    <row r="72" spans="1:38" ht="13.5" customHeight="1">
      <c r="A72" s="241"/>
      <c r="B72" s="1783" t="s">
        <v>55</v>
      </c>
      <c r="C72" s="1784"/>
      <c r="D72" s="359"/>
      <c r="E72" s="359"/>
      <c r="F72" s="203"/>
      <c r="G72" s="258"/>
      <c r="H72" s="1793" t="s">
        <v>240</v>
      </c>
      <c r="I72" s="1718"/>
      <c r="J72" s="360"/>
      <c r="K72" s="360"/>
      <c r="L72" s="259"/>
      <c r="M72" s="260"/>
      <c r="N72" s="1783" t="s">
        <v>118</v>
      </c>
      <c r="O72" s="1784"/>
      <c r="P72" s="359"/>
      <c r="Q72" s="359"/>
      <c r="R72" s="259"/>
      <c r="S72" s="260"/>
      <c r="T72" s="1783" t="s">
        <v>141</v>
      </c>
      <c r="U72" s="1784"/>
      <c r="V72" s="359"/>
      <c r="W72" s="359"/>
      <c r="X72" s="260"/>
      <c r="Y72" s="1793" t="s">
        <v>217</v>
      </c>
      <c r="Z72" s="1718"/>
      <c r="AA72" s="360"/>
      <c r="AB72" s="360"/>
      <c r="AC72" s="259"/>
      <c r="AD72" s="260"/>
      <c r="AE72" s="1793" t="s">
        <v>239</v>
      </c>
      <c r="AF72" s="1718"/>
      <c r="AG72" s="360"/>
      <c r="AH72" s="360"/>
      <c r="AI72" s="260"/>
      <c r="AJ72" s="255" t="s">
        <v>233</v>
      </c>
      <c r="AK72" s="251"/>
    </row>
    <row r="73" spans="1:38">
      <c r="A73" s="243" t="s">
        <v>234</v>
      </c>
      <c r="B73" s="1787"/>
      <c r="C73" s="1788"/>
      <c r="D73" s="245"/>
      <c r="E73" s="245"/>
      <c r="F73" s="1789" t="s">
        <v>89</v>
      </c>
      <c r="G73" s="1790"/>
      <c r="H73" s="1795"/>
      <c r="I73" s="1796"/>
      <c r="J73" s="198"/>
      <c r="K73" s="198"/>
      <c r="L73" s="1789" t="s">
        <v>89</v>
      </c>
      <c r="M73" s="1790"/>
      <c r="N73" s="1787"/>
      <c r="O73" s="1788"/>
      <c r="P73" s="245"/>
      <c r="Q73" s="245"/>
      <c r="R73" s="1789" t="s">
        <v>89</v>
      </c>
      <c r="S73" s="1790"/>
      <c r="T73" s="1787"/>
      <c r="U73" s="1788"/>
      <c r="V73" s="245"/>
      <c r="W73" s="245"/>
      <c r="X73" s="262" t="s">
        <v>459</v>
      </c>
      <c r="Y73" s="1795"/>
      <c r="Z73" s="1796"/>
      <c r="AA73" s="198"/>
      <c r="AB73" s="198"/>
      <c r="AC73" s="1789" t="s">
        <v>89</v>
      </c>
      <c r="AD73" s="1790"/>
      <c r="AE73" s="1795"/>
      <c r="AF73" s="1796"/>
      <c r="AG73" s="198"/>
      <c r="AH73" s="198"/>
      <c r="AI73" s="262" t="s">
        <v>459</v>
      </c>
      <c r="AJ73" s="256" t="s">
        <v>530</v>
      </c>
      <c r="AK73" s="245"/>
      <c r="AL73" s="1313" t="s">
        <v>978</v>
      </c>
    </row>
    <row r="74" spans="1:38">
      <c r="A74" s="242" t="s">
        <v>218</v>
      </c>
      <c r="B74" s="266">
        <v>39722</v>
      </c>
      <c r="C74" s="268">
        <v>41548</v>
      </c>
      <c r="D74" s="494">
        <v>43374</v>
      </c>
      <c r="E74" s="388">
        <v>45200</v>
      </c>
      <c r="F74" s="265" t="s">
        <v>90</v>
      </c>
      <c r="G74" s="264" t="s">
        <v>91</v>
      </c>
      <c r="H74" s="266">
        <v>39722</v>
      </c>
      <c r="I74" s="268">
        <v>41548</v>
      </c>
      <c r="J74" s="494">
        <v>43374</v>
      </c>
      <c r="K74" s="388">
        <v>45200</v>
      </c>
      <c r="L74" s="263" t="s">
        <v>90</v>
      </c>
      <c r="M74" s="261" t="s">
        <v>91</v>
      </c>
      <c r="N74" s="268">
        <v>39722</v>
      </c>
      <c r="O74" s="267">
        <v>41548</v>
      </c>
      <c r="P74" s="494">
        <v>43374</v>
      </c>
      <c r="Q74" s="388">
        <v>45200</v>
      </c>
      <c r="R74" s="263" t="s">
        <v>90</v>
      </c>
      <c r="S74" s="261" t="s">
        <v>91</v>
      </c>
      <c r="T74" s="268">
        <v>39722</v>
      </c>
      <c r="U74" s="267">
        <v>41548</v>
      </c>
      <c r="V74" s="494">
        <v>43374</v>
      </c>
      <c r="W74" s="388">
        <v>45200</v>
      </c>
      <c r="X74" s="244"/>
      <c r="Y74" s="268">
        <v>39722</v>
      </c>
      <c r="Z74" s="267">
        <v>41548</v>
      </c>
      <c r="AA74" s="494">
        <v>43374</v>
      </c>
      <c r="AB74" s="388">
        <v>45200</v>
      </c>
      <c r="AC74" s="263" t="s">
        <v>90</v>
      </c>
      <c r="AD74" s="261" t="s">
        <v>91</v>
      </c>
      <c r="AE74" s="268">
        <v>39722</v>
      </c>
      <c r="AF74" s="418">
        <v>41548</v>
      </c>
      <c r="AG74" s="815">
        <v>43374</v>
      </c>
      <c r="AH74" s="388">
        <v>45200</v>
      </c>
      <c r="AI74" s="244"/>
      <c r="AJ74" s="217"/>
      <c r="AK74" s="245"/>
      <c r="AL74" s="1312" t="s">
        <v>980</v>
      </c>
    </row>
    <row r="75" spans="1:38">
      <c r="A75" s="257" t="s">
        <v>135</v>
      </c>
      <c r="B75" s="226">
        <f t="shared" ref="B75:E76" si="33">B5</f>
        <v>2520700</v>
      </c>
      <c r="C75" s="226">
        <f t="shared" si="33"/>
        <v>2733700</v>
      </c>
      <c r="D75" s="226">
        <f t="shared" si="33"/>
        <v>2680900</v>
      </c>
      <c r="E75" s="429">
        <f t="shared" si="33"/>
        <v>2798000</v>
      </c>
      <c r="F75" s="375">
        <f>E75-D75</f>
        <v>117100</v>
      </c>
      <c r="G75" s="1620">
        <f>(E75-D75)/D75*100</f>
        <v>4.3679361408482231</v>
      </c>
      <c r="H75" s="226">
        <f t="shared" ref="H75:K76" si="34">H5</f>
        <v>2169400</v>
      </c>
      <c r="I75" s="226">
        <f t="shared" si="34"/>
        <v>2368300</v>
      </c>
      <c r="J75" s="226">
        <f t="shared" si="34"/>
        <v>2308700</v>
      </c>
      <c r="K75" s="429">
        <f t="shared" si="34"/>
        <v>2397400</v>
      </c>
      <c r="L75" s="384">
        <f>K75-J75</f>
        <v>88700</v>
      </c>
      <c r="M75" s="1637">
        <f>(K75-J75)/J75*100</f>
        <v>3.84198899813748</v>
      </c>
      <c r="N75" s="226">
        <f t="shared" ref="N75:Q76" si="35">N5</f>
        <v>336200</v>
      </c>
      <c r="O75" s="226">
        <f t="shared" si="35"/>
        <v>356500</v>
      </c>
      <c r="P75" s="226">
        <f t="shared" si="35"/>
        <v>360200</v>
      </c>
      <c r="Q75" s="429">
        <f t="shared" si="35"/>
        <v>386900</v>
      </c>
      <c r="R75" s="823">
        <f>Q75-P75</f>
        <v>26700</v>
      </c>
      <c r="S75" s="1620">
        <f>(Q75-P75)/P75*100</f>
        <v>7.4125485841199339</v>
      </c>
      <c r="T75" s="240">
        <f>T5</f>
        <v>13.3</v>
      </c>
      <c r="U75" s="417">
        <f>U5</f>
        <v>13.040933533306506</v>
      </c>
      <c r="V75" s="818">
        <f>V5</f>
        <v>13.435786489611697</v>
      </c>
      <c r="W75" s="432">
        <f>W5</f>
        <v>13.8277340957827</v>
      </c>
      <c r="X75" s="238">
        <f>W75-V75</f>
        <v>0.39194760617100322</v>
      </c>
      <c r="Y75" s="226">
        <f t="shared" ref="Y75:AB76" si="36">Y5</f>
        <v>123900</v>
      </c>
      <c r="Z75" s="226">
        <f t="shared" si="36"/>
        <v>147700</v>
      </c>
      <c r="AA75" s="817">
        <f t="shared" si="36"/>
        <v>151900</v>
      </c>
      <c r="AB75" s="429">
        <f t="shared" si="36"/>
        <v>172700</v>
      </c>
      <c r="AC75" s="375">
        <f>AB75-AA75</f>
        <v>20800</v>
      </c>
      <c r="AD75" s="247">
        <f>ROUND(AC75/AA75*100,1)</f>
        <v>13.7</v>
      </c>
      <c r="AE75" s="272">
        <f>AE5</f>
        <v>4.9000000000000004</v>
      </c>
      <c r="AF75" s="419">
        <f>AF5</f>
        <v>5.4</v>
      </c>
      <c r="AG75" s="816">
        <f>AG5</f>
        <v>5.7</v>
      </c>
      <c r="AH75" s="435">
        <f>AH5</f>
        <v>6.2</v>
      </c>
      <c r="AI75" s="252">
        <f>AH75-AG75</f>
        <v>0.5</v>
      </c>
      <c r="AJ75" s="240"/>
      <c r="AK75" s="207"/>
      <c r="AL75" s="1056">
        <f>E75-D75</f>
        <v>117100</v>
      </c>
    </row>
    <row r="76" spans="1:38">
      <c r="A76" s="254" t="s">
        <v>220</v>
      </c>
      <c r="B76" s="236">
        <f t="shared" si="33"/>
        <v>774950</v>
      </c>
      <c r="C76" s="236">
        <f t="shared" si="33"/>
        <v>828290</v>
      </c>
      <c r="D76" s="236">
        <f t="shared" si="33"/>
        <v>820100</v>
      </c>
      <c r="E76" s="430">
        <f t="shared" si="33"/>
        <v>852400</v>
      </c>
      <c r="F76" s="820">
        <f t="shared" ref="F76:F85" si="37">E76-D76</f>
        <v>32300</v>
      </c>
      <c r="G76" s="1635">
        <f t="shared" ref="G76:G85" si="38">(E76-D76)/D76*100</f>
        <v>3.9385440799902449</v>
      </c>
      <c r="H76" s="236">
        <f t="shared" si="34"/>
        <v>664840</v>
      </c>
      <c r="I76" s="236">
        <f t="shared" si="34"/>
        <v>717080</v>
      </c>
      <c r="J76" s="236">
        <f t="shared" si="34"/>
        <v>707600</v>
      </c>
      <c r="K76" s="430">
        <f t="shared" si="34"/>
        <v>730600</v>
      </c>
      <c r="L76" s="820">
        <f t="shared" ref="L76:L85" si="39">K76-J76</f>
        <v>23000</v>
      </c>
      <c r="M76" s="1635">
        <f t="shared" ref="M76:M85" si="40">(K76-J76)/J76*100</f>
        <v>3.2504239683436973</v>
      </c>
      <c r="N76" s="236">
        <f t="shared" si="35"/>
        <v>104590</v>
      </c>
      <c r="O76" s="236">
        <f t="shared" si="35"/>
        <v>108100</v>
      </c>
      <c r="P76" s="236">
        <f t="shared" si="35"/>
        <v>109200</v>
      </c>
      <c r="Q76" s="430">
        <f t="shared" si="35"/>
        <v>118400</v>
      </c>
      <c r="R76" s="821">
        <f t="shared" ref="R76:R85" si="41">Q76-P76</f>
        <v>9200</v>
      </c>
      <c r="S76" s="1635">
        <f t="shared" ref="S76:S85" si="42">(Q76-P76)/P76*100</f>
        <v>8.4249084249084252</v>
      </c>
      <c r="T76" s="232">
        <f t="shared" ref="T76:T85" si="43">ROUND(N76/B76*100,1)</f>
        <v>13.5</v>
      </c>
      <c r="U76" s="381">
        <f>ROUND(O76/C76*100,1)</f>
        <v>13.1</v>
      </c>
      <c r="V76" s="819">
        <f>ROUND(P76/D76*100,1)</f>
        <v>13.3</v>
      </c>
      <c r="W76" s="436">
        <f>ROUND(Q76/E76*100,1)</f>
        <v>13.9</v>
      </c>
      <c r="X76" s="252">
        <f t="shared" ref="X76:X85" si="44">W76-V76</f>
        <v>0.59999999999999964</v>
      </c>
      <c r="Y76" s="236">
        <f t="shared" si="36"/>
        <v>35060</v>
      </c>
      <c r="Z76" s="236">
        <f t="shared" si="36"/>
        <v>37160</v>
      </c>
      <c r="AA76" s="236">
        <f t="shared" si="36"/>
        <v>35000</v>
      </c>
      <c r="AB76" s="430">
        <f t="shared" si="36"/>
        <v>39500</v>
      </c>
      <c r="AC76" s="820">
        <f t="shared" ref="AC76:AC85" si="45">AB76-AA76</f>
        <v>4500</v>
      </c>
      <c r="AD76" s="250">
        <f t="shared" ref="AD76:AD85" si="46">ROUND(AC76/AA76*100,1)</f>
        <v>12.9</v>
      </c>
      <c r="AE76" s="231">
        <f t="shared" ref="AE76:AH77" si="47">ROUND(Y76/B76*100,1)</f>
        <v>4.5</v>
      </c>
      <c r="AF76" s="206">
        <f t="shared" si="47"/>
        <v>4.5</v>
      </c>
      <c r="AG76" s="270">
        <f t="shared" si="47"/>
        <v>4.3</v>
      </c>
      <c r="AH76" s="433">
        <f t="shared" si="47"/>
        <v>4.5999999999999996</v>
      </c>
      <c r="AI76" s="252">
        <f t="shared" ref="AI76:AI85" si="48">AH76-AG76</f>
        <v>0.29999999999999982</v>
      </c>
      <c r="AJ76" s="938"/>
      <c r="AK76" s="207"/>
      <c r="AL76" s="1560">
        <f t="shared" ref="AL76:AL85" si="49">E76-D76</f>
        <v>32300</v>
      </c>
    </row>
    <row r="77" spans="1:38">
      <c r="A77" s="254" t="s">
        <v>221</v>
      </c>
      <c r="B77" s="236">
        <f>B17+B19+B21</f>
        <v>496420</v>
      </c>
      <c r="C77" s="236">
        <f>C17+C19+C21</f>
        <v>561560</v>
      </c>
      <c r="D77" s="236">
        <f>D17+D19+D21</f>
        <v>532000</v>
      </c>
      <c r="E77" s="430">
        <f>E17+E19+E21</f>
        <v>555680</v>
      </c>
      <c r="F77" s="821">
        <f t="shared" si="37"/>
        <v>23680</v>
      </c>
      <c r="G77" s="1620">
        <f t="shared" si="38"/>
        <v>4.4511278195488728</v>
      </c>
      <c r="H77" s="236">
        <f>H17+H19+H21</f>
        <v>430700</v>
      </c>
      <c r="I77" s="236">
        <f>I17+I19+I21</f>
        <v>492220</v>
      </c>
      <c r="J77" s="236">
        <f>J17+J19+J21</f>
        <v>461360</v>
      </c>
      <c r="K77" s="430">
        <f>K17+K19+K21</f>
        <v>481240</v>
      </c>
      <c r="L77" s="821">
        <f t="shared" si="39"/>
        <v>19880</v>
      </c>
      <c r="M77" s="1620">
        <f t="shared" si="40"/>
        <v>4.3089994797988558</v>
      </c>
      <c r="N77" s="236">
        <f>N17+N19+N21</f>
        <v>63190</v>
      </c>
      <c r="O77" s="236">
        <f>O17+O19+O21</f>
        <v>68230</v>
      </c>
      <c r="P77" s="236">
        <f>P17+P19+P21</f>
        <v>66530</v>
      </c>
      <c r="Q77" s="430">
        <f>Q17+Q19+Q21</f>
        <v>71770</v>
      </c>
      <c r="R77" s="821">
        <f t="shared" si="41"/>
        <v>5240</v>
      </c>
      <c r="S77" s="1620">
        <f t="shared" si="42"/>
        <v>7.8761460995039831</v>
      </c>
      <c r="T77" s="231">
        <f t="shared" si="43"/>
        <v>12.7</v>
      </c>
      <c r="U77" s="206">
        <f t="shared" ref="U77:U85" si="50">ROUND(O77/C77*100,1)</f>
        <v>12.2</v>
      </c>
      <c r="V77" s="270">
        <f t="shared" ref="V77:W85" si="51">ROUND(P77/D77*100,1)</f>
        <v>12.5</v>
      </c>
      <c r="W77" s="433">
        <f t="shared" si="51"/>
        <v>12.9</v>
      </c>
      <c r="X77" s="238">
        <f t="shared" si="44"/>
        <v>0.40000000000000036</v>
      </c>
      <c r="Y77" s="236">
        <f>Y17+Y19+Y21</f>
        <v>16420</v>
      </c>
      <c r="Z77" s="236">
        <f>Z17+Z19+Z21</f>
        <v>19800</v>
      </c>
      <c r="AA77" s="236">
        <f>AA17+AA19+AA21</f>
        <v>21100</v>
      </c>
      <c r="AB77" s="430">
        <f>AB17+AB19+AB21</f>
        <v>29170</v>
      </c>
      <c r="AC77" s="821">
        <f t="shared" si="45"/>
        <v>8070</v>
      </c>
      <c r="AD77" s="247">
        <f t="shared" si="46"/>
        <v>38.200000000000003</v>
      </c>
      <c r="AE77" s="231">
        <f t="shared" si="47"/>
        <v>3.3</v>
      </c>
      <c r="AF77" s="206">
        <f t="shared" si="47"/>
        <v>3.5</v>
      </c>
      <c r="AG77" s="270">
        <f t="shared" si="47"/>
        <v>4</v>
      </c>
      <c r="AH77" s="433">
        <f t="shared" si="47"/>
        <v>5.2</v>
      </c>
      <c r="AI77" s="238">
        <f t="shared" si="48"/>
        <v>1.2000000000000002</v>
      </c>
      <c r="AJ77" s="938"/>
      <c r="AK77" s="207"/>
      <c r="AL77" s="1056">
        <f t="shared" si="49"/>
        <v>23680</v>
      </c>
    </row>
    <row r="78" spans="1:38">
      <c r="A78" s="254" t="s">
        <v>222</v>
      </c>
      <c r="B78" s="236">
        <f>B22+B28+B31+B33+B44</f>
        <v>298330</v>
      </c>
      <c r="C78" s="236">
        <f>C22+C28+C31+C33+C44</f>
        <v>342840</v>
      </c>
      <c r="D78" s="236">
        <f>D22+D28+D31+D33+D44</f>
        <v>324220</v>
      </c>
      <c r="E78" s="430">
        <f>E22+E28+E31+E33+E44</f>
        <v>329700</v>
      </c>
      <c r="F78" s="821">
        <f t="shared" si="37"/>
        <v>5480</v>
      </c>
      <c r="G78" s="1620">
        <f t="shared" si="38"/>
        <v>1.6902103509962372</v>
      </c>
      <c r="H78" s="236">
        <f>H22+H28+H31+H33+H44</f>
        <v>265820</v>
      </c>
      <c r="I78" s="236">
        <f>I22+I28+I31+I33+I44</f>
        <v>303590</v>
      </c>
      <c r="J78" s="236">
        <f>J22+J28+J31+J33+J44</f>
        <v>287920</v>
      </c>
      <c r="K78" s="430">
        <f>K22+K28+K31+K33+K44</f>
        <v>293720</v>
      </c>
      <c r="L78" s="821">
        <f t="shared" si="39"/>
        <v>5800</v>
      </c>
      <c r="M78" s="1620">
        <f t="shared" si="40"/>
        <v>2.0144484579049737</v>
      </c>
      <c r="N78" s="236">
        <f>N22+N28+N31+N33+N44</f>
        <v>31010</v>
      </c>
      <c r="O78" s="236">
        <f>O22+O28+O31+O33+O44</f>
        <v>38300</v>
      </c>
      <c r="P78" s="236">
        <f>P22+P28+P31+P33+P44</f>
        <v>34770</v>
      </c>
      <c r="Q78" s="430">
        <f>Q22+Q28+Q31+Q33+Q44</f>
        <v>34560</v>
      </c>
      <c r="R78" s="821">
        <f t="shared" si="41"/>
        <v>-210</v>
      </c>
      <c r="S78" s="1620">
        <f t="shared" si="42"/>
        <v>-0.60396893874029334</v>
      </c>
      <c r="T78" s="270">
        <f t="shared" si="43"/>
        <v>10.4</v>
      </c>
      <c r="U78" s="206">
        <f t="shared" si="50"/>
        <v>11.2</v>
      </c>
      <c r="V78" s="270">
        <f t="shared" si="51"/>
        <v>10.7</v>
      </c>
      <c r="W78" s="433">
        <f t="shared" si="51"/>
        <v>10.5</v>
      </c>
      <c r="X78" s="238">
        <f t="shared" si="44"/>
        <v>-0.19999999999999929</v>
      </c>
      <c r="Y78" s="236">
        <f>Y22+Y28+Y31+Y33+Y44</f>
        <v>9460</v>
      </c>
      <c r="Z78" s="236">
        <f>Z22+Z28+Z31+Z33+Z44</f>
        <v>16660</v>
      </c>
      <c r="AA78" s="236">
        <f>AA22+AA28+AA31+AA33+AA44</f>
        <v>16660</v>
      </c>
      <c r="AB78" s="430">
        <f>AB22+AB28+AB31+AB33+AB44</f>
        <v>19320</v>
      </c>
      <c r="AC78" s="821">
        <f t="shared" si="45"/>
        <v>2660</v>
      </c>
      <c r="AD78" s="247">
        <f t="shared" si="46"/>
        <v>16</v>
      </c>
      <c r="AE78" s="231">
        <f t="shared" ref="AE78:AE85" si="52">ROUND(Y78/B78*100,1)</f>
        <v>3.2</v>
      </c>
      <c r="AF78" s="206">
        <f t="shared" ref="AF78:AF85" si="53">ROUND(Z78/C78*100,1)</f>
        <v>4.9000000000000004</v>
      </c>
      <c r="AG78" s="270">
        <f t="shared" ref="AG78:AG85" si="54">ROUND(AA78/D78*100,1)</f>
        <v>5.0999999999999996</v>
      </c>
      <c r="AH78" s="433">
        <f t="shared" ref="AH78:AH85" si="55">ROUND(AB78/E78*100,1)</f>
        <v>5.9</v>
      </c>
      <c r="AI78" s="238">
        <f t="shared" si="48"/>
        <v>0.80000000000000071</v>
      </c>
      <c r="AJ78" s="938"/>
      <c r="AK78" s="207"/>
      <c r="AL78" s="1056">
        <f t="shared" si="49"/>
        <v>5480</v>
      </c>
    </row>
    <row r="79" spans="1:38">
      <c r="A79" s="254" t="s">
        <v>223</v>
      </c>
      <c r="B79" s="236">
        <f>B18+B25+B30+B46+B47</f>
        <v>300920</v>
      </c>
      <c r="C79" s="236">
        <f>C18+C25+C30+C46+C47</f>
        <v>323960</v>
      </c>
      <c r="D79" s="236">
        <f>D18+D25+D30+D46+D47</f>
        <v>322410</v>
      </c>
      <c r="E79" s="430">
        <f>E18+E25+E30+E46+E47</f>
        <v>347920</v>
      </c>
      <c r="F79" s="821">
        <f t="shared" si="37"/>
        <v>25510</v>
      </c>
      <c r="G79" s="1620">
        <f t="shared" si="38"/>
        <v>7.9122855990819136</v>
      </c>
      <c r="H79" s="236">
        <f>H18+H25+H30+H46+H47</f>
        <v>263660</v>
      </c>
      <c r="I79" s="236">
        <f>I18+I25+I30+I46+I47</f>
        <v>285820</v>
      </c>
      <c r="J79" s="236">
        <f>J18+J25+J30+J46+J47</f>
        <v>283160</v>
      </c>
      <c r="K79" s="430">
        <f>K18+K25+K30+K46+K47</f>
        <v>306120</v>
      </c>
      <c r="L79" s="821">
        <f t="shared" si="39"/>
        <v>22960</v>
      </c>
      <c r="M79" s="1620">
        <f t="shared" si="40"/>
        <v>8.1084898997033488</v>
      </c>
      <c r="N79" s="236">
        <f>N18+N25+N30+N46+N47</f>
        <v>35530</v>
      </c>
      <c r="O79" s="236">
        <f>O18+O25+O30+O46+O47</f>
        <v>37070</v>
      </c>
      <c r="P79" s="236">
        <f>P18+P25+P30+P46+P47</f>
        <v>38390</v>
      </c>
      <c r="Q79" s="430">
        <f>Q18+Q25+Q30+Q46+Q47</f>
        <v>39740</v>
      </c>
      <c r="R79" s="821">
        <f t="shared" si="41"/>
        <v>1350</v>
      </c>
      <c r="S79" s="1620">
        <f t="shared" si="42"/>
        <v>3.5165407658244336</v>
      </c>
      <c r="T79" s="231">
        <f t="shared" si="43"/>
        <v>11.8</v>
      </c>
      <c r="U79" s="206">
        <f t="shared" si="50"/>
        <v>11.4</v>
      </c>
      <c r="V79" s="270">
        <f t="shared" si="51"/>
        <v>11.9</v>
      </c>
      <c r="W79" s="433">
        <f t="shared" si="51"/>
        <v>11.4</v>
      </c>
      <c r="X79" s="238">
        <f t="shared" si="44"/>
        <v>-0.5</v>
      </c>
      <c r="Y79" s="236">
        <f>Y18+Y25+Y30+Y46+Y47</f>
        <v>14360</v>
      </c>
      <c r="Z79" s="236">
        <f>Z18+Z25+Z30+Z46+Z47</f>
        <v>16100</v>
      </c>
      <c r="AA79" s="236">
        <f>AA18+AA25+AA30+AA46+AA47</f>
        <v>18680</v>
      </c>
      <c r="AB79" s="430">
        <f>AB18+AB25+AB30+AB46+AB47</f>
        <v>18290</v>
      </c>
      <c r="AC79" s="821">
        <f t="shared" si="45"/>
        <v>-390</v>
      </c>
      <c r="AD79" s="247">
        <f t="shared" si="46"/>
        <v>-2.1</v>
      </c>
      <c r="AE79" s="231">
        <f t="shared" si="52"/>
        <v>4.8</v>
      </c>
      <c r="AF79" s="206">
        <f t="shared" si="53"/>
        <v>5</v>
      </c>
      <c r="AG79" s="270">
        <f t="shared" si="54"/>
        <v>5.8</v>
      </c>
      <c r="AH79" s="433">
        <f t="shared" si="55"/>
        <v>5.3</v>
      </c>
      <c r="AI79" s="238">
        <f t="shared" si="48"/>
        <v>-0.5</v>
      </c>
      <c r="AJ79" s="938"/>
      <c r="AK79" s="207"/>
      <c r="AL79" s="1056">
        <f t="shared" si="49"/>
        <v>25510</v>
      </c>
    </row>
    <row r="80" spans="1:38">
      <c r="A80" s="254" t="s">
        <v>224</v>
      </c>
      <c r="B80" s="236">
        <f>B27+B29+B32+B34+B42+B45</f>
        <v>108270</v>
      </c>
      <c r="C80" s="236">
        <f>C27+C29+C32+C34+C42+C45</f>
        <v>114460</v>
      </c>
      <c r="D80" s="236">
        <f>D27+D29+D32+D34+D42+D45</f>
        <v>115510</v>
      </c>
      <c r="E80" s="430">
        <f>E27+E29+E32+E34+E42+E45</f>
        <v>121080</v>
      </c>
      <c r="F80" s="821">
        <f t="shared" si="37"/>
        <v>5570</v>
      </c>
      <c r="G80" s="1620">
        <f t="shared" si="38"/>
        <v>4.822093325253225</v>
      </c>
      <c r="H80" s="236">
        <f>H27+H29+H32+H34+H42+H45</f>
        <v>93440</v>
      </c>
      <c r="I80" s="236">
        <f>I27+I29+I32+I34+I42+I45</f>
        <v>96840</v>
      </c>
      <c r="J80" s="236">
        <f>J27+J29+J32+J34+J42+J45</f>
        <v>97710</v>
      </c>
      <c r="K80" s="430">
        <f>K27+K29+K32+K34+K42+K45</f>
        <v>101700</v>
      </c>
      <c r="L80" s="821">
        <f t="shared" si="39"/>
        <v>3990</v>
      </c>
      <c r="M80" s="1620">
        <f t="shared" si="40"/>
        <v>4.0835124347559111</v>
      </c>
      <c r="N80" s="236">
        <f>N27+N29+N32+N34+N42+N45</f>
        <v>14110</v>
      </c>
      <c r="O80" s="236">
        <f>O27+O29+O32+O34+O42+O45</f>
        <v>17230</v>
      </c>
      <c r="P80" s="236">
        <f>P27+P29+P32+P34+P42+P45</f>
        <v>17360</v>
      </c>
      <c r="Q80" s="430">
        <f>Q27+Q29+Q32+Q34+Q42+Q45</f>
        <v>18560</v>
      </c>
      <c r="R80" s="821">
        <f t="shared" si="41"/>
        <v>1200</v>
      </c>
      <c r="S80" s="1620">
        <f t="shared" si="42"/>
        <v>6.9124423963133648</v>
      </c>
      <c r="T80" s="270">
        <f t="shared" si="43"/>
        <v>13</v>
      </c>
      <c r="U80" s="206">
        <f t="shared" si="50"/>
        <v>15.1</v>
      </c>
      <c r="V80" s="270">
        <f t="shared" si="51"/>
        <v>15</v>
      </c>
      <c r="W80" s="433">
        <f t="shared" si="51"/>
        <v>15.3</v>
      </c>
      <c r="X80" s="238">
        <f t="shared" si="44"/>
        <v>0.30000000000000071</v>
      </c>
      <c r="Y80" s="236">
        <f>Y27+Y29+Y32+Y34+Y42+Y45</f>
        <v>5870</v>
      </c>
      <c r="Z80" s="236">
        <f>Z27+Z29+Z32+Z34+Z42+Z45</f>
        <v>8880</v>
      </c>
      <c r="AA80" s="236">
        <f>AA27+AA29+AA32+AA34+AA42+AA45</f>
        <v>7840</v>
      </c>
      <c r="AB80" s="430">
        <f>AB27+AB29+AB32+AB34+AB42+AB45</f>
        <v>8740</v>
      </c>
      <c r="AC80" s="821">
        <f t="shared" si="45"/>
        <v>900</v>
      </c>
      <c r="AD80" s="247">
        <f t="shared" si="46"/>
        <v>11.5</v>
      </c>
      <c r="AE80" s="231">
        <f t="shared" si="52"/>
        <v>5.4</v>
      </c>
      <c r="AF80" s="206">
        <f t="shared" si="53"/>
        <v>7.8</v>
      </c>
      <c r="AG80" s="270">
        <f t="shared" si="54"/>
        <v>6.8</v>
      </c>
      <c r="AH80" s="433">
        <f t="shared" si="55"/>
        <v>7.2</v>
      </c>
      <c r="AI80" s="238">
        <f t="shared" si="48"/>
        <v>0.40000000000000036</v>
      </c>
      <c r="AJ80" s="938"/>
      <c r="AK80" s="207"/>
      <c r="AL80" s="1056">
        <f t="shared" si="49"/>
        <v>5570</v>
      </c>
    </row>
    <row r="81" spans="1:38">
      <c r="A81" s="254" t="s">
        <v>225</v>
      </c>
      <c r="B81" s="236">
        <f>B16+B48+B49+B50</f>
        <v>252780</v>
      </c>
      <c r="C81" s="236">
        <f>C16+C48+C49+C50</f>
        <v>268640</v>
      </c>
      <c r="D81" s="236">
        <f>D16+D48+D49+D50</f>
        <v>268361</v>
      </c>
      <c r="E81" s="430">
        <f>E16+E48+E49+E50</f>
        <v>284764</v>
      </c>
      <c r="F81" s="821">
        <f t="shared" si="37"/>
        <v>16403</v>
      </c>
      <c r="G81" s="1620">
        <f t="shared" si="38"/>
        <v>6.112289043489926</v>
      </c>
      <c r="H81" s="236">
        <f>H16+H48+H49+H50</f>
        <v>213060</v>
      </c>
      <c r="I81" s="236">
        <f>I16+I48+I49+I50</f>
        <v>230030</v>
      </c>
      <c r="J81" s="236">
        <f>J16+J48+J49+J50</f>
        <v>227357</v>
      </c>
      <c r="K81" s="430">
        <f>K16+K48+K49+K50</f>
        <v>241743</v>
      </c>
      <c r="L81" s="821">
        <f t="shared" si="39"/>
        <v>14386</v>
      </c>
      <c r="M81" s="1620">
        <f t="shared" si="40"/>
        <v>6.3274937653118233</v>
      </c>
      <c r="N81" s="236">
        <f>N16+N48+N49+N50</f>
        <v>37830</v>
      </c>
      <c r="O81" s="236">
        <f>O16+O48+O49+O50</f>
        <v>37760</v>
      </c>
      <c r="P81" s="236">
        <f>P16+P48+P49+P50</f>
        <v>40242</v>
      </c>
      <c r="Q81" s="430">
        <f>Q16+Q48+Q49+Q50</f>
        <v>41043</v>
      </c>
      <c r="R81" s="821">
        <f t="shared" si="41"/>
        <v>801</v>
      </c>
      <c r="S81" s="1620">
        <f t="shared" si="42"/>
        <v>1.9904577307290889</v>
      </c>
      <c r="T81" s="231">
        <f t="shared" si="43"/>
        <v>15</v>
      </c>
      <c r="U81" s="206">
        <f t="shared" si="50"/>
        <v>14.1</v>
      </c>
      <c r="V81" s="270">
        <f t="shared" si="51"/>
        <v>15</v>
      </c>
      <c r="W81" s="433">
        <f t="shared" si="51"/>
        <v>14.4</v>
      </c>
      <c r="X81" s="238">
        <f t="shared" si="44"/>
        <v>-0.59999999999999964</v>
      </c>
      <c r="Y81" s="236">
        <f>Y16+Y49+Y59</f>
        <v>21605</v>
      </c>
      <c r="Z81" s="236">
        <f>Z16+Z49+Z59</f>
        <v>24611</v>
      </c>
      <c r="AA81" s="236">
        <f>AA16+AA49+AA59</f>
        <v>25231</v>
      </c>
      <c r="AB81" s="430">
        <f>AB16+AB49+AB59</f>
        <v>24546</v>
      </c>
      <c r="AC81" s="821">
        <f t="shared" si="45"/>
        <v>-685</v>
      </c>
      <c r="AD81" s="247">
        <f t="shared" si="46"/>
        <v>-2.7</v>
      </c>
      <c r="AE81" s="231">
        <f t="shared" si="52"/>
        <v>8.5</v>
      </c>
      <c r="AF81" s="206">
        <f t="shared" si="53"/>
        <v>9.1999999999999993</v>
      </c>
      <c r="AG81" s="270">
        <f t="shared" si="54"/>
        <v>9.4</v>
      </c>
      <c r="AH81" s="433">
        <f t="shared" si="55"/>
        <v>8.6</v>
      </c>
      <c r="AI81" s="238">
        <f t="shared" si="48"/>
        <v>-0.80000000000000071</v>
      </c>
      <c r="AJ81" s="940" t="s">
        <v>959</v>
      </c>
      <c r="AK81" s="207"/>
      <c r="AL81" s="1056">
        <f t="shared" si="49"/>
        <v>16403</v>
      </c>
    </row>
    <row r="82" spans="1:38">
      <c r="A82" s="254" t="s">
        <v>226</v>
      </c>
      <c r="B82" s="236">
        <f>B23+B26+B41+B43+B51+B52+B53</f>
        <v>106830</v>
      </c>
      <c r="C82" s="236">
        <f>C23+C26+C41+C43+C51+C52+C53</f>
        <v>110220</v>
      </c>
      <c r="D82" s="236">
        <f>D23+D26+D41+D43+D51+D52+D53</f>
        <v>110610</v>
      </c>
      <c r="E82" s="430">
        <f>E23+E26+E41+E43+E51+E52+E53</f>
        <v>115969</v>
      </c>
      <c r="F82" s="821">
        <f t="shared" si="37"/>
        <v>5359</v>
      </c>
      <c r="G82" s="1620">
        <f t="shared" si="38"/>
        <v>4.8449507277822983</v>
      </c>
      <c r="H82" s="236">
        <f>H23+H26+H41+H43+H51+H52+H53</f>
        <v>91300</v>
      </c>
      <c r="I82" s="236">
        <f>I23+I26+I41+I43+I51+I52+I53</f>
        <v>93470</v>
      </c>
      <c r="J82" s="236">
        <f>J23+J26+J41+J43+J51+J52+J53</f>
        <v>92710</v>
      </c>
      <c r="K82" s="430">
        <f>K23+K26+K41+K43+K51+K52+K53</f>
        <v>93511</v>
      </c>
      <c r="L82" s="821">
        <f t="shared" si="39"/>
        <v>801</v>
      </c>
      <c r="M82" s="1620">
        <f t="shared" si="40"/>
        <v>0.86398446769496273</v>
      </c>
      <c r="N82" s="236">
        <f>N23+N26+N41+N43+N51+N52+N53</f>
        <v>15020</v>
      </c>
      <c r="O82" s="236">
        <f>O23+O26+O41+O43+O51+O52+O53</f>
        <v>16180</v>
      </c>
      <c r="P82" s="236">
        <f>P23+P26+P41+P43+P51+P52+P53</f>
        <v>17530</v>
      </c>
      <c r="Q82" s="430">
        <f>Q23+Q26+Q41+Q43+Q51+Q52+Q53</f>
        <v>22026</v>
      </c>
      <c r="R82" s="821">
        <f t="shared" si="41"/>
        <v>4496</v>
      </c>
      <c r="S82" s="1620">
        <f t="shared" si="42"/>
        <v>25.647461494580721</v>
      </c>
      <c r="T82" s="270">
        <f t="shared" si="43"/>
        <v>14.1</v>
      </c>
      <c r="U82" s="206">
        <f t="shared" si="50"/>
        <v>14.7</v>
      </c>
      <c r="V82" s="270">
        <f t="shared" si="51"/>
        <v>15.8</v>
      </c>
      <c r="W82" s="433">
        <f t="shared" si="51"/>
        <v>19</v>
      </c>
      <c r="X82" s="238">
        <f t="shared" si="44"/>
        <v>3.1999999999999993</v>
      </c>
      <c r="Y82" s="236">
        <f>Y23+Y26+Y41+Y43+Y51+Y52+Y53</f>
        <v>9130</v>
      </c>
      <c r="Z82" s="236">
        <f>Z23+Z26+Z41+Z43+Z51+Z52+Z53</f>
        <v>10220</v>
      </c>
      <c r="AA82" s="236">
        <f>AA23+AA26+AA41+AA43+AA51+AA52+AA53</f>
        <v>10820</v>
      </c>
      <c r="AB82" s="430">
        <f>AB23+AB26+AB41+AB43+AB51+AB52+AB53</f>
        <v>13146</v>
      </c>
      <c r="AC82" s="821">
        <f t="shared" si="45"/>
        <v>2326</v>
      </c>
      <c r="AD82" s="247">
        <f t="shared" si="46"/>
        <v>21.5</v>
      </c>
      <c r="AE82" s="231">
        <f t="shared" si="52"/>
        <v>8.5</v>
      </c>
      <c r="AF82" s="206">
        <f t="shared" si="53"/>
        <v>9.3000000000000007</v>
      </c>
      <c r="AG82" s="270">
        <f t="shared" si="54"/>
        <v>9.8000000000000007</v>
      </c>
      <c r="AH82" s="433">
        <f t="shared" si="55"/>
        <v>11.3</v>
      </c>
      <c r="AI82" s="238">
        <f t="shared" si="48"/>
        <v>1.5</v>
      </c>
      <c r="AJ82" s="940" t="s">
        <v>960</v>
      </c>
      <c r="AK82" s="207"/>
      <c r="AL82" s="1056">
        <f t="shared" si="49"/>
        <v>5359</v>
      </c>
    </row>
    <row r="83" spans="1:38">
      <c r="A83" s="254" t="s">
        <v>227</v>
      </c>
      <c r="B83" s="236">
        <f>B24+B36+B39+B54+B55</f>
        <v>72580</v>
      </c>
      <c r="C83" s="236">
        <f>C24+C36+C39+C54+C55</f>
        <v>73210</v>
      </c>
      <c r="D83" s="236">
        <f>D24+D36+D39+D54+D55</f>
        <v>74789</v>
      </c>
      <c r="E83" s="430">
        <f>E24+E36+E39+E54+E55</f>
        <v>75627</v>
      </c>
      <c r="F83" s="821">
        <f t="shared" si="37"/>
        <v>838</v>
      </c>
      <c r="G83" s="1620">
        <f t="shared" si="38"/>
        <v>1.1204856329139312</v>
      </c>
      <c r="H83" s="236">
        <f>H24+H36+H39+H54+H55</f>
        <v>59840</v>
      </c>
      <c r="I83" s="236">
        <f>I24+I36+I39+I54+I55</f>
        <v>60640</v>
      </c>
      <c r="J83" s="236">
        <f>J24+J36+J39+J54+J55</f>
        <v>61653</v>
      </c>
      <c r="K83" s="430">
        <f>K24+K36+K39+K54+K55</f>
        <v>59036</v>
      </c>
      <c r="L83" s="821">
        <f t="shared" si="39"/>
        <v>-2617</v>
      </c>
      <c r="M83" s="1620">
        <f t="shared" si="40"/>
        <v>-4.2447245065122541</v>
      </c>
      <c r="N83" s="236">
        <f>N24+N36+N39+N54+N55</f>
        <v>12410</v>
      </c>
      <c r="O83" s="236">
        <f>O24+O36+O39+O54+O55</f>
        <v>12270</v>
      </c>
      <c r="P83" s="236">
        <f>P24+P36+P39+P54+P55</f>
        <v>13018</v>
      </c>
      <c r="Q83" s="430">
        <f>Q24+Q36+Q39+Q54+Q55</f>
        <v>16111</v>
      </c>
      <c r="R83" s="821">
        <f t="shared" si="41"/>
        <v>3093</v>
      </c>
      <c r="S83" s="1620">
        <f t="shared" si="42"/>
        <v>23.759410047626364</v>
      </c>
      <c r="T83" s="231">
        <f t="shared" si="43"/>
        <v>17.100000000000001</v>
      </c>
      <c r="U83" s="206">
        <f t="shared" si="50"/>
        <v>16.8</v>
      </c>
      <c r="V83" s="270">
        <f t="shared" si="51"/>
        <v>17.399999999999999</v>
      </c>
      <c r="W83" s="433">
        <f t="shared" si="51"/>
        <v>21.3</v>
      </c>
      <c r="X83" s="238">
        <f t="shared" si="44"/>
        <v>3.9000000000000021</v>
      </c>
      <c r="Y83" s="236">
        <f>Y24+Y36+Y39+Y54+Y55</f>
        <v>6870</v>
      </c>
      <c r="Z83" s="236">
        <f>Z24+Z36+Z39+Z54+Z55</f>
        <v>8080</v>
      </c>
      <c r="AA83" s="236">
        <f>AA24+AA36+AA39+AA54+AA55</f>
        <v>8663</v>
      </c>
      <c r="AB83" s="430">
        <f>AB24+AB36+AB39+AB54+AB55</f>
        <v>11210</v>
      </c>
      <c r="AC83" s="821">
        <f t="shared" si="45"/>
        <v>2547</v>
      </c>
      <c r="AD83" s="247">
        <f t="shared" si="46"/>
        <v>29.4</v>
      </c>
      <c r="AE83" s="231">
        <f t="shared" si="52"/>
        <v>9.5</v>
      </c>
      <c r="AF83" s="206">
        <f t="shared" si="53"/>
        <v>11</v>
      </c>
      <c r="AG83" s="270">
        <f t="shared" si="54"/>
        <v>11.6</v>
      </c>
      <c r="AH83" s="433">
        <f t="shared" si="55"/>
        <v>14.8</v>
      </c>
      <c r="AI83" s="238">
        <f t="shared" si="48"/>
        <v>3.2000000000000011</v>
      </c>
      <c r="AJ83" s="940" t="s">
        <v>919</v>
      </c>
      <c r="AK83" s="207"/>
      <c r="AL83" s="1056">
        <f t="shared" si="49"/>
        <v>838</v>
      </c>
    </row>
    <row r="84" spans="1:38">
      <c r="A84" s="254" t="s">
        <v>228</v>
      </c>
      <c r="B84" s="236">
        <f>B35+B37</f>
        <v>43030</v>
      </c>
      <c r="C84" s="236">
        <f>C35+C37</f>
        <v>44670</v>
      </c>
      <c r="D84" s="236">
        <f>D35+D37</f>
        <v>45240</v>
      </c>
      <c r="E84" s="430">
        <f>E35+E37</f>
        <v>47900</v>
      </c>
      <c r="F84" s="821">
        <f t="shared" si="37"/>
        <v>2660</v>
      </c>
      <c r="G84" s="1620">
        <f t="shared" si="38"/>
        <v>5.8797524314765699</v>
      </c>
      <c r="H84" s="236">
        <f>H35+H37</f>
        <v>35300</v>
      </c>
      <c r="I84" s="236">
        <f>I35+I37</f>
        <v>37340</v>
      </c>
      <c r="J84" s="236">
        <f>J35+J37</f>
        <v>37580</v>
      </c>
      <c r="K84" s="430">
        <f>K35+K37</f>
        <v>38980</v>
      </c>
      <c r="L84" s="821">
        <f t="shared" si="39"/>
        <v>1400</v>
      </c>
      <c r="M84" s="1620">
        <f t="shared" si="40"/>
        <v>3.7253858435337945</v>
      </c>
      <c r="N84" s="236">
        <f>N35+N37</f>
        <v>7550</v>
      </c>
      <c r="O84" s="236">
        <f>O35+O37</f>
        <v>7250</v>
      </c>
      <c r="P84" s="236">
        <f>P35+P37</f>
        <v>7430</v>
      </c>
      <c r="Q84" s="430">
        <f>Q35+Q37</f>
        <v>8820</v>
      </c>
      <c r="R84" s="821">
        <f t="shared" si="41"/>
        <v>1390</v>
      </c>
      <c r="S84" s="1620">
        <f t="shared" si="42"/>
        <v>18.707940780619111</v>
      </c>
      <c r="T84" s="231">
        <f t="shared" si="43"/>
        <v>17.5</v>
      </c>
      <c r="U84" s="206">
        <f t="shared" si="50"/>
        <v>16.2</v>
      </c>
      <c r="V84" s="270">
        <f t="shared" si="51"/>
        <v>16.399999999999999</v>
      </c>
      <c r="W84" s="433">
        <f t="shared" si="51"/>
        <v>18.399999999999999</v>
      </c>
      <c r="X84" s="238">
        <f t="shared" si="44"/>
        <v>2</v>
      </c>
      <c r="Y84" s="236">
        <f>Y35+Y37</f>
        <v>4180</v>
      </c>
      <c r="Z84" s="236">
        <f>Z35+Z37</f>
        <v>4440</v>
      </c>
      <c r="AA84" s="236">
        <f>AA35+AA37</f>
        <v>5040</v>
      </c>
      <c r="AB84" s="430">
        <f>AB35+AB37</f>
        <v>5050</v>
      </c>
      <c r="AC84" s="821">
        <f t="shared" si="45"/>
        <v>10</v>
      </c>
      <c r="AD84" s="247">
        <f t="shared" si="46"/>
        <v>0.2</v>
      </c>
      <c r="AE84" s="231">
        <f t="shared" si="52"/>
        <v>9.6999999999999993</v>
      </c>
      <c r="AF84" s="206">
        <f t="shared" si="53"/>
        <v>9.9</v>
      </c>
      <c r="AG84" s="270">
        <f t="shared" si="54"/>
        <v>11.1</v>
      </c>
      <c r="AH84" s="433">
        <f t="shared" si="55"/>
        <v>10.5</v>
      </c>
      <c r="AI84" s="238">
        <f t="shared" si="48"/>
        <v>-0.59999999999999964</v>
      </c>
      <c r="AJ84" s="938"/>
      <c r="AK84" s="207"/>
      <c r="AL84" s="1056">
        <f t="shared" si="49"/>
        <v>2660</v>
      </c>
    </row>
    <row r="85" spans="1:38">
      <c r="A85" s="246" t="s">
        <v>229</v>
      </c>
      <c r="B85" s="237">
        <f>B20+B38+B40</f>
        <v>66600</v>
      </c>
      <c r="C85" s="237">
        <f>C20+C38+C40</f>
        <v>65860</v>
      </c>
      <c r="D85" s="237">
        <f>D20+D38+D40</f>
        <v>67670</v>
      </c>
      <c r="E85" s="431">
        <f>E20+E38+E40</f>
        <v>66940</v>
      </c>
      <c r="F85" s="822">
        <f t="shared" si="37"/>
        <v>-730</v>
      </c>
      <c r="G85" s="1636">
        <f t="shared" si="38"/>
        <v>-1.0787645928771981</v>
      </c>
      <c r="H85" s="237">
        <f>H20+H38+H40</f>
        <v>51440</v>
      </c>
      <c r="I85" s="237">
        <f>I20+I38+I40</f>
        <v>51280</v>
      </c>
      <c r="J85" s="237">
        <f>J20+J38+J40</f>
        <v>51600</v>
      </c>
      <c r="K85" s="431">
        <f>K20+K38+K40</f>
        <v>50720</v>
      </c>
      <c r="L85" s="822">
        <f t="shared" si="39"/>
        <v>-880</v>
      </c>
      <c r="M85" s="1636">
        <f t="shared" si="40"/>
        <v>-1.7054263565891472</v>
      </c>
      <c r="N85" s="237">
        <f>N20+N38+N40</f>
        <v>14950</v>
      </c>
      <c r="O85" s="237">
        <f>O20+O38+O40</f>
        <v>14100</v>
      </c>
      <c r="P85" s="237">
        <f>P20+P38+P40</f>
        <v>15690</v>
      </c>
      <c r="Q85" s="431">
        <f>Q20+Q38+Q40</f>
        <v>15900</v>
      </c>
      <c r="R85" s="822">
        <f t="shared" si="41"/>
        <v>210</v>
      </c>
      <c r="S85" s="1636">
        <f t="shared" si="42"/>
        <v>1.338432122370937</v>
      </c>
      <c r="T85" s="233">
        <f t="shared" si="43"/>
        <v>22.4</v>
      </c>
      <c r="U85" s="209">
        <f t="shared" si="50"/>
        <v>21.4</v>
      </c>
      <c r="V85" s="427">
        <f t="shared" si="51"/>
        <v>23.2</v>
      </c>
      <c r="W85" s="434">
        <f t="shared" si="51"/>
        <v>23.8</v>
      </c>
      <c r="X85" s="239">
        <f t="shared" si="44"/>
        <v>0.60000000000000142</v>
      </c>
      <c r="Y85" s="237">
        <f>Y20+Y38+Y40</f>
        <v>7500</v>
      </c>
      <c r="Z85" s="237">
        <f>Z20+Z38+Z40</f>
        <v>7910</v>
      </c>
      <c r="AA85" s="237">
        <f>AA20+AA38+AA40</f>
        <v>8850</v>
      </c>
      <c r="AB85" s="431">
        <f>AB20+AB38+AB40</f>
        <v>10010</v>
      </c>
      <c r="AC85" s="822">
        <f t="shared" si="45"/>
        <v>1160</v>
      </c>
      <c r="AD85" s="248">
        <f t="shared" si="46"/>
        <v>13.1</v>
      </c>
      <c r="AE85" s="233">
        <f t="shared" si="52"/>
        <v>11.3</v>
      </c>
      <c r="AF85" s="209">
        <f t="shared" si="53"/>
        <v>12</v>
      </c>
      <c r="AG85" s="427">
        <f t="shared" si="54"/>
        <v>13.1</v>
      </c>
      <c r="AH85" s="434">
        <f t="shared" si="55"/>
        <v>15</v>
      </c>
      <c r="AI85" s="239">
        <f t="shared" si="48"/>
        <v>1.9000000000000004</v>
      </c>
      <c r="AJ85" s="939"/>
      <c r="AK85" s="207"/>
      <c r="AL85" s="1561">
        <f t="shared" si="49"/>
        <v>-730</v>
      </c>
    </row>
    <row r="86" spans="1:38">
      <c r="A86" t="s">
        <v>237</v>
      </c>
      <c r="B86" s="202"/>
      <c r="C86" s="202"/>
      <c r="D86" s="202"/>
      <c r="E86" s="202"/>
      <c r="F86" s="208"/>
      <c r="G86" s="205"/>
      <c r="H86" s="202"/>
      <c r="I86" s="202"/>
      <c r="J86" s="202"/>
      <c r="K86" s="202"/>
      <c r="L86" s="208"/>
      <c r="M86" s="205"/>
      <c r="N86" s="202"/>
      <c r="O86" s="202"/>
      <c r="P86" s="202"/>
      <c r="Q86" s="202"/>
      <c r="R86" s="208"/>
      <c r="S86" s="205"/>
      <c r="T86" s="206"/>
      <c r="U86" s="206"/>
      <c r="V86" s="206"/>
      <c r="W86" s="206"/>
      <c r="X86" s="207"/>
      <c r="Y86" s="202"/>
      <c r="Z86" s="202"/>
      <c r="AA86" s="202"/>
      <c r="AB86" s="202"/>
      <c r="AC86" s="208"/>
      <c r="AD86" s="205"/>
      <c r="AE86" s="206"/>
      <c r="AF86" s="206"/>
      <c r="AG86" s="206"/>
      <c r="AH86" s="206"/>
      <c r="AI86" s="207"/>
      <c r="AJ86" s="207"/>
      <c r="AK86" s="207"/>
    </row>
    <row r="87" spans="1:38">
      <c r="A87" t="s">
        <v>219</v>
      </c>
    </row>
    <row r="88" spans="1:38">
      <c r="B88" s="202" t="s">
        <v>230</v>
      </c>
    </row>
    <row r="89" spans="1:38">
      <c r="B89" s="202">
        <f>SUM(B76:B85)</f>
        <v>2520710</v>
      </c>
      <c r="C89" s="202">
        <f>SUM(C76:C85)</f>
        <v>2733710</v>
      </c>
      <c r="D89" s="202">
        <f>SUM(D76:D85)</f>
        <v>2680910</v>
      </c>
      <c r="E89" s="202">
        <f>SUM(E76:E85)</f>
        <v>2797980</v>
      </c>
    </row>
  </sheetData>
  <mergeCells count="20">
    <mergeCell ref="AE2:AG3"/>
    <mergeCell ref="AE72:AF73"/>
    <mergeCell ref="Y72:Z73"/>
    <mergeCell ref="N72:O73"/>
    <mergeCell ref="H72:I73"/>
    <mergeCell ref="R3:S3"/>
    <mergeCell ref="AC3:AD3"/>
    <mergeCell ref="H2:J3"/>
    <mergeCell ref="N2:P3"/>
    <mergeCell ref="T2:V3"/>
    <mergeCell ref="Y2:AA3"/>
    <mergeCell ref="L3:M3"/>
    <mergeCell ref="T72:U73"/>
    <mergeCell ref="B2:D3"/>
    <mergeCell ref="B72:C73"/>
    <mergeCell ref="R73:S73"/>
    <mergeCell ref="AC73:AD73"/>
    <mergeCell ref="L73:M73"/>
    <mergeCell ref="F73:G73"/>
    <mergeCell ref="F3:G3"/>
  </mergeCells>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AN66"/>
  <sheetViews>
    <sheetView workbookViewId="0">
      <pane xSplit="2" ySplit="4" topLeftCell="C36" activePane="bottomRight" state="frozen"/>
      <selection pane="topRight" activeCell="C1" sqref="C1"/>
      <selection pane="bottomLeft" activeCell="A5" sqref="A5"/>
      <selection pane="bottomRight" activeCell="O46" sqref="O46"/>
    </sheetView>
  </sheetViews>
  <sheetFormatPr defaultRowHeight="13"/>
  <cols>
    <col min="1" max="1" width="5.26953125" customWidth="1"/>
    <col min="2" max="2" width="10.7265625" customWidth="1"/>
    <col min="3" max="3" width="9.26953125" bestFit="1" customWidth="1"/>
    <col min="7" max="7" width="9.26953125" hidden="1" customWidth="1"/>
    <col min="8" max="8" width="9.36328125" bestFit="1" customWidth="1"/>
    <col min="14" max="14" width="0" hidden="1" customWidth="1"/>
    <col min="15" max="15" width="9.36328125" bestFit="1" customWidth="1"/>
  </cols>
  <sheetData>
    <row r="1" spans="1:40">
      <c r="B1" s="210" t="s">
        <v>1040</v>
      </c>
      <c r="H1" s="202" t="s">
        <v>15</v>
      </c>
      <c r="AH1" s="206" t="s">
        <v>238</v>
      </c>
    </row>
    <row r="2" spans="1:40" ht="13.5" customHeight="1">
      <c r="A2" s="241"/>
      <c r="B2" s="258"/>
      <c r="C2" s="1783" t="s">
        <v>55</v>
      </c>
      <c r="D2" s="1784"/>
      <c r="E2" s="1784"/>
      <c r="F2" s="359"/>
      <c r="G2" s="359"/>
      <c r="H2" s="203"/>
      <c r="I2" s="258"/>
      <c r="J2" s="1793" t="s">
        <v>240</v>
      </c>
      <c r="K2" s="1718"/>
      <c r="L2" s="1718"/>
      <c r="M2" s="360"/>
      <c r="N2" s="360"/>
      <c r="O2" s="259"/>
      <c r="P2" s="260"/>
      <c r="Q2" s="1783" t="s">
        <v>118</v>
      </c>
      <c r="R2" s="1784"/>
      <c r="S2" s="1784"/>
      <c r="T2" s="359"/>
      <c r="U2" s="259"/>
      <c r="V2" s="260"/>
      <c r="W2" s="1783" t="s">
        <v>141</v>
      </c>
      <c r="X2" s="1784"/>
      <c r="Y2" s="1784"/>
      <c r="Z2" s="359"/>
      <c r="AA2" s="260"/>
      <c r="AB2" s="1793" t="s">
        <v>217</v>
      </c>
      <c r="AC2" s="1718"/>
      <c r="AD2" s="1718"/>
      <c r="AE2" s="360"/>
      <c r="AF2" s="259"/>
      <c r="AG2" s="260"/>
      <c r="AH2" s="1793" t="s">
        <v>239</v>
      </c>
      <c r="AI2" s="1718"/>
      <c r="AJ2" s="1718"/>
      <c r="AK2" s="360"/>
      <c r="AL2" s="260"/>
      <c r="AM2" s="255" t="s">
        <v>233</v>
      </c>
    </row>
    <row r="3" spans="1:40" ht="13.5" customHeight="1">
      <c r="A3" s="254"/>
      <c r="B3" s="256" t="s">
        <v>235</v>
      </c>
      <c r="C3" s="1785"/>
      <c r="D3" s="1786"/>
      <c r="E3" s="1786"/>
      <c r="F3" s="449"/>
      <c r="G3" s="449"/>
      <c r="H3" s="1791" t="s">
        <v>89</v>
      </c>
      <c r="I3" s="1792"/>
      <c r="J3" s="1794"/>
      <c r="K3" s="1719"/>
      <c r="L3" s="1719"/>
      <c r="M3" s="450"/>
      <c r="N3" s="450"/>
      <c r="O3" s="1791" t="s">
        <v>89</v>
      </c>
      <c r="P3" s="1792"/>
      <c r="Q3" s="1785"/>
      <c r="R3" s="1786"/>
      <c r="S3" s="1786"/>
      <c r="T3" s="449"/>
      <c r="U3" s="1791" t="s">
        <v>89</v>
      </c>
      <c r="V3" s="1792"/>
      <c r="W3" s="1785"/>
      <c r="X3" s="1786"/>
      <c r="Y3" s="1786"/>
      <c r="Z3" s="245"/>
      <c r="AA3" s="262" t="s">
        <v>459</v>
      </c>
      <c r="AB3" s="1794"/>
      <c r="AC3" s="1719"/>
      <c r="AD3" s="1719"/>
      <c r="AE3" s="450"/>
      <c r="AF3" s="1791" t="s">
        <v>89</v>
      </c>
      <c r="AG3" s="1792"/>
      <c r="AH3" s="1794"/>
      <c r="AI3" s="1719"/>
      <c r="AJ3" s="1719"/>
      <c r="AK3" s="198"/>
      <c r="AL3" s="262" t="s">
        <v>459</v>
      </c>
      <c r="AM3" s="256"/>
      <c r="AN3" s="251"/>
    </row>
    <row r="4" spans="1:40">
      <c r="A4" s="254"/>
      <c r="B4" s="440" t="s">
        <v>218</v>
      </c>
      <c r="C4" s="439">
        <v>39722</v>
      </c>
      <c r="D4" s="383">
        <v>41548</v>
      </c>
      <c r="E4" s="383">
        <v>43374</v>
      </c>
      <c r="F4" s="520">
        <v>45200</v>
      </c>
      <c r="G4" s="1565" t="s">
        <v>1046</v>
      </c>
      <c r="H4" s="367" t="s">
        <v>90</v>
      </c>
      <c r="I4" s="444" t="s">
        <v>91</v>
      </c>
      <c r="J4" s="439">
        <v>39722</v>
      </c>
      <c r="K4" s="383">
        <v>41548</v>
      </c>
      <c r="L4" s="383">
        <v>43374</v>
      </c>
      <c r="M4" s="520">
        <v>45200</v>
      </c>
      <c r="N4" s="1565" t="s">
        <v>1046</v>
      </c>
      <c r="O4" s="368" t="s">
        <v>90</v>
      </c>
      <c r="P4" s="370" t="s">
        <v>91</v>
      </c>
      <c r="Q4" s="439">
        <v>39722</v>
      </c>
      <c r="R4" s="383">
        <v>41548</v>
      </c>
      <c r="S4" s="439">
        <v>43374</v>
      </c>
      <c r="T4" s="484">
        <v>45200</v>
      </c>
      <c r="U4" s="368" t="s">
        <v>90</v>
      </c>
      <c r="V4" s="370" t="s">
        <v>91</v>
      </c>
      <c r="W4" s="439">
        <v>39722</v>
      </c>
      <c r="X4" s="383">
        <v>41548</v>
      </c>
      <c r="Y4" s="383">
        <v>43374</v>
      </c>
      <c r="Z4" s="520">
        <v>45200</v>
      </c>
      <c r="AA4" s="382"/>
      <c r="AB4" s="439">
        <v>39722</v>
      </c>
      <c r="AC4" s="383">
        <v>41548</v>
      </c>
      <c r="AD4" s="383">
        <v>43374</v>
      </c>
      <c r="AE4" s="520">
        <v>45200</v>
      </c>
      <c r="AF4" s="368" t="s">
        <v>90</v>
      </c>
      <c r="AG4" s="370" t="s">
        <v>91</v>
      </c>
      <c r="AH4" s="439">
        <v>39722</v>
      </c>
      <c r="AI4" s="383">
        <v>41548</v>
      </c>
      <c r="AJ4" s="383">
        <v>43374</v>
      </c>
      <c r="AK4" s="520">
        <v>45200</v>
      </c>
      <c r="AL4" s="382"/>
      <c r="AM4" s="256"/>
      <c r="AN4" s="245"/>
    </row>
    <row r="5" spans="1:40">
      <c r="A5" s="241" t="s">
        <v>248</v>
      </c>
      <c r="B5" s="203" t="s">
        <v>54</v>
      </c>
      <c r="C5" s="441">
        <f>'2市町住宅1'!B5</f>
        <v>2520700</v>
      </c>
      <c r="D5" s="446">
        <f>'2市町住宅1'!C5</f>
        <v>2733700</v>
      </c>
      <c r="E5" s="446">
        <f>'2市町住宅1'!D5</f>
        <v>2680900</v>
      </c>
      <c r="F5" s="441">
        <f>'2市町住宅1'!E5</f>
        <v>2798000</v>
      </c>
      <c r="G5" s="823">
        <f>E5-D5</f>
        <v>-52800</v>
      </c>
      <c r="H5" s="384">
        <f>'2市町住宅1'!F5</f>
        <v>117100</v>
      </c>
      <c r="I5" s="250">
        <f>'2市町住宅1'!G5</f>
        <v>4.4000000000000004</v>
      </c>
      <c r="J5" s="441">
        <f>'2市町住宅1'!H5</f>
        <v>2169400</v>
      </c>
      <c r="K5" s="446">
        <f>'2市町住宅1'!I5</f>
        <v>2368300</v>
      </c>
      <c r="L5" s="446">
        <f>'2市町住宅1'!J5</f>
        <v>2308700</v>
      </c>
      <c r="M5" s="441">
        <f>'2市町住宅1'!K5</f>
        <v>2397400</v>
      </c>
      <c r="N5" s="823">
        <f>L5-K5</f>
        <v>-59600</v>
      </c>
      <c r="O5" s="384">
        <f>'2市町住宅1'!L5</f>
        <v>88700</v>
      </c>
      <c r="P5" s="250">
        <f>'2市町住宅1'!M5</f>
        <v>3.8</v>
      </c>
      <c r="Q5" s="441">
        <f>'2市町住宅1'!N5</f>
        <v>336200</v>
      </c>
      <c r="R5" s="446">
        <f>'2市町住宅1'!O5</f>
        <v>356500</v>
      </c>
      <c r="S5" s="446">
        <f>'2市町住宅1'!P5</f>
        <v>360200</v>
      </c>
      <c r="T5" s="446">
        <f>'2市町住宅1'!Q5</f>
        <v>386900</v>
      </c>
      <c r="U5" s="384">
        <f>'2市町住宅1'!R5</f>
        <v>26700</v>
      </c>
      <c r="V5" s="250">
        <f>'2市町住宅1'!S5</f>
        <v>7.4</v>
      </c>
      <c r="W5" s="445">
        <f>'2市町住宅1'!T5</f>
        <v>13.3</v>
      </c>
      <c r="X5" s="250">
        <f>'2市町住宅1'!U5</f>
        <v>13.040933533306506</v>
      </c>
      <c r="Y5" s="250">
        <f>'2市町住宅1'!V5</f>
        <v>13.435786489611697</v>
      </c>
      <c r="Z5" s="445">
        <f>'2市町住宅1'!W5</f>
        <v>13.8277340957827</v>
      </c>
      <c r="AA5" s="250">
        <f>'2市町住宅1'!X5</f>
        <v>0.39194760617100322</v>
      </c>
      <c r="AB5" s="441">
        <f>'2市町住宅1'!Y5</f>
        <v>123900</v>
      </c>
      <c r="AC5" s="446">
        <f>'2市町住宅1'!Z5</f>
        <v>147700</v>
      </c>
      <c r="AD5" s="446">
        <f>'2市町住宅1'!AA5</f>
        <v>151900</v>
      </c>
      <c r="AE5" s="441">
        <f>'2市町住宅1'!AB5</f>
        <v>172700</v>
      </c>
      <c r="AF5" s="384">
        <f>'2市町住宅1'!AC5</f>
        <v>20800</v>
      </c>
      <c r="AG5" s="250">
        <f>'2市町住宅1'!AD5</f>
        <v>12</v>
      </c>
      <c r="AH5" s="445">
        <f>'2市町住宅1'!AE5</f>
        <v>4.9000000000000004</v>
      </c>
      <c r="AI5" s="250">
        <f>'2市町住宅1'!AF5</f>
        <v>5.4</v>
      </c>
      <c r="AJ5" s="250">
        <f>'2市町住宅1'!AG5</f>
        <v>5.7</v>
      </c>
      <c r="AK5" s="445">
        <f>'2市町住宅1'!AH5</f>
        <v>6.2</v>
      </c>
      <c r="AL5" s="250">
        <f>'2市町住宅1'!AI5</f>
        <v>0.5</v>
      </c>
      <c r="AM5" s="258"/>
    </row>
    <row r="6" spans="1:40">
      <c r="A6" s="241">
        <v>100</v>
      </c>
      <c r="B6" s="203" t="s">
        <v>168</v>
      </c>
      <c r="C6" s="441">
        <f>'2市町住宅1'!B6</f>
        <v>774950</v>
      </c>
      <c r="D6" s="446">
        <f>'2市町住宅1'!C6</f>
        <v>828290</v>
      </c>
      <c r="E6" s="446">
        <f>'2市町住宅1'!D6</f>
        <v>820100</v>
      </c>
      <c r="F6" s="441">
        <f>'2市町住宅1'!E6</f>
        <v>852400</v>
      </c>
      <c r="G6" s="821">
        <f t="shared" ref="G6:G64" si="0">E6-D6</f>
        <v>-8190</v>
      </c>
      <c r="H6" s="384">
        <f>'2市町住宅1'!F6</f>
        <v>32300</v>
      </c>
      <c r="I6" s="250">
        <f>'2市町住宅1'!G6</f>
        <v>3.9</v>
      </c>
      <c r="J6" s="441">
        <f>'2市町住宅1'!H6</f>
        <v>664840</v>
      </c>
      <c r="K6" s="446">
        <f>'2市町住宅1'!I6</f>
        <v>717080</v>
      </c>
      <c r="L6" s="446">
        <f>'2市町住宅1'!J6</f>
        <v>707600</v>
      </c>
      <c r="M6" s="441">
        <f>'2市町住宅1'!K6</f>
        <v>730600</v>
      </c>
      <c r="N6" s="821">
        <f t="shared" ref="N6:N64" si="1">L6-K6</f>
        <v>-9480</v>
      </c>
      <c r="O6" s="384">
        <f>'2市町住宅1'!L6</f>
        <v>23000</v>
      </c>
      <c r="P6" s="250">
        <f>'2市町住宅1'!M6</f>
        <v>3.3</v>
      </c>
      <c r="Q6" s="441">
        <f>'2市町住宅1'!N6</f>
        <v>104590</v>
      </c>
      <c r="R6" s="446">
        <f>'2市町住宅1'!O6</f>
        <v>108100</v>
      </c>
      <c r="S6" s="446">
        <f>'2市町住宅1'!P6</f>
        <v>109200</v>
      </c>
      <c r="T6" s="446">
        <f>'2市町住宅1'!Q6</f>
        <v>118400</v>
      </c>
      <c r="U6" s="384">
        <f>'2市町住宅1'!R6</f>
        <v>9200</v>
      </c>
      <c r="V6" s="250">
        <f>'2市町住宅1'!S6</f>
        <v>8.4</v>
      </c>
      <c r="W6" s="445">
        <f>'2市町住宅1'!T6</f>
        <v>13.5</v>
      </c>
      <c r="X6" s="250">
        <f>'2市町住宅1'!U6</f>
        <v>13.050984558548334</v>
      </c>
      <c r="Y6" s="250">
        <f>'2市町住宅1'!V6</f>
        <v>13.315449335446896</v>
      </c>
      <c r="Z6" s="445">
        <f>'2市町住宅1'!W6</f>
        <v>13.890192397935241</v>
      </c>
      <c r="AA6" s="250">
        <f>'2市町住宅1'!X6</f>
        <v>0.57474306248834495</v>
      </c>
      <c r="AB6" s="441">
        <f>'2市町住宅1'!Y6</f>
        <v>35060</v>
      </c>
      <c r="AC6" s="446">
        <f>'2市町住宅1'!Z6</f>
        <v>37160</v>
      </c>
      <c r="AD6" s="446">
        <f>'2市町住宅1'!AA6</f>
        <v>35000</v>
      </c>
      <c r="AE6" s="441">
        <f>'2市町住宅1'!AB6</f>
        <v>39500</v>
      </c>
      <c r="AF6" s="384">
        <f>'2市町住宅1'!AC6</f>
        <v>4500</v>
      </c>
      <c r="AG6" s="250">
        <f>'2市町住宅1'!AD6</f>
        <v>11.4</v>
      </c>
      <c r="AH6" s="445">
        <f>'2市町住宅1'!AE6</f>
        <v>4.5</v>
      </c>
      <c r="AI6" s="250">
        <f>'2市町住宅1'!AF6</f>
        <v>4.5</v>
      </c>
      <c r="AJ6" s="250">
        <f>'2市町住宅1'!AG6</f>
        <v>4.3</v>
      </c>
      <c r="AK6" s="445">
        <f>'2市町住宅1'!AH6</f>
        <v>4.5999999999999996</v>
      </c>
      <c r="AL6" s="250">
        <f>'2市町住宅1'!AI6</f>
        <v>0.29999999999999982</v>
      </c>
      <c r="AM6" s="258"/>
    </row>
    <row r="7" spans="1:40">
      <c r="A7" s="254">
        <v>101</v>
      </c>
      <c r="B7" s="447" t="s">
        <v>169</v>
      </c>
      <c r="C7" s="202">
        <f>'2市町住宅1'!B7</f>
        <v>102090</v>
      </c>
      <c r="D7" s="236">
        <f>'2市町住宅1'!C7</f>
        <v>111750</v>
      </c>
      <c r="E7" s="236">
        <f>'2市町住宅1'!D7</f>
        <v>109640</v>
      </c>
      <c r="F7" s="202">
        <f>'2市町住宅1'!E7</f>
        <v>112990</v>
      </c>
      <c r="G7" s="821">
        <f t="shared" si="0"/>
        <v>-2110</v>
      </c>
      <c r="H7" s="375">
        <f>'2市町住宅1'!F7</f>
        <v>3350</v>
      </c>
      <c r="I7" s="247">
        <f>'2市町住宅1'!G7</f>
        <v>3.1</v>
      </c>
      <c r="J7" s="202">
        <f>'2市町住宅1'!H7</f>
        <v>90530</v>
      </c>
      <c r="K7" s="236">
        <f>'2市町住宅1'!I7</f>
        <v>97440</v>
      </c>
      <c r="L7" s="236">
        <f>'2市町住宅1'!J7</f>
        <v>97190</v>
      </c>
      <c r="M7" s="202">
        <f>'2市町住宅1'!K7</f>
        <v>100820</v>
      </c>
      <c r="N7" s="821">
        <f t="shared" si="1"/>
        <v>-250</v>
      </c>
      <c r="O7" s="375">
        <f>'2市町住宅1'!L7</f>
        <v>3630</v>
      </c>
      <c r="P7" s="247">
        <f>'2市町住宅1'!M7</f>
        <v>3.7</v>
      </c>
      <c r="Q7" s="202">
        <f>'2市町住宅1'!N7</f>
        <v>10710</v>
      </c>
      <c r="R7" s="236">
        <f>'2市町住宅1'!O7</f>
        <v>13840</v>
      </c>
      <c r="S7" s="236">
        <f>'2市町住宅1'!P7</f>
        <v>12220</v>
      </c>
      <c r="T7" s="236">
        <f>'2市町住宅1'!Q7</f>
        <v>11950</v>
      </c>
      <c r="U7" s="375">
        <f>'2市町住宅1'!R7</f>
        <v>-270</v>
      </c>
      <c r="V7" s="247">
        <f>'2市町住宅1'!S7</f>
        <v>-2.2000000000000002</v>
      </c>
      <c r="W7" s="205">
        <f>'2市町住宅1'!T7</f>
        <v>10.5</v>
      </c>
      <c r="X7" s="247">
        <f>'2市町住宅1'!U7</f>
        <v>12.384787472035793</v>
      </c>
      <c r="Y7" s="247">
        <f>'2市町住宅1'!V7</f>
        <v>11.145567311200292</v>
      </c>
      <c r="Z7" s="205">
        <f>'2市町住宅1'!W7</f>
        <v>10.576157182051508</v>
      </c>
      <c r="AA7" s="247">
        <f>'2市町住宅1'!X7</f>
        <v>-0.56941012914878364</v>
      </c>
      <c r="AB7" s="202">
        <f>'2市町住宅1'!Y7</f>
        <v>3250</v>
      </c>
      <c r="AC7" s="236">
        <f>'2市町住宅1'!Z7</f>
        <v>3510</v>
      </c>
      <c r="AD7" s="236">
        <f>'2市町住宅1'!AA7</f>
        <v>3620</v>
      </c>
      <c r="AE7" s="202">
        <f>'2市町住宅1'!AB7</f>
        <v>4290</v>
      </c>
      <c r="AF7" s="375">
        <f>'2市町住宅1'!AC7</f>
        <v>670</v>
      </c>
      <c r="AG7" s="247">
        <f>'2市町住宅1'!AD7</f>
        <v>15.6</v>
      </c>
      <c r="AH7" s="205">
        <f>'2市町住宅1'!AE7</f>
        <v>3.2</v>
      </c>
      <c r="AI7" s="247">
        <f>'2市町住宅1'!AF7</f>
        <v>3.1</v>
      </c>
      <c r="AJ7" s="247">
        <f>'2市町住宅1'!AG7</f>
        <v>3.3</v>
      </c>
      <c r="AK7" s="205">
        <f>'2市町住宅1'!AH7</f>
        <v>3.8</v>
      </c>
      <c r="AL7" s="247">
        <f>'2市町住宅1'!AI7</f>
        <v>0.5</v>
      </c>
      <c r="AM7" s="442"/>
    </row>
    <row r="8" spans="1:40">
      <c r="A8" s="254">
        <v>102</v>
      </c>
      <c r="B8" s="447" t="s">
        <v>170</v>
      </c>
      <c r="C8" s="202">
        <f>'2市町住宅1'!B8</f>
        <v>70560</v>
      </c>
      <c r="D8" s="236">
        <f>'2市町住宅1'!C8</f>
        <v>77890</v>
      </c>
      <c r="E8" s="236">
        <f>'2市町住宅1'!D8</f>
        <v>76830</v>
      </c>
      <c r="F8" s="202">
        <f>'2市町住宅1'!E8</f>
        <v>79780</v>
      </c>
      <c r="G8" s="821">
        <f t="shared" si="0"/>
        <v>-1060</v>
      </c>
      <c r="H8" s="375">
        <f>'2市町住宅1'!F8</f>
        <v>2950</v>
      </c>
      <c r="I8" s="247">
        <f>'2市町住宅1'!G8</f>
        <v>3.8</v>
      </c>
      <c r="J8" s="202">
        <f>'2市町住宅1'!H8</f>
        <v>60780</v>
      </c>
      <c r="K8" s="236">
        <f>'2市町住宅1'!I8</f>
        <v>66600</v>
      </c>
      <c r="L8" s="236">
        <f>'2市町住宅1'!J8</f>
        <v>66090</v>
      </c>
      <c r="M8" s="202">
        <f>'2市町住宅1'!K8</f>
        <v>70290</v>
      </c>
      <c r="N8" s="821">
        <f t="shared" si="1"/>
        <v>-510</v>
      </c>
      <c r="O8" s="375">
        <f>'2市町住宅1'!L8</f>
        <v>4200</v>
      </c>
      <c r="P8" s="247">
        <f>'2市町住宅1'!M8</f>
        <v>6.4</v>
      </c>
      <c r="Q8" s="202">
        <f>'2市町住宅1'!N8</f>
        <v>9280</v>
      </c>
      <c r="R8" s="236">
        <f>'2市町住宅1'!O8</f>
        <v>11090</v>
      </c>
      <c r="S8" s="236">
        <f>'2市町住宅1'!P8</f>
        <v>10530</v>
      </c>
      <c r="T8" s="236">
        <f>'2市町住宅1'!Q8</f>
        <v>9440</v>
      </c>
      <c r="U8" s="375">
        <f>'2市町住宅1'!R8</f>
        <v>-1090</v>
      </c>
      <c r="V8" s="247">
        <f>'2市町住宅1'!S8</f>
        <v>-10.4</v>
      </c>
      <c r="W8" s="205">
        <f>'2市町住宅1'!T8</f>
        <v>13.2</v>
      </c>
      <c r="X8" s="247">
        <f>'2市町住宅1'!U8</f>
        <v>14.23802798818847</v>
      </c>
      <c r="Y8" s="247">
        <f>'2市町住宅1'!V8</f>
        <v>13.705583756345177</v>
      </c>
      <c r="Z8" s="205">
        <f>'2市町住宅1'!W8</f>
        <v>11.832539483579845</v>
      </c>
      <c r="AA8" s="247">
        <f>'2市町住宅1'!X8</f>
        <v>-1.8730442727653323</v>
      </c>
      <c r="AB8" s="202">
        <f>'2市町住宅1'!Y8</f>
        <v>2390</v>
      </c>
      <c r="AC8" s="236">
        <f>'2市町住宅1'!Z8</f>
        <v>3420</v>
      </c>
      <c r="AD8" s="236">
        <f>'2市町住宅1'!AA8</f>
        <v>3730</v>
      </c>
      <c r="AE8" s="202">
        <f>'2市町住宅1'!AB8</f>
        <v>2860</v>
      </c>
      <c r="AF8" s="375">
        <f>'2市町住宅1'!AC8</f>
        <v>-870</v>
      </c>
      <c r="AG8" s="247">
        <f>'2市町住宅1'!AD8</f>
        <v>-30.4</v>
      </c>
      <c r="AH8" s="205">
        <f>'2市町住宅1'!AE8</f>
        <v>3.4</v>
      </c>
      <c r="AI8" s="247">
        <f>'2市町住宅1'!AF8</f>
        <v>4.4000000000000004</v>
      </c>
      <c r="AJ8" s="247">
        <f>'2市町住宅1'!AG8</f>
        <v>4.9000000000000004</v>
      </c>
      <c r="AK8" s="205">
        <f>'2市町住宅1'!AH8</f>
        <v>3.6</v>
      </c>
      <c r="AL8" s="247">
        <f>'2市町住宅1'!AI8</f>
        <v>-1.3000000000000003</v>
      </c>
      <c r="AM8" s="442"/>
    </row>
    <row r="9" spans="1:40">
      <c r="A9" s="254">
        <v>110</v>
      </c>
      <c r="B9" s="447" t="s">
        <v>176</v>
      </c>
      <c r="C9" s="202">
        <f>'2市町住宅1'!B14</f>
        <v>85640</v>
      </c>
      <c r="D9" s="236">
        <f>'2市町住宅1'!C14</f>
        <v>98930</v>
      </c>
      <c r="E9" s="236">
        <f>'2市町住宅1'!D14</f>
        <v>100280</v>
      </c>
      <c r="F9" s="202">
        <f>'2市町住宅1'!E14</f>
        <v>106370</v>
      </c>
      <c r="G9" s="821">
        <f t="shared" si="0"/>
        <v>1350</v>
      </c>
      <c r="H9" s="375">
        <f>'2市町住宅1'!F14</f>
        <v>6090</v>
      </c>
      <c r="I9" s="247">
        <f>'2市町住宅1'!G14</f>
        <v>6.1</v>
      </c>
      <c r="J9" s="202">
        <f>'2市町住宅1'!H14</f>
        <v>71190</v>
      </c>
      <c r="K9" s="236">
        <f>'2市町住宅1'!I14</f>
        <v>84160</v>
      </c>
      <c r="L9" s="236">
        <f>'2市町住宅1'!J14</f>
        <v>86170</v>
      </c>
      <c r="M9" s="202">
        <f>'2市町住宅1'!K14</f>
        <v>91710</v>
      </c>
      <c r="N9" s="821">
        <f t="shared" si="1"/>
        <v>2010</v>
      </c>
      <c r="O9" s="375">
        <f>'2市町住宅1'!L14</f>
        <v>5540</v>
      </c>
      <c r="P9" s="247">
        <f>'2市町住宅1'!M14</f>
        <v>6.4</v>
      </c>
      <c r="Q9" s="202">
        <f>'2市町住宅1'!N14</f>
        <v>12550</v>
      </c>
      <c r="R9" s="236">
        <f>'2市町住宅1'!O14</f>
        <v>14050</v>
      </c>
      <c r="S9" s="236">
        <f>'2市町住宅1'!P14</f>
        <v>12980</v>
      </c>
      <c r="T9" s="236">
        <f>'2市町住宅1'!Q14</f>
        <v>14090</v>
      </c>
      <c r="U9" s="375">
        <f>'2市町住宅1'!R14</f>
        <v>1110</v>
      </c>
      <c r="V9" s="247">
        <f>'2市町住宅1'!S14</f>
        <v>8.6</v>
      </c>
      <c r="W9" s="205">
        <f>'2市町住宅1'!T14</f>
        <v>14.7</v>
      </c>
      <c r="X9" s="247">
        <f>'2市町住宅1'!U14</f>
        <v>14.201960982512887</v>
      </c>
      <c r="Y9" s="247">
        <f>'2市町住宅1'!V14</f>
        <v>12.943757479058634</v>
      </c>
      <c r="Z9" s="205">
        <f>'2市町住宅1'!W14</f>
        <v>13.246216038356678</v>
      </c>
      <c r="AA9" s="247">
        <f>'2市町住宅1'!X14</f>
        <v>0.30245855929804399</v>
      </c>
      <c r="AB9" s="202">
        <f>'2市町住宅1'!Y14</f>
        <v>2250</v>
      </c>
      <c r="AC9" s="236">
        <f>'2市町住宅1'!Z14</f>
        <v>4700</v>
      </c>
      <c r="AD9" s="236">
        <f>'2市町住宅1'!AA14</f>
        <v>1830</v>
      </c>
      <c r="AE9" s="202">
        <f>'2市町住宅1'!AB14</f>
        <v>4080</v>
      </c>
      <c r="AF9" s="375">
        <f>'2市町住宅1'!AC14</f>
        <v>2250</v>
      </c>
      <c r="AG9" s="247">
        <f>'2市町住宅1'!AD14</f>
        <v>55.1</v>
      </c>
      <c r="AH9" s="205">
        <f>'2市町住宅1'!AE14</f>
        <v>2.6</v>
      </c>
      <c r="AI9" s="247">
        <f>'2市町住宅1'!AF14</f>
        <v>4.8</v>
      </c>
      <c r="AJ9" s="247">
        <f>'2市町住宅1'!AG14</f>
        <v>1.8</v>
      </c>
      <c r="AK9" s="205">
        <f>'2市町住宅1'!AH14</f>
        <v>3.8</v>
      </c>
      <c r="AL9" s="247">
        <f>'2市町住宅1'!AI14</f>
        <v>1.9999999999999998</v>
      </c>
      <c r="AM9" s="442"/>
    </row>
    <row r="10" spans="1:40">
      <c r="A10" s="254">
        <v>105</v>
      </c>
      <c r="B10" s="447" t="s">
        <v>171</v>
      </c>
      <c r="C10" s="202">
        <f>'2市町住宅1'!B9</f>
        <v>65120</v>
      </c>
      <c r="D10" s="236">
        <f>'2市町住宅1'!C9</f>
        <v>67430</v>
      </c>
      <c r="E10" s="236">
        <f>'2市町住宅1'!D9</f>
        <v>70200</v>
      </c>
      <c r="F10" s="202">
        <f>'2市町住宅1'!E9</f>
        <v>82970</v>
      </c>
      <c r="G10" s="821">
        <f t="shared" si="0"/>
        <v>2770</v>
      </c>
      <c r="H10" s="375">
        <f>'2市町住宅1'!F9</f>
        <v>12770</v>
      </c>
      <c r="I10" s="247">
        <f>'2市町住宅1'!G9</f>
        <v>18.2</v>
      </c>
      <c r="J10" s="202">
        <f>'2市町住宅1'!H9</f>
        <v>53630</v>
      </c>
      <c r="K10" s="236">
        <f>'2市町住宅1'!I9</f>
        <v>56240</v>
      </c>
      <c r="L10" s="236">
        <f>'2市町住宅1'!J9</f>
        <v>58500</v>
      </c>
      <c r="M10" s="202">
        <f>'2市町住宅1'!K9</f>
        <v>62190</v>
      </c>
      <c r="N10" s="821">
        <f t="shared" si="1"/>
        <v>2260</v>
      </c>
      <c r="O10" s="375">
        <f>'2市町住宅1'!L9</f>
        <v>3690</v>
      </c>
      <c r="P10" s="247">
        <f>'2市町住宅1'!M9</f>
        <v>6.3</v>
      </c>
      <c r="Q10" s="202">
        <f>'2市町住宅1'!N9</f>
        <v>10880</v>
      </c>
      <c r="R10" s="236">
        <f>'2市町住宅1'!O9</f>
        <v>11100</v>
      </c>
      <c r="S10" s="236">
        <f>'2市町住宅1'!P9</f>
        <v>11370</v>
      </c>
      <c r="T10" s="236">
        <f>'2市町住宅1'!Q9</f>
        <v>20500</v>
      </c>
      <c r="U10" s="375">
        <f>'2市町住宅1'!R9</f>
        <v>9130</v>
      </c>
      <c r="V10" s="247">
        <f>'2市町住宅1'!S9</f>
        <v>80.3</v>
      </c>
      <c r="W10" s="205">
        <f>'2市町住宅1'!T9</f>
        <v>16.7</v>
      </c>
      <c r="X10" s="247">
        <f>'2市町住宅1'!U9</f>
        <v>16.461515645854959</v>
      </c>
      <c r="Y10" s="247">
        <f>'2市町住宅1'!V9</f>
        <v>16.196581196581196</v>
      </c>
      <c r="Z10" s="205">
        <f>'2市町住宅1'!W9</f>
        <v>24.707725683982162</v>
      </c>
      <c r="AA10" s="247">
        <f>'2市町住宅1'!X9</f>
        <v>8.5111444874009656</v>
      </c>
      <c r="AB10" s="202">
        <f>'2市町住宅1'!Y9</f>
        <v>4110</v>
      </c>
      <c r="AC10" s="236">
        <f>'2市町住宅1'!Z9</f>
        <v>4060</v>
      </c>
      <c r="AD10" s="236">
        <f>'2市町住宅1'!AA9</f>
        <v>2850</v>
      </c>
      <c r="AE10" s="202">
        <f>'2市町住宅1'!AB9</f>
        <v>5950</v>
      </c>
      <c r="AF10" s="375">
        <f>'2市町住宅1'!AC9</f>
        <v>3100</v>
      </c>
      <c r="AG10" s="247">
        <f>'2市町住宅1'!AD9</f>
        <v>52.1</v>
      </c>
      <c r="AH10" s="205">
        <f>'2市町住宅1'!AE9</f>
        <v>6.3</v>
      </c>
      <c r="AI10" s="247">
        <f>'2市町住宅1'!AF9</f>
        <v>6</v>
      </c>
      <c r="AJ10" s="247">
        <f>'2市町住宅1'!AG9</f>
        <v>4.0999999999999996</v>
      </c>
      <c r="AK10" s="205">
        <f>'2市町住宅1'!AH9</f>
        <v>7.2</v>
      </c>
      <c r="AL10" s="247">
        <f>'2市町住宅1'!AI9</f>
        <v>3.1000000000000005</v>
      </c>
      <c r="AM10" s="442"/>
    </row>
    <row r="11" spans="1:40">
      <c r="A11" s="254">
        <v>109</v>
      </c>
      <c r="B11" s="447" t="s">
        <v>175</v>
      </c>
      <c r="C11" s="202">
        <f>'2市町住宅1'!B13</f>
        <v>98090</v>
      </c>
      <c r="D11" s="236">
        <f>'2市町住宅1'!C13</f>
        <v>100410</v>
      </c>
      <c r="E11" s="236">
        <f>'2市町住宅1'!D13</f>
        <v>99540</v>
      </c>
      <c r="F11" s="202">
        <f>'2市町住宅1'!E13</f>
        <v>103560</v>
      </c>
      <c r="G11" s="821">
        <f t="shared" si="0"/>
        <v>-870</v>
      </c>
      <c r="H11" s="375">
        <f>'2市町住宅1'!F13</f>
        <v>4020</v>
      </c>
      <c r="I11" s="247">
        <f>'2市町住宅1'!G13</f>
        <v>4</v>
      </c>
      <c r="J11" s="202">
        <f>'2市町住宅1'!H13</f>
        <v>85570</v>
      </c>
      <c r="K11" s="236">
        <f>'2市町住宅1'!I13</f>
        <v>87880</v>
      </c>
      <c r="L11" s="236">
        <f>'2市町住宅1'!J13</f>
        <v>86500</v>
      </c>
      <c r="M11" s="202">
        <f>'2市町住宅1'!K13</f>
        <v>88720</v>
      </c>
      <c r="N11" s="821">
        <f t="shared" si="1"/>
        <v>-1380</v>
      </c>
      <c r="O11" s="375">
        <f>'2市町住宅1'!L13</f>
        <v>2220</v>
      </c>
      <c r="P11" s="247">
        <f>'2市町住宅1'!M13</f>
        <v>2.6</v>
      </c>
      <c r="Q11" s="202">
        <f>'2市町住宅1'!N13</f>
        <v>12220</v>
      </c>
      <c r="R11" s="236">
        <f>'2市町住宅1'!O13</f>
        <v>12130</v>
      </c>
      <c r="S11" s="236">
        <f>'2市町住宅1'!P13</f>
        <v>12670</v>
      </c>
      <c r="T11" s="236">
        <f>'2市町住宅1'!Q13</f>
        <v>14010</v>
      </c>
      <c r="U11" s="375">
        <f>'2市町住宅1'!R13</f>
        <v>1340</v>
      </c>
      <c r="V11" s="247">
        <f>'2市町住宅1'!S13</f>
        <v>10.6</v>
      </c>
      <c r="W11" s="205">
        <f>'2市町住宅1'!T13</f>
        <v>12.5</v>
      </c>
      <c r="X11" s="247">
        <f>'2市町住宅1'!U13</f>
        <v>12.080470072701923</v>
      </c>
      <c r="Y11" s="247">
        <f>'2市町住宅1'!V13</f>
        <v>12.728551336146273</v>
      </c>
      <c r="Z11" s="205">
        <f>'2市町住宅1'!W13</f>
        <v>13.528389339513325</v>
      </c>
      <c r="AA11" s="247">
        <f>'2市町住宅1'!X13</f>
        <v>0.7998380033670518</v>
      </c>
      <c r="AB11" s="202">
        <f>'2市町住宅1'!Y13</f>
        <v>4450</v>
      </c>
      <c r="AC11" s="236">
        <f>'2市町住宅1'!Z13</f>
        <v>4410</v>
      </c>
      <c r="AD11" s="236">
        <f>'2市町住宅1'!AA13</f>
        <v>4290</v>
      </c>
      <c r="AE11" s="202">
        <f>'2市町住宅1'!AB13</f>
        <v>7120</v>
      </c>
      <c r="AF11" s="375">
        <f>'2市町住宅1'!AC13</f>
        <v>2830</v>
      </c>
      <c r="AG11" s="247">
        <f>'2市町住宅1'!AD13</f>
        <v>39.700000000000003</v>
      </c>
      <c r="AH11" s="205">
        <f>'2市町住宅1'!AE13</f>
        <v>4.5</v>
      </c>
      <c r="AI11" s="247">
        <f>'2市町住宅1'!AF13</f>
        <v>4.4000000000000004</v>
      </c>
      <c r="AJ11" s="247">
        <f>'2市町住宅1'!AG13</f>
        <v>4.3</v>
      </c>
      <c r="AK11" s="205">
        <f>'2市町住宅1'!AH13</f>
        <v>6.9</v>
      </c>
      <c r="AL11" s="247">
        <f>'2市町住宅1'!AI13</f>
        <v>2.6000000000000005</v>
      </c>
      <c r="AM11" s="442"/>
    </row>
    <row r="12" spans="1:40">
      <c r="A12" s="254">
        <v>106</v>
      </c>
      <c r="B12" s="447" t="s">
        <v>249</v>
      </c>
      <c r="C12" s="202">
        <f>'2市町住宅1'!B10</f>
        <v>56730</v>
      </c>
      <c r="D12" s="236">
        <f>'2市町住宅1'!C10</f>
        <v>61940</v>
      </c>
      <c r="E12" s="236">
        <f>'2市町住宅1'!D10</f>
        <v>59700</v>
      </c>
      <c r="F12" s="202">
        <f>'2市町住宅1'!E10</f>
        <v>58940</v>
      </c>
      <c r="G12" s="821">
        <f t="shared" si="0"/>
        <v>-2240</v>
      </c>
      <c r="H12" s="375">
        <f>'2市町住宅1'!F10</f>
        <v>-760</v>
      </c>
      <c r="I12" s="247">
        <f>'2市町住宅1'!G10</f>
        <v>-1.3</v>
      </c>
      <c r="J12" s="202">
        <f>'2市町住宅1'!H10</f>
        <v>45800</v>
      </c>
      <c r="K12" s="236">
        <f>'2市町住宅1'!I10</f>
        <v>50270</v>
      </c>
      <c r="L12" s="236">
        <f>'2市町住宅1'!J10</f>
        <v>48600</v>
      </c>
      <c r="M12" s="202">
        <f>'2市町住宅1'!K10</f>
        <v>48290</v>
      </c>
      <c r="N12" s="821">
        <f t="shared" si="1"/>
        <v>-1670</v>
      </c>
      <c r="O12" s="375">
        <f>'2市町住宅1'!L10</f>
        <v>-310</v>
      </c>
      <c r="P12" s="247">
        <f>'2市町住宅1'!M10</f>
        <v>-0.6</v>
      </c>
      <c r="Q12" s="202">
        <f>'2市町住宅1'!N10</f>
        <v>10390</v>
      </c>
      <c r="R12" s="236">
        <f>'2市町住宅1'!O10</f>
        <v>11140</v>
      </c>
      <c r="S12" s="236">
        <f>'2市町住宅1'!P10</f>
        <v>10910</v>
      </c>
      <c r="T12" s="236">
        <f>'2市町住宅1'!Q10</f>
        <v>10300</v>
      </c>
      <c r="U12" s="375">
        <f>'2市町住宅1'!R10</f>
        <v>-610</v>
      </c>
      <c r="V12" s="247">
        <f>'2市町住宅1'!S10</f>
        <v>-5.6</v>
      </c>
      <c r="W12" s="205">
        <f>'2市町住宅1'!T10</f>
        <v>18.3</v>
      </c>
      <c r="X12" s="247">
        <f>'2市町住宅1'!U10</f>
        <v>17.985146916370681</v>
      </c>
      <c r="Y12" s="247">
        <f>'2市町住宅1'!V10</f>
        <v>18.274706867671693</v>
      </c>
      <c r="Z12" s="205">
        <f>'2市町住宅1'!W10</f>
        <v>17.475398710553105</v>
      </c>
      <c r="AA12" s="247">
        <f>'2市町住宅1'!X10</f>
        <v>-0.79930815711858827</v>
      </c>
      <c r="AB12" s="202">
        <f>'2市町住宅1'!Y10</f>
        <v>3020</v>
      </c>
      <c r="AC12" s="236">
        <f>'2市町住宅1'!Z10</f>
        <v>4720</v>
      </c>
      <c r="AD12" s="236">
        <f>'2市町住宅1'!AA10</f>
        <v>3240</v>
      </c>
      <c r="AE12" s="202">
        <f>'2市町住宅1'!AB10</f>
        <v>4430</v>
      </c>
      <c r="AF12" s="375">
        <f>'2市町住宅1'!AC10</f>
        <v>1190</v>
      </c>
      <c r="AG12" s="247">
        <f>'2市町住宅1'!AD10</f>
        <v>26.9</v>
      </c>
      <c r="AH12" s="205">
        <f>'2市町住宅1'!AE10</f>
        <v>5.3</v>
      </c>
      <c r="AI12" s="247">
        <f>'2市町住宅1'!AF10</f>
        <v>7.6</v>
      </c>
      <c r="AJ12" s="247">
        <f>'2市町住宅1'!AG10</f>
        <v>5.4</v>
      </c>
      <c r="AK12" s="205">
        <f>'2市町住宅1'!AH10</f>
        <v>7.5</v>
      </c>
      <c r="AL12" s="247">
        <f>'2市町住宅1'!AI10</f>
        <v>2.0999999999999996</v>
      </c>
      <c r="AM12" s="442"/>
    </row>
    <row r="13" spans="1:40">
      <c r="A13" s="254">
        <v>107</v>
      </c>
      <c r="B13" s="447" t="s">
        <v>173</v>
      </c>
      <c r="C13" s="202">
        <f>'2市町住宅1'!B11</f>
        <v>79930</v>
      </c>
      <c r="D13" s="236">
        <f>'2市町住宅1'!C11</f>
        <v>88360</v>
      </c>
      <c r="E13" s="236">
        <f>'2市町住宅1'!D11</f>
        <v>84780</v>
      </c>
      <c r="F13" s="202">
        <f>'2市町住宅1'!E11</f>
        <v>82460</v>
      </c>
      <c r="G13" s="821">
        <f t="shared" si="0"/>
        <v>-3580</v>
      </c>
      <c r="H13" s="375">
        <f>'2市町住宅1'!F11</f>
        <v>-2320</v>
      </c>
      <c r="I13" s="247">
        <f>'2市町住宅1'!G11</f>
        <v>-2.7</v>
      </c>
      <c r="J13" s="202">
        <f>'2市町住宅1'!H11</f>
        <v>70170</v>
      </c>
      <c r="K13" s="236">
        <f>'2市町住宅1'!I11</f>
        <v>77670</v>
      </c>
      <c r="L13" s="236">
        <f>'2市町住宅1'!J11</f>
        <v>72950</v>
      </c>
      <c r="M13" s="202">
        <f>'2市町住宅1'!K11</f>
        <v>73060</v>
      </c>
      <c r="N13" s="821">
        <f t="shared" si="1"/>
        <v>-4720</v>
      </c>
      <c r="O13" s="375">
        <f>'2市町住宅1'!L11</f>
        <v>110</v>
      </c>
      <c r="P13" s="247">
        <f>'2市町住宅1'!M11</f>
        <v>0.2</v>
      </c>
      <c r="Q13" s="202">
        <f>'2市町住宅1'!N11</f>
        <v>9580</v>
      </c>
      <c r="R13" s="236">
        <f>'2市町住宅1'!O11</f>
        <v>10430</v>
      </c>
      <c r="S13" s="236">
        <f>'2市町住宅1'!P11</f>
        <v>11580</v>
      </c>
      <c r="T13" s="236">
        <f>'2市町住宅1'!Q11</f>
        <v>9090</v>
      </c>
      <c r="U13" s="375">
        <f>'2市町住宅1'!R11</f>
        <v>-2490</v>
      </c>
      <c r="V13" s="247">
        <f>'2市町住宅1'!S11</f>
        <v>-21.5</v>
      </c>
      <c r="W13" s="205">
        <f>'2市町住宅1'!T11</f>
        <v>12</v>
      </c>
      <c r="X13" s="247">
        <f>'2市町住宅1'!U11</f>
        <v>11.803983703033047</v>
      </c>
      <c r="Y13" s="247">
        <f>'2市町住宅1'!V11</f>
        <v>13.658881811748053</v>
      </c>
      <c r="Z13" s="205">
        <f>'2市町住宅1'!W11</f>
        <v>11.023526558331312</v>
      </c>
      <c r="AA13" s="247">
        <f>'2市町住宅1'!X11</f>
        <v>-2.6353552534167406</v>
      </c>
      <c r="AB13" s="202">
        <f>'2市町住宅1'!Y11</f>
        <v>4110</v>
      </c>
      <c r="AC13" s="236">
        <f>'2市町住宅1'!Z11</f>
        <v>3680</v>
      </c>
      <c r="AD13" s="236">
        <f>'2市町住宅1'!AA11</f>
        <v>3200</v>
      </c>
      <c r="AE13" s="202">
        <f>'2市町住宅1'!AB11</f>
        <v>2950</v>
      </c>
      <c r="AF13" s="375">
        <f>'2市町住宅1'!AC11</f>
        <v>-250</v>
      </c>
      <c r="AG13" s="247">
        <f>'2市町住宅1'!AD11</f>
        <v>-8.5</v>
      </c>
      <c r="AH13" s="205">
        <f>'2市町住宅1'!AE11</f>
        <v>5.0999999999999996</v>
      </c>
      <c r="AI13" s="247">
        <f>'2市町住宅1'!AF11</f>
        <v>4.2</v>
      </c>
      <c r="AJ13" s="247">
        <f>'2市町住宅1'!AG11</f>
        <v>3.8</v>
      </c>
      <c r="AK13" s="205">
        <f>'2市町住宅1'!AH11</f>
        <v>3.6</v>
      </c>
      <c r="AL13" s="247">
        <f>'2市町住宅1'!AI11</f>
        <v>-0.19999999999999973</v>
      </c>
      <c r="AM13" s="442"/>
    </row>
    <row r="14" spans="1:40">
      <c r="A14" s="254">
        <v>108</v>
      </c>
      <c r="B14" s="447" t="s">
        <v>174</v>
      </c>
      <c r="C14" s="202">
        <f>'2市町住宅1'!B12</f>
        <v>114800</v>
      </c>
      <c r="D14" s="236">
        <f>'2市町住宅1'!C12</f>
        <v>112420</v>
      </c>
      <c r="E14" s="236">
        <f>'2市町住宅1'!D12</f>
        <v>111070</v>
      </c>
      <c r="F14" s="202">
        <f>'2市町住宅1'!E12</f>
        <v>108310</v>
      </c>
      <c r="G14" s="821">
        <f t="shared" si="0"/>
        <v>-1350</v>
      </c>
      <c r="H14" s="375">
        <f>'2市町住宅1'!F12</f>
        <v>-2760</v>
      </c>
      <c r="I14" s="247">
        <f>'2市町住宅1'!G12</f>
        <v>-2.5</v>
      </c>
      <c r="J14" s="202">
        <f>'2市町住宅1'!H12</f>
        <v>96060</v>
      </c>
      <c r="K14" s="236">
        <f>'2市町住宅1'!I12</f>
        <v>97800</v>
      </c>
      <c r="L14" s="236">
        <f>'2市町住宅1'!J12</f>
        <v>95180</v>
      </c>
      <c r="M14" s="202">
        <f>'2市町住宅1'!K12</f>
        <v>94330</v>
      </c>
      <c r="N14" s="821">
        <f t="shared" si="1"/>
        <v>-2620</v>
      </c>
      <c r="O14" s="375">
        <f>'2市町住宅1'!L12</f>
        <v>-850</v>
      </c>
      <c r="P14" s="247">
        <f>'2市町住宅1'!M12</f>
        <v>-0.9</v>
      </c>
      <c r="Q14" s="202">
        <f>'2市町住宅1'!N12</f>
        <v>18360</v>
      </c>
      <c r="R14" s="236">
        <f>'2市町住宅1'!O12</f>
        <v>14380</v>
      </c>
      <c r="S14" s="236">
        <f>'2市町住宅1'!P12</f>
        <v>15600</v>
      </c>
      <c r="T14" s="236">
        <f>'2市町住宅1'!Q12</f>
        <v>13470</v>
      </c>
      <c r="U14" s="375">
        <f>'2市町住宅1'!R12</f>
        <v>-2130</v>
      </c>
      <c r="V14" s="247">
        <f>'2市町住宅1'!S12</f>
        <v>-13.7</v>
      </c>
      <c r="W14" s="205">
        <f>'2市町住宅1'!T12</f>
        <v>16</v>
      </c>
      <c r="X14" s="247">
        <f>'2市町住宅1'!U12</f>
        <v>12.791318270770324</v>
      </c>
      <c r="Y14" s="247">
        <f>'2市町住宅1'!V12</f>
        <v>14.045196722787431</v>
      </c>
      <c r="Z14" s="205">
        <f>'2市町住宅1'!W12</f>
        <v>12.43652478995476</v>
      </c>
      <c r="AA14" s="247">
        <f>'2市町住宅1'!X12</f>
        <v>-1.6086719328326708</v>
      </c>
      <c r="AB14" s="202">
        <f>'2市町住宅1'!Y12</f>
        <v>7320</v>
      </c>
      <c r="AC14" s="236">
        <f>'2市町住宅1'!Z12</f>
        <v>5560</v>
      </c>
      <c r="AD14" s="236">
        <f>'2市町住宅1'!AA12</f>
        <v>7600</v>
      </c>
      <c r="AE14" s="202">
        <f>'2市町住宅1'!AB12</f>
        <v>4600</v>
      </c>
      <c r="AF14" s="375">
        <f>'2市町住宅1'!AC12</f>
        <v>-3000</v>
      </c>
      <c r="AG14" s="247">
        <f>'2市町住宅1'!AD12</f>
        <v>-65.2</v>
      </c>
      <c r="AH14" s="205">
        <f>'2市町住宅1'!AE12</f>
        <v>6.4</v>
      </c>
      <c r="AI14" s="247">
        <f>'2市町住宅1'!AF12</f>
        <v>4.9000000000000004</v>
      </c>
      <c r="AJ14" s="247">
        <f>'2市町住宅1'!AG12</f>
        <v>6.8</v>
      </c>
      <c r="AK14" s="205">
        <f>'2市町住宅1'!AH12</f>
        <v>4.2</v>
      </c>
      <c r="AL14" s="247">
        <f>'2市町住宅1'!AI12</f>
        <v>-2.5999999999999996</v>
      </c>
      <c r="AM14" s="442"/>
    </row>
    <row r="15" spans="1:40">
      <c r="A15" s="246">
        <v>111</v>
      </c>
      <c r="B15" s="448" t="s">
        <v>177</v>
      </c>
      <c r="C15" s="235">
        <f>'2市町住宅1'!B15</f>
        <v>101980</v>
      </c>
      <c r="D15" s="237">
        <f>'2市町住宅1'!C15</f>
        <v>109150</v>
      </c>
      <c r="E15" s="237">
        <f>'2市町住宅1'!D15</f>
        <v>108050</v>
      </c>
      <c r="F15" s="235">
        <f>'2市町住宅1'!E15</f>
        <v>117040</v>
      </c>
      <c r="G15" s="821">
        <f t="shared" si="0"/>
        <v>-1100</v>
      </c>
      <c r="H15" s="376">
        <f>'2市町住宅1'!F15</f>
        <v>8990</v>
      </c>
      <c r="I15" s="248">
        <f>'2市町住宅1'!G15</f>
        <v>8.3000000000000007</v>
      </c>
      <c r="J15" s="235">
        <f>'2市町住宅1'!H15</f>
        <v>91110</v>
      </c>
      <c r="K15" s="237">
        <f>'2市町住宅1'!I15</f>
        <v>99010</v>
      </c>
      <c r="L15" s="237">
        <f>'2市町住宅1'!J15</f>
        <v>96470</v>
      </c>
      <c r="M15" s="235">
        <f>'2市町住宅1'!K15</f>
        <v>101220</v>
      </c>
      <c r="N15" s="821">
        <f t="shared" si="1"/>
        <v>-2540</v>
      </c>
      <c r="O15" s="376">
        <f>'2市町住宅1'!L15</f>
        <v>4750</v>
      </c>
      <c r="P15" s="248">
        <f>'2市町住宅1'!M15</f>
        <v>4.9000000000000004</v>
      </c>
      <c r="Q15" s="235">
        <f>'2市町住宅1'!N15</f>
        <v>10630</v>
      </c>
      <c r="R15" s="237">
        <f>'2市町住宅1'!O15</f>
        <v>9950</v>
      </c>
      <c r="S15" s="237">
        <f>'2市町住宅1'!P15</f>
        <v>11380</v>
      </c>
      <c r="T15" s="237">
        <f>'2市町住宅1'!Q15</f>
        <v>15520</v>
      </c>
      <c r="U15" s="376">
        <f>'2市町住宅1'!R15</f>
        <v>4140</v>
      </c>
      <c r="V15" s="248">
        <f>'2市町住宅1'!S15</f>
        <v>36.4</v>
      </c>
      <c r="W15" s="428">
        <f>'2市町住宅1'!T15</f>
        <v>10.4</v>
      </c>
      <c r="X15" s="248">
        <f>'2市町住宅1'!U15</f>
        <v>9.1158955565735216</v>
      </c>
      <c r="Y15" s="248">
        <f>'2市町住宅1'!V15</f>
        <v>10.532161036557151</v>
      </c>
      <c r="Z15" s="428">
        <f>'2市町住宅1'!W15</f>
        <v>13.260423786739576</v>
      </c>
      <c r="AA15" s="248">
        <f>'2市町住宅1'!X15</f>
        <v>2.7282627501824255</v>
      </c>
      <c r="AB15" s="235">
        <f>'2市町住宅1'!Y15</f>
        <v>4150</v>
      </c>
      <c r="AC15" s="237">
        <f>'2市町住宅1'!Z15</f>
        <v>3100</v>
      </c>
      <c r="AD15" s="237">
        <f>'2市町住宅1'!AA15</f>
        <v>4650</v>
      </c>
      <c r="AE15" s="235">
        <f>'2市町住宅1'!AB15</f>
        <v>3200</v>
      </c>
      <c r="AF15" s="376">
        <f>'2市町住宅1'!AC15</f>
        <v>-1450</v>
      </c>
      <c r="AG15" s="248">
        <f>'2市町住宅1'!AD15</f>
        <v>-45.3</v>
      </c>
      <c r="AH15" s="428">
        <f>'2市町住宅1'!AE15</f>
        <v>4.0999999999999996</v>
      </c>
      <c r="AI15" s="248">
        <f>'2市町住宅1'!AF15</f>
        <v>2.8</v>
      </c>
      <c r="AJ15" s="248">
        <f>'2市町住宅1'!AG15</f>
        <v>4.3</v>
      </c>
      <c r="AK15" s="428">
        <f>'2市町住宅1'!AH15</f>
        <v>2.7</v>
      </c>
      <c r="AL15" s="248">
        <f>'2市町住宅1'!AI15</f>
        <v>-1.5999999999999996</v>
      </c>
      <c r="AM15" s="443"/>
    </row>
    <row r="16" spans="1:40">
      <c r="A16" s="254"/>
      <c r="B16" t="s">
        <v>250</v>
      </c>
      <c r="C16" s="202">
        <f>'2市町住宅1'!B77</f>
        <v>496420</v>
      </c>
      <c r="D16" s="236">
        <f>'2市町住宅1'!C77</f>
        <v>561560</v>
      </c>
      <c r="E16" s="236">
        <f>'2市町住宅1'!D77</f>
        <v>532000</v>
      </c>
      <c r="F16" s="202">
        <f>'2市町住宅1'!E77</f>
        <v>555680</v>
      </c>
      <c r="G16" s="820">
        <f t="shared" si="0"/>
        <v>-29560</v>
      </c>
      <c r="H16" s="375">
        <f>'2市町住宅1'!F77</f>
        <v>23680</v>
      </c>
      <c r="I16" s="247">
        <f>'2市町住宅1'!G77</f>
        <v>4.4511278195488728</v>
      </c>
      <c r="J16" s="202">
        <f>'2市町住宅1'!H77</f>
        <v>430700</v>
      </c>
      <c r="K16" s="236">
        <f>'2市町住宅1'!I77</f>
        <v>492220</v>
      </c>
      <c r="L16" s="236">
        <f>'2市町住宅1'!J77</f>
        <v>461360</v>
      </c>
      <c r="M16" s="202">
        <f>'2市町住宅1'!K77</f>
        <v>481240</v>
      </c>
      <c r="N16" s="820">
        <f t="shared" si="1"/>
        <v>-30860</v>
      </c>
      <c r="O16" s="375">
        <f>'2市町住宅1'!L77</f>
        <v>19880</v>
      </c>
      <c r="P16" s="247">
        <f>'2市町住宅1'!M77</f>
        <v>4.3089994797988558</v>
      </c>
      <c r="Q16" s="202">
        <f>'2市町住宅1'!N77</f>
        <v>63190</v>
      </c>
      <c r="R16" s="236">
        <f>'2市町住宅1'!O77</f>
        <v>68230</v>
      </c>
      <c r="S16" s="236">
        <f>'2市町住宅1'!P77</f>
        <v>66530</v>
      </c>
      <c r="T16" s="236">
        <f>'2市町住宅1'!Q77</f>
        <v>71770</v>
      </c>
      <c r="U16" s="375">
        <f>'2市町住宅1'!R77</f>
        <v>5240</v>
      </c>
      <c r="V16" s="247">
        <f>'2市町住宅1'!S77</f>
        <v>7.8761460995039831</v>
      </c>
      <c r="W16" s="205">
        <f>'2市町住宅1'!T77</f>
        <v>12.7</v>
      </c>
      <c r="X16" s="247">
        <f>'2市町住宅1'!U77</f>
        <v>12.2</v>
      </c>
      <c r="Y16" s="247">
        <f>'2市町住宅1'!V77</f>
        <v>12.5</v>
      </c>
      <c r="Z16" s="205">
        <f>'2市町住宅1'!W77</f>
        <v>12.9</v>
      </c>
      <c r="AA16" s="247">
        <f>'2市町住宅1'!X77</f>
        <v>0.40000000000000036</v>
      </c>
      <c r="AB16" s="202">
        <f>'2市町住宅1'!Y77</f>
        <v>16420</v>
      </c>
      <c r="AC16" s="236">
        <f>'2市町住宅1'!Z77</f>
        <v>19800</v>
      </c>
      <c r="AD16" s="236">
        <f>'2市町住宅1'!AA77</f>
        <v>21100</v>
      </c>
      <c r="AE16" s="202">
        <f>'2市町住宅1'!AB77</f>
        <v>29170</v>
      </c>
      <c r="AF16" s="375">
        <f>'2市町住宅1'!AC77</f>
        <v>8070</v>
      </c>
      <c r="AG16" s="247">
        <f>'2市町住宅1'!AD77</f>
        <v>38.200000000000003</v>
      </c>
      <c r="AH16" s="205">
        <f>'2市町住宅1'!AE77</f>
        <v>3.3</v>
      </c>
      <c r="AI16" s="247">
        <f>'2市町住宅1'!AF77</f>
        <v>3.5</v>
      </c>
      <c r="AJ16" s="247">
        <f>'2市町住宅1'!AG77</f>
        <v>4</v>
      </c>
      <c r="AK16" s="205">
        <f>'2市町住宅1'!AH77</f>
        <v>5.2</v>
      </c>
      <c r="AL16" s="247">
        <f>'2市町住宅1'!AI77</f>
        <v>1.2000000000000002</v>
      </c>
      <c r="AM16" s="442"/>
    </row>
    <row r="17" spans="1:39">
      <c r="A17" s="254">
        <v>202</v>
      </c>
      <c r="B17" s="447" t="s">
        <v>179</v>
      </c>
      <c r="C17" s="202">
        <f>'2市町住宅1'!B17</f>
        <v>236680</v>
      </c>
      <c r="D17" s="236">
        <f>'2市町住宅1'!C17</f>
        <v>257660</v>
      </c>
      <c r="E17" s="236">
        <f>'2市町住宅1'!D17</f>
        <v>248140</v>
      </c>
      <c r="F17" s="202">
        <f>'2市町住宅1'!E17</f>
        <v>261600</v>
      </c>
      <c r="G17" s="1564">
        <f t="shared" si="0"/>
        <v>-9520</v>
      </c>
      <c r="H17" s="375">
        <f>'2市町住宅1'!F17</f>
        <v>13460</v>
      </c>
      <c r="I17" s="247">
        <f>'2市町住宅1'!G17</f>
        <v>5.4</v>
      </c>
      <c r="J17" s="202">
        <f>'2市町住宅1'!H17</f>
        <v>198010</v>
      </c>
      <c r="K17" s="236">
        <f>'2市町住宅1'!I17</f>
        <v>218400</v>
      </c>
      <c r="L17" s="236">
        <f>'2市町住宅1'!J17</f>
        <v>209230</v>
      </c>
      <c r="M17" s="202">
        <f>'2市町住宅1'!K17</f>
        <v>222700</v>
      </c>
      <c r="N17" s="1564">
        <f t="shared" si="1"/>
        <v>-9170</v>
      </c>
      <c r="O17" s="375">
        <f>'2市町住宅1'!L17</f>
        <v>13470</v>
      </c>
      <c r="P17" s="247">
        <f>'2市町住宅1'!M17</f>
        <v>6.4</v>
      </c>
      <c r="Q17" s="202">
        <f>'2市町住宅1'!N17</f>
        <v>37690</v>
      </c>
      <c r="R17" s="236">
        <f>'2市町住宅1'!O17</f>
        <v>38610</v>
      </c>
      <c r="S17" s="236">
        <f>'2市町住宅1'!P17</f>
        <v>37280</v>
      </c>
      <c r="T17" s="236">
        <f>'2市町住宅1'!Q17</f>
        <v>37830</v>
      </c>
      <c r="U17" s="375">
        <f>'2市町住宅1'!R17</f>
        <v>550</v>
      </c>
      <c r="V17" s="247">
        <f>'2市町住宅1'!S17</f>
        <v>1.5</v>
      </c>
      <c r="W17" s="205">
        <f>'2市町住宅1'!T17</f>
        <v>15.9</v>
      </c>
      <c r="X17" s="247">
        <f>'2市町住宅1'!U17</f>
        <v>14.984863773965692</v>
      </c>
      <c r="Y17" s="247">
        <f>'2市町住宅1'!V17</f>
        <v>15.023776900137021</v>
      </c>
      <c r="Z17" s="205">
        <f>'2市町住宅1'!W17</f>
        <v>14.461009174311926</v>
      </c>
      <c r="AA17" s="247">
        <f>'2市町住宅1'!X17</f>
        <v>-0.56276772582509516</v>
      </c>
      <c r="AB17" s="202">
        <f>'2市町住宅1'!Y17</f>
        <v>9470</v>
      </c>
      <c r="AC17" s="236">
        <f>'2市町住宅1'!Z17</f>
        <v>8830</v>
      </c>
      <c r="AD17" s="236">
        <f>'2市町住宅1'!AA17</f>
        <v>12230</v>
      </c>
      <c r="AE17" s="202">
        <f>'2市町住宅1'!AB17</f>
        <v>12330</v>
      </c>
      <c r="AF17" s="375">
        <f>'2市町住宅1'!AC17</f>
        <v>100</v>
      </c>
      <c r="AG17" s="247">
        <f>'2市町住宅1'!AD17</f>
        <v>0.8</v>
      </c>
      <c r="AH17" s="205">
        <f>'2市町住宅1'!AE17</f>
        <v>4</v>
      </c>
      <c r="AI17" s="247">
        <f>'2市町住宅1'!AF17</f>
        <v>3.4</v>
      </c>
      <c r="AJ17" s="247">
        <f>'2市町住宅1'!AG17</f>
        <v>4.9000000000000004</v>
      </c>
      <c r="AK17" s="205">
        <f>'2市町住宅1'!AH17</f>
        <v>4.7</v>
      </c>
      <c r="AL17" s="247">
        <f>'2市町住宅1'!AI17</f>
        <v>-0.20000000000000018</v>
      </c>
      <c r="AM17" s="442"/>
    </row>
    <row r="18" spans="1:39">
      <c r="A18" s="254">
        <v>204</v>
      </c>
      <c r="B18" s="447" t="s">
        <v>181</v>
      </c>
      <c r="C18" s="202">
        <f>'2市町住宅1'!B19</f>
        <v>216730</v>
      </c>
      <c r="D18" s="236">
        <f>'2市町住宅1'!C19</f>
        <v>257020</v>
      </c>
      <c r="E18" s="236">
        <f>'2市町住宅1'!D19</f>
        <v>237240</v>
      </c>
      <c r="F18" s="202">
        <f>'2市町住宅1'!E19</f>
        <v>243460</v>
      </c>
      <c r="G18" s="1564">
        <f t="shared" si="0"/>
        <v>-19780</v>
      </c>
      <c r="H18" s="375">
        <f>'2市町住宅1'!F19</f>
        <v>6220</v>
      </c>
      <c r="I18" s="247">
        <f>'2市町住宅1'!G19</f>
        <v>2.6</v>
      </c>
      <c r="J18" s="202">
        <f>'2市町住宅1'!H19</f>
        <v>194570</v>
      </c>
      <c r="K18" s="236">
        <f>'2市町住宅1'!I19</f>
        <v>232790</v>
      </c>
      <c r="L18" s="236">
        <f>'2市町住宅1'!J19</f>
        <v>211240</v>
      </c>
      <c r="M18" s="202">
        <f>'2市町住宅1'!K19</f>
        <v>215740</v>
      </c>
      <c r="N18" s="1564">
        <f t="shared" si="1"/>
        <v>-21550</v>
      </c>
      <c r="O18" s="375">
        <f>'2市町住宅1'!L19</f>
        <v>4500</v>
      </c>
      <c r="P18" s="247">
        <f>'2市町住宅1'!M19</f>
        <v>2.1</v>
      </c>
      <c r="Q18" s="202">
        <f>'2市町住宅1'!N19</f>
        <v>21130</v>
      </c>
      <c r="R18" s="236">
        <f>'2市町住宅1'!O19</f>
        <v>24050</v>
      </c>
      <c r="S18" s="236">
        <f>'2市町住宅1'!P19</f>
        <v>23880</v>
      </c>
      <c r="T18" s="236">
        <f>'2市町住宅1'!Q19</f>
        <v>26740</v>
      </c>
      <c r="U18" s="375">
        <f>'2市町住宅1'!R19</f>
        <v>2860</v>
      </c>
      <c r="V18" s="247">
        <f>'2市町住宅1'!S19</f>
        <v>12</v>
      </c>
      <c r="W18" s="205">
        <f>'2市町住宅1'!T19</f>
        <v>9.6999999999999993</v>
      </c>
      <c r="X18" s="247">
        <f>'2市町住宅1'!U19</f>
        <v>9.3572484631546189</v>
      </c>
      <c r="Y18" s="247">
        <f>'2市町住宅1'!V19</f>
        <v>10.065756196256954</v>
      </c>
      <c r="Z18" s="205">
        <f>'2市町住宅1'!W19</f>
        <v>10.983323749281196</v>
      </c>
      <c r="AA18" s="247">
        <f>'2市町住宅1'!X19</f>
        <v>0.91756755302424153</v>
      </c>
      <c r="AB18" s="202">
        <f>'2市町住宅1'!Y19</f>
        <v>4840</v>
      </c>
      <c r="AC18" s="236">
        <f>'2市町住宅1'!Z19</f>
        <v>8880</v>
      </c>
      <c r="AD18" s="236">
        <f>'2市町住宅1'!AA19</f>
        <v>7650</v>
      </c>
      <c r="AE18" s="202">
        <f>'2市町住宅1'!AB19</f>
        <v>13860</v>
      </c>
      <c r="AF18" s="375">
        <f>'2市町住宅1'!AC19</f>
        <v>6210</v>
      </c>
      <c r="AG18" s="247">
        <f>'2市町住宅1'!AD19</f>
        <v>44.8</v>
      </c>
      <c r="AH18" s="205">
        <f>'2市町住宅1'!AE19</f>
        <v>2.2000000000000002</v>
      </c>
      <c r="AI18" s="247">
        <f>'2市町住宅1'!AF19</f>
        <v>3.5</v>
      </c>
      <c r="AJ18" s="247">
        <f>'2市町住宅1'!AG19</f>
        <v>3.2</v>
      </c>
      <c r="AK18" s="205">
        <f>'2市町住宅1'!AH19</f>
        <v>5.7</v>
      </c>
      <c r="AL18" s="247">
        <f>'2市町住宅1'!AI19</f>
        <v>2.5</v>
      </c>
      <c r="AM18" s="442"/>
    </row>
    <row r="19" spans="1:39">
      <c r="A19" s="254">
        <v>206</v>
      </c>
      <c r="B19" s="447" t="s">
        <v>183</v>
      </c>
      <c r="C19" s="202">
        <f>'2市町住宅1'!B21</f>
        <v>43010</v>
      </c>
      <c r="D19" s="236">
        <f>'2市町住宅1'!C21</f>
        <v>46880</v>
      </c>
      <c r="E19" s="236">
        <f>'2市町住宅1'!D21</f>
        <v>46620</v>
      </c>
      <c r="F19" s="202">
        <f>'2市町住宅1'!E21</f>
        <v>50620</v>
      </c>
      <c r="G19" s="822">
        <f t="shared" si="0"/>
        <v>-260</v>
      </c>
      <c r="H19" s="375">
        <f>'2市町住宅1'!F21</f>
        <v>4000</v>
      </c>
      <c r="I19" s="247">
        <f>'2市町住宅1'!G21</f>
        <v>8.6</v>
      </c>
      <c r="J19" s="202">
        <f>'2市町住宅1'!H21</f>
        <v>38120</v>
      </c>
      <c r="K19" s="236">
        <f>'2市町住宅1'!I21</f>
        <v>41030</v>
      </c>
      <c r="L19" s="236">
        <f>'2市町住宅1'!J21</f>
        <v>40890</v>
      </c>
      <c r="M19" s="202">
        <f>'2市町住宅1'!K21</f>
        <v>42800</v>
      </c>
      <c r="N19" s="822">
        <f t="shared" si="1"/>
        <v>-140</v>
      </c>
      <c r="O19" s="375">
        <f>'2市町住宅1'!L21</f>
        <v>1910</v>
      </c>
      <c r="P19" s="247">
        <f>'2市町住宅1'!M21</f>
        <v>4.7</v>
      </c>
      <c r="Q19" s="202">
        <f>'2市町住宅1'!N21</f>
        <v>4370</v>
      </c>
      <c r="R19" s="236">
        <f>'2市町住宅1'!O21</f>
        <v>5570</v>
      </c>
      <c r="S19" s="236">
        <f>'2市町住宅1'!P21</f>
        <v>5370</v>
      </c>
      <c r="T19" s="236">
        <f>'2市町住宅1'!Q21</f>
        <v>7200</v>
      </c>
      <c r="U19" s="375">
        <f>'2市町住宅1'!R21</f>
        <v>1830</v>
      </c>
      <c r="V19" s="247">
        <f>'2市町住宅1'!S21</f>
        <v>34.1</v>
      </c>
      <c r="W19" s="205">
        <f>'2市町住宅1'!T21</f>
        <v>10.199999999999999</v>
      </c>
      <c r="X19" s="247">
        <f>'2市町住宅1'!U21</f>
        <v>11.881399317406144</v>
      </c>
      <c r="Y19" s="247">
        <f>'2市町住宅1'!V21</f>
        <v>11.518661518661519</v>
      </c>
      <c r="Z19" s="205">
        <f>'2市町住宅1'!W21</f>
        <v>14.223627024891346</v>
      </c>
      <c r="AA19" s="247">
        <f>'2市町住宅1'!X21</f>
        <v>2.7049655062298275</v>
      </c>
      <c r="AB19" s="202">
        <f>'2市町住宅1'!Y21</f>
        <v>2110</v>
      </c>
      <c r="AC19" s="236">
        <f>'2市町住宅1'!Z21</f>
        <v>2090</v>
      </c>
      <c r="AD19" s="236">
        <f>'2市町住宅1'!AA21</f>
        <v>1220</v>
      </c>
      <c r="AE19" s="202">
        <f>'2市町住宅1'!AB21</f>
        <v>2980</v>
      </c>
      <c r="AF19" s="375">
        <f>'2市町住宅1'!AC21</f>
        <v>1760</v>
      </c>
      <c r="AG19" s="247">
        <f>'2市町住宅1'!AD21</f>
        <v>59.1</v>
      </c>
      <c r="AH19" s="205">
        <f>'2市町住宅1'!AE21</f>
        <v>4.9000000000000004</v>
      </c>
      <c r="AI19" s="247">
        <f>'2市町住宅1'!AF21</f>
        <v>4.5</v>
      </c>
      <c r="AJ19" s="247">
        <f>'2市町住宅1'!AG21</f>
        <v>2.6</v>
      </c>
      <c r="AK19" s="205">
        <f>'2市町住宅1'!AH21</f>
        <v>5.9</v>
      </c>
      <c r="AL19" s="247">
        <f>'2市町住宅1'!AI21</f>
        <v>3.3000000000000003</v>
      </c>
      <c r="AM19" s="442"/>
    </row>
    <row r="20" spans="1:39">
      <c r="A20" s="241"/>
      <c r="B20" s="203" t="s">
        <v>251</v>
      </c>
      <c r="C20" s="441">
        <f>'2市町住宅1'!B78</f>
        <v>298330</v>
      </c>
      <c r="D20" s="446">
        <f>'2市町住宅1'!C78</f>
        <v>342840</v>
      </c>
      <c r="E20" s="446">
        <f>'2市町住宅1'!D78</f>
        <v>324220</v>
      </c>
      <c r="F20" s="441">
        <f>'2市町住宅1'!E78</f>
        <v>329700</v>
      </c>
      <c r="G20" s="821">
        <f t="shared" si="0"/>
        <v>-18620</v>
      </c>
      <c r="H20" s="384">
        <f>'2市町住宅1'!F78</f>
        <v>5480</v>
      </c>
      <c r="I20" s="250">
        <f>'2市町住宅1'!G78</f>
        <v>1.6902103509962372</v>
      </c>
      <c r="J20" s="441">
        <f>'2市町住宅1'!H78</f>
        <v>265820</v>
      </c>
      <c r="K20" s="446">
        <f>'2市町住宅1'!I78</f>
        <v>303590</v>
      </c>
      <c r="L20" s="446">
        <f>'2市町住宅1'!J78</f>
        <v>287920</v>
      </c>
      <c r="M20" s="441">
        <f>'2市町住宅1'!K78</f>
        <v>293720</v>
      </c>
      <c r="N20" s="821">
        <f t="shared" si="1"/>
        <v>-15670</v>
      </c>
      <c r="O20" s="384">
        <f>'2市町住宅1'!L78</f>
        <v>5800</v>
      </c>
      <c r="P20" s="250">
        <f>'2市町住宅1'!M78</f>
        <v>2.0144484579049737</v>
      </c>
      <c r="Q20" s="441">
        <f>'2市町住宅1'!N78</f>
        <v>31010</v>
      </c>
      <c r="R20" s="446">
        <f>'2市町住宅1'!O78</f>
        <v>38300</v>
      </c>
      <c r="S20" s="446">
        <f>'2市町住宅1'!P78</f>
        <v>34770</v>
      </c>
      <c r="T20" s="446">
        <f>'2市町住宅1'!Q78</f>
        <v>34560</v>
      </c>
      <c r="U20" s="384">
        <f>'2市町住宅1'!R78</f>
        <v>-210</v>
      </c>
      <c r="V20" s="250">
        <f>'2市町住宅1'!S78</f>
        <v>-0.60396893874029334</v>
      </c>
      <c r="W20" s="445">
        <f>'2市町住宅1'!T78</f>
        <v>10.4</v>
      </c>
      <c r="X20" s="250">
        <f>'2市町住宅1'!U78</f>
        <v>11.2</v>
      </c>
      <c r="Y20" s="250">
        <f>'2市町住宅1'!V78</f>
        <v>10.7</v>
      </c>
      <c r="Z20" s="445">
        <f>'2市町住宅1'!W78</f>
        <v>10.5</v>
      </c>
      <c r="AA20" s="250">
        <f>'2市町住宅1'!X78</f>
        <v>-0.19999999999999929</v>
      </c>
      <c r="AB20" s="441">
        <f>'2市町住宅1'!Y78</f>
        <v>9460</v>
      </c>
      <c r="AC20" s="446">
        <f>'2市町住宅1'!Z78</f>
        <v>16660</v>
      </c>
      <c r="AD20" s="446">
        <f>'2市町住宅1'!AA78</f>
        <v>16660</v>
      </c>
      <c r="AE20" s="441">
        <f>'2市町住宅1'!AB78</f>
        <v>19320</v>
      </c>
      <c r="AF20" s="384">
        <f>'2市町住宅1'!AC78</f>
        <v>2660</v>
      </c>
      <c r="AG20" s="250">
        <f>'2市町住宅1'!AD78</f>
        <v>16</v>
      </c>
      <c r="AH20" s="445">
        <f>'2市町住宅1'!AE78</f>
        <v>3.2</v>
      </c>
      <c r="AI20" s="250">
        <f>'2市町住宅1'!AF78</f>
        <v>4.9000000000000004</v>
      </c>
      <c r="AJ20" s="250">
        <f>'2市町住宅1'!AG78</f>
        <v>5.0999999999999996</v>
      </c>
      <c r="AK20" s="445">
        <f>'2市町住宅1'!AH78</f>
        <v>5.9</v>
      </c>
      <c r="AL20" s="250">
        <f>'2市町住宅1'!AI78</f>
        <v>0.80000000000000071</v>
      </c>
      <c r="AM20" s="258"/>
    </row>
    <row r="21" spans="1:39">
      <c r="A21" s="254">
        <v>207</v>
      </c>
      <c r="B21" s="447" t="s">
        <v>252</v>
      </c>
      <c r="C21" s="202">
        <f>'2市町住宅1'!B22</f>
        <v>82730</v>
      </c>
      <c r="D21" s="236">
        <f>'2市町住宅1'!C22</f>
        <v>94500</v>
      </c>
      <c r="E21" s="236">
        <f>'2市町住宅1'!D22</f>
        <v>89770</v>
      </c>
      <c r="F21" s="202">
        <f>'2市町住宅1'!E22</f>
        <v>91220</v>
      </c>
      <c r="G21" s="821">
        <f t="shared" si="0"/>
        <v>-4730</v>
      </c>
      <c r="H21" s="375">
        <f>'2市町住宅1'!F22</f>
        <v>1450</v>
      </c>
      <c r="I21" s="247">
        <f>'2市町住宅1'!G22</f>
        <v>1.6</v>
      </c>
      <c r="J21" s="202">
        <f>'2市町住宅1'!H22</f>
        <v>73320</v>
      </c>
      <c r="K21" s="236">
        <f>'2市町住宅1'!I22</f>
        <v>82020</v>
      </c>
      <c r="L21" s="236">
        <f>'2市町住宅1'!J22</f>
        <v>79650</v>
      </c>
      <c r="M21" s="202">
        <f>'2市町住宅1'!K22</f>
        <v>82460</v>
      </c>
      <c r="N21" s="821">
        <f t="shared" si="1"/>
        <v>-2370</v>
      </c>
      <c r="O21" s="375">
        <f>'2市町住宅1'!L22</f>
        <v>2810</v>
      </c>
      <c r="P21" s="247">
        <f>'2市町住宅1'!M22</f>
        <v>3.5</v>
      </c>
      <c r="Q21" s="202">
        <f>'2市町住宅1'!N22</f>
        <v>8930</v>
      </c>
      <c r="R21" s="236">
        <f>'2市町住宅1'!O22</f>
        <v>12360</v>
      </c>
      <c r="S21" s="236">
        <f>'2市町住宅1'!P22</f>
        <v>9460</v>
      </c>
      <c r="T21" s="236">
        <f>'2市町住宅1'!Q22</f>
        <v>8630</v>
      </c>
      <c r="U21" s="375">
        <f>'2市町住宅1'!R22</f>
        <v>-830</v>
      </c>
      <c r="V21" s="247">
        <f>'2市町住宅1'!S22</f>
        <v>-8.8000000000000007</v>
      </c>
      <c r="W21" s="205">
        <f>'2市町住宅1'!T22</f>
        <v>10.8</v>
      </c>
      <c r="X21" s="247">
        <f>'2市町住宅1'!U22</f>
        <v>13.079365079365079</v>
      </c>
      <c r="Y21" s="247">
        <f>'2市町住宅1'!V22</f>
        <v>10.538041662025176</v>
      </c>
      <c r="Z21" s="205">
        <f>'2市町住宅1'!W22</f>
        <v>9.4606445954834477</v>
      </c>
      <c r="AA21" s="247">
        <f>'2市町住宅1'!X22</f>
        <v>-1.0773970665417281</v>
      </c>
      <c r="AB21" s="202">
        <f>'2市町住宅1'!Y22</f>
        <v>1250</v>
      </c>
      <c r="AC21" s="236">
        <f>'2市町住宅1'!Z22</f>
        <v>4300</v>
      </c>
      <c r="AD21" s="236">
        <f>'2市町住宅1'!AA22</f>
        <v>3450</v>
      </c>
      <c r="AE21" s="202">
        <f>'2市町住宅1'!AB22</f>
        <v>4370</v>
      </c>
      <c r="AF21" s="375">
        <f>'2市町住宅1'!AC22</f>
        <v>920</v>
      </c>
      <c r="AG21" s="247">
        <f>'2市町住宅1'!AD22</f>
        <v>21.1</v>
      </c>
      <c r="AH21" s="205">
        <f>'2市町住宅1'!AE22</f>
        <v>1.5</v>
      </c>
      <c r="AI21" s="247">
        <f>'2市町住宅1'!AF22</f>
        <v>4.5999999999999996</v>
      </c>
      <c r="AJ21" s="247">
        <f>'2市町住宅1'!AG22</f>
        <v>3.8</v>
      </c>
      <c r="AK21" s="205">
        <f>'2市町住宅1'!AH22</f>
        <v>4.8</v>
      </c>
      <c r="AL21" s="247">
        <f>'2市町住宅1'!AI22</f>
        <v>1</v>
      </c>
      <c r="AM21" s="442"/>
    </row>
    <row r="22" spans="1:39">
      <c r="A22" s="254">
        <v>214</v>
      </c>
      <c r="B22" s="447" t="s">
        <v>253</v>
      </c>
      <c r="C22" s="202">
        <f>'2市町住宅1'!B28</f>
        <v>95010</v>
      </c>
      <c r="D22" s="236">
        <f>'2市町住宅1'!C28</f>
        <v>113990</v>
      </c>
      <c r="E22" s="236">
        <f>'2市町住宅1'!D28</f>
        <v>107270</v>
      </c>
      <c r="F22" s="202">
        <f>'2市町住宅1'!E28</f>
        <v>106250</v>
      </c>
      <c r="G22" s="1564">
        <f t="shared" si="0"/>
        <v>-6720</v>
      </c>
      <c r="H22" s="375">
        <f>'2市町住宅1'!F28</f>
        <v>-1020</v>
      </c>
      <c r="I22" s="247">
        <f>'2市町住宅1'!G28</f>
        <v>-1</v>
      </c>
      <c r="J22" s="202">
        <f>'2市町住宅1'!H28</f>
        <v>85290</v>
      </c>
      <c r="K22" s="236">
        <f>'2市町住宅1'!I28</f>
        <v>101900</v>
      </c>
      <c r="L22" s="236">
        <f>'2市町住宅1'!J28</f>
        <v>95190</v>
      </c>
      <c r="M22" s="202">
        <f>'2市町住宅1'!K28</f>
        <v>93580</v>
      </c>
      <c r="N22" s="1564">
        <f t="shared" si="1"/>
        <v>-6710</v>
      </c>
      <c r="O22" s="375">
        <f>'2市町住宅1'!L28</f>
        <v>-1610</v>
      </c>
      <c r="P22" s="247">
        <f>'2市町住宅1'!M28</f>
        <v>-1.7</v>
      </c>
      <c r="Q22" s="202">
        <f>'2市町住宅1'!N28</f>
        <v>9370</v>
      </c>
      <c r="R22" s="236">
        <f>'2市町住宅1'!O28</f>
        <v>11820</v>
      </c>
      <c r="S22" s="236">
        <f>'2市町住宅1'!P28</f>
        <v>11620</v>
      </c>
      <c r="T22" s="236">
        <f>'2市町住宅1'!Q28</f>
        <v>11790</v>
      </c>
      <c r="U22" s="375">
        <f>'2市町住宅1'!R28</f>
        <v>170</v>
      </c>
      <c r="V22" s="247">
        <f>'2市町住宅1'!S28</f>
        <v>1.5</v>
      </c>
      <c r="W22" s="205">
        <f>'2市町住宅1'!T28</f>
        <v>9.9</v>
      </c>
      <c r="X22" s="247">
        <f>'2市町住宅1'!U28</f>
        <v>10.369330643038863</v>
      </c>
      <c r="Y22" s="247">
        <f>'2市町住宅1'!V28</f>
        <v>10.832478791833692</v>
      </c>
      <c r="Z22" s="205">
        <f>'2市町住宅1'!W28</f>
        <v>11.096470588235293</v>
      </c>
      <c r="AA22" s="247">
        <f>'2市町住宅1'!X28</f>
        <v>0.26399179640160142</v>
      </c>
      <c r="AB22" s="202">
        <f>'2市町住宅1'!Y28</f>
        <v>4220</v>
      </c>
      <c r="AC22" s="236">
        <f>'2市町住宅1'!Z28</f>
        <v>5670</v>
      </c>
      <c r="AD22" s="236">
        <f>'2市町住宅1'!AA28</f>
        <v>4900</v>
      </c>
      <c r="AE22" s="202">
        <f>'2市町住宅1'!AB28</f>
        <v>4980</v>
      </c>
      <c r="AF22" s="375">
        <f>'2市町住宅1'!AC28</f>
        <v>80</v>
      </c>
      <c r="AG22" s="247">
        <f>'2市町住宅1'!AD28</f>
        <v>1.6</v>
      </c>
      <c r="AH22" s="205">
        <f>'2市町住宅1'!AE28</f>
        <v>4.4000000000000004</v>
      </c>
      <c r="AI22" s="247">
        <f>'2市町住宅1'!AF28</f>
        <v>5</v>
      </c>
      <c r="AJ22" s="247">
        <f>'2市町住宅1'!AG28</f>
        <v>4.5999999999999996</v>
      </c>
      <c r="AK22" s="205">
        <f>'2市町住宅1'!AH28</f>
        <v>4.7</v>
      </c>
      <c r="AL22" s="247">
        <f>'2市町住宅1'!AI28</f>
        <v>0.10000000000000053</v>
      </c>
      <c r="AM22" s="442"/>
    </row>
    <row r="23" spans="1:39">
      <c r="A23" s="254">
        <v>217</v>
      </c>
      <c r="B23" s="447" t="s">
        <v>254</v>
      </c>
      <c r="C23" s="202">
        <f>'2市町住宅1'!B31</f>
        <v>66100</v>
      </c>
      <c r="D23" s="236">
        <f>'2市町住宅1'!C31</f>
        <v>73150</v>
      </c>
      <c r="E23" s="236">
        <f>'2市町住宅1'!D31</f>
        <v>71180</v>
      </c>
      <c r="F23" s="202">
        <f>'2市町住宅1'!E31</f>
        <v>72360</v>
      </c>
      <c r="G23" s="821">
        <f t="shared" si="0"/>
        <v>-1970</v>
      </c>
      <c r="H23" s="375">
        <f>'2市町住宅1'!F31</f>
        <v>1180</v>
      </c>
      <c r="I23" s="247">
        <f>'2市町住宅1'!G31</f>
        <v>1.7</v>
      </c>
      <c r="J23" s="202">
        <f>'2市町住宅1'!H31</f>
        <v>58200</v>
      </c>
      <c r="K23" s="236">
        <f>'2市町住宅1'!I31</f>
        <v>64500</v>
      </c>
      <c r="L23" s="236">
        <f>'2市町住宅1'!J31</f>
        <v>62340</v>
      </c>
      <c r="M23" s="202">
        <f>'2市町住宅1'!K31</f>
        <v>63640</v>
      </c>
      <c r="N23" s="821">
        <f t="shared" si="1"/>
        <v>-2160</v>
      </c>
      <c r="O23" s="375">
        <f>'2市町住宅1'!L31</f>
        <v>1300</v>
      </c>
      <c r="P23" s="247">
        <f>'2市町住宅1'!M31</f>
        <v>2.1</v>
      </c>
      <c r="Q23" s="202">
        <f>'2市町住宅1'!N31</f>
        <v>7390</v>
      </c>
      <c r="R23" s="236">
        <f>'2市町住宅1'!O31</f>
        <v>8250</v>
      </c>
      <c r="S23" s="236">
        <f>'2市町住宅1'!P31</f>
        <v>8600</v>
      </c>
      <c r="T23" s="236">
        <f>'2市町住宅1'!Q31</f>
        <v>8550</v>
      </c>
      <c r="U23" s="375">
        <f>'2市町住宅1'!R31</f>
        <v>-50</v>
      </c>
      <c r="V23" s="247">
        <f>'2市町住宅1'!S31</f>
        <v>-0.6</v>
      </c>
      <c r="W23" s="205">
        <f>'2市町住宅1'!T31</f>
        <v>11.2</v>
      </c>
      <c r="X23" s="247">
        <f>'2市町住宅1'!U31</f>
        <v>11.278195488721805</v>
      </c>
      <c r="Y23" s="247">
        <f>'2市町住宅1'!V31</f>
        <v>12.082045518404046</v>
      </c>
      <c r="Z23" s="205">
        <f>'2市町住宅1'!W31</f>
        <v>11.815920398009951</v>
      </c>
      <c r="AA23" s="247">
        <f>'2市町住宅1'!X31</f>
        <v>-0.2661251203940953</v>
      </c>
      <c r="AB23" s="202">
        <f>'2市町住宅1'!Y31</f>
        <v>2570</v>
      </c>
      <c r="AC23" s="236">
        <f>'2市町住宅1'!Z31</f>
        <v>4250</v>
      </c>
      <c r="AD23" s="236">
        <f>'2市町住宅1'!AA31</f>
        <v>4850</v>
      </c>
      <c r="AE23" s="202">
        <f>'2市町住宅1'!AB31</f>
        <v>6270</v>
      </c>
      <c r="AF23" s="375">
        <f>'2市町住宅1'!AC31</f>
        <v>1420</v>
      </c>
      <c r="AG23" s="247">
        <f>'2市町住宅1'!AD31</f>
        <v>22.6</v>
      </c>
      <c r="AH23" s="205">
        <f>'2市町住宅1'!AE31</f>
        <v>3.9</v>
      </c>
      <c r="AI23" s="247">
        <f>'2市町住宅1'!AF31</f>
        <v>5.8</v>
      </c>
      <c r="AJ23" s="247">
        <f>'2市町住宅1'!AG31</f>
        <v>6.8</v>
      </c>
      <c r="AK23" s="205">
        <f>'2市町住宅1'!AH31</f>
        <v>8.6999999999999993</v>
      </c>
      <c r="AL23" s="247">
        <f>'2市町住宅1'!AI31</f>
        <v>1.8999999999999995</v>
      </c>
      <c r="AM23" s="442"/>
    </row>
    <row r="24" spans="1:39">
      <c r="A24" s="254">
        <v>219</v>
      </c>
      <c r="B24" s="447" t="s">
        <v>255</v>
      </c>
      <c r="C24" s="202">
        <f>'2市町住宅1'!B33</f>
        <v>43380</v>
      </c>
      <c r="D24" s="236">
        <f>'2市町住宅1'!C33</f>
        <v>48310</v>
      </c>
      <c r="E24" s="236">
        <f>'2市町住宅1'!D33</f>
        <v>44060</v>
      </c>
      <c r="F24" s="202">
        <f>'2市町住宅1'!E33</f>
        <v>47670</v>
      </c>
      <c r="G24" s="821">
        <f t="shared" si="0"/>
        <v>-4250</v>
      </c>
      <c r="H24" s="375">
        <f>'2市町住宅1'!F33</f>
        <v>3610</v>
      </c>
      <c r="I24" s="247">
        <f>'2市町住宅1'!G33</f>
        <v>8.1999999999999993</v>
      </c>
      <c r="J24" s="202">
        <f>'2市町住宅1'!H33</f>
        <v>38660</v>
      </c>
      <c r="K24" s="236">
        <f>'2市町住宅1'!I33</f>
        <v>42980</v>
      </c>
      <c r="L24" s="236">
        <f>'2市町住宅1'!J33</f>
        <v>39680</v>
      </c>
      <c r="M24" s="202">
        <f>'2市町住宅1'!K33</f>
        <v>43050</v>
      </c>
      <c r="N24" s="821">
        <f t="shared" si="1"/>
        <v>-3300</v>
      </c>
      <c r="O24" s="375">
        <f>'2市町住宅1'!L33</f>
        <v>3370</v>
      </c>
      <c r="P24" s="247">
        <f>'2市町住宅1'!M33</f>
        <v>8.5</v>
      </c>
      <c r="Q24" s="202">
        <f>'2市町住宅1'!N33</f>
        <v>4590</v>
      </c>
      <c r="R24" s="236">
        <f>'2市町住宅1'!O33</f>
        <v>5240</v>
      </c>
      <c r="S24" s="236">
        <f>'2市町住宅1'!P33</f>
        <v>4240</v>
      </c>
      <c r="T24" s="236">
        <f>'2市町住宅1'!Q33</f>
        <v>4430</v>
      </c>
      <c r="U24" s="375">
        <f>'2市町住宅1'!R33</f>
        <v>190</v>
      </c>
      <c r="V24" s="247">
        <f>'2市町住宅1'!S33</f>
        <v>4.5</v>
      </c>
      <c r="W24" s="205">
        <f>'2市町住宅1'!T33</f>
        <v>10.6</v>
      </c>
      <c r="X24" s="247">
        <f>'2市町住宅1'!U33</f>
        <v>10.846615607534673</v>
      </c>
      <c r="Y24" s="247">
        <f>'2市町住宅1'!V33</f>
        <v>9.6232410349523381</v>
      </c>
      <c r="Z24" s="205">
        <f>'2市町住宅1'!W33</f>
        <v>9.2930564296203073</v>
      </c>
      <c r="AA24" s="247">
        <f>'2市町住宅1'!X33</f>
        <v>-0.33018460533203076</v>
      </c>
      <c r="AB24" s="202">
        <f>'2市町住宅1'!Y33</f>
        <v>980</v>
      </c>
      <c r="AC24" s="236">
        <f>'2市町住宅1'!Z33</f>
        <v>1920</v>
      </c>
      <c r="AD24" s="236">
        <f>'2市町住宅1'!AA33</f>
        <v>2890</v>
      </c>
      <c r="AE24" s="202">
        <f>'2市町住宅1'!AB33</f>
        <v>2720</v>
      </c>
      <c r="AF24" s="375">
        <f>'2市町住宅1'!AC33</f>
        <v>-170</v>
      </c>
      <c r="AG24" s="247">
        <f>'2市町住宅1'!AD33</f>
        <v>-6.3</v>
      </c>
      <c r="AH24" s="205">
        <f>'2市町住宅1'!AE33</f>
        <v>2.2999999999999998</v>
      </c>
      <c r="AI24" s="247">
        <f>'2市町住宅1'!AF33</f>
        <v>4</v>
      </c>
      <c r="AJ24" s="247">
        <f>'2市町住宅1'!AG33</f>
        <v>6.6</v>
      </c>
      <c r="AK24" s="205">
        <f>'2市町住宅1'!AH33</f>
        <v>5.7</v>
      </c>
      <c r="AL24" s="247">
        <f>'2市町住宅1'!AI33</f>
        <v>-0.89999999999999947</v>
      </c>
      <c r="AM24" s="442"/>
    </row>
    <row r="25" spans="1:39">
      <c r="A25" s="246">
        <v>301</v>
      </c>
      <c r="B25" s="448" t="s">
        <v>256</v>
      </c>
      <c r="C25" s="235">
        <f>'2市町住宅1'!B44</f>
        <v>11110</v>
      </c>
      <c r="D25" s="237">
        <f>'2市町住宅1'!C44</f>
        <v>12890</v>
      </c>
      <c r="E25" s="237">
        <f>'2市町住宅1'!D44</f>
        <v>11940</v>
      </c>
      <c r="F25" s="235">
        <f>'2市町住宅1'!E44</f>
        <v>12200</v>
      </c>
      <c r="G25" s="821">
        <f t="shared" si="0"/>
        <v>-950</v>
      </c>
      <c r="H25" s="376">
        <f>'2市町住宅1'!F44</f>
        <v>260</v>
      </c>
      <c r="I25" s="248">
        <f>'2市町住宅1'!G44</f>
        <v>2.2000000000000002</v>
      </c>
      <c r="J25" s="235">
        <f>'2市町住宅1'!H44</f>
        <v>10350</v>
      </c>
      <c r="K25" s="237">
        <f>'2市町住宅1'!I44</f>
        <v>12190</v>
      </c>
      <c r="L25" s="237">
        <f>'2市町住宅1'!J44</f>
        <v>11060</v>
      </c>
      <c r="M25" s="235">
        <f>'2市町住宅1'!K44</f>
        <v>10990</v>
      </c>
      <c r="N25" s="821">
        <f t="shared" si="1"/>
        <v>-1130</v>
      </c>
      <c r="O25" s="376">
        <f>'2市町住宅1'!L44</f>
        <v>-70</v>
      </c>
      <c r="P25" s="248">
        <f>'2市町住宅1'!M44</f>
        <v>-0.6</v>
      </c>
      <c r="Q25" s="235">
        <f>'2市町住宅1'!N44</f>
        <v>730</v>
      </c>
      <c r="R25" s="237">
        <f>'2市町住宅1'!O44</f>
        <v>630</v>
      </c>
      <c r="S25" s="237">
        <f>'2市町住宅1'!P44</f>
        <v>850</v>
      </c>
      <c r="T25" s="237">
        <f>'2市町住宅1'!Q44</f>
        <v>1160</v>
      </c>
      <c r="U25" s="376">
        <f>'2市町住宅1'!R44</f>
        <v>310</v>
      </c>
      <c r="V25" s="248">
        <f>'2市町住宅1'!S44</f>
        <v>36.5</v>
      </c>
      <c r="W25" s="428">
        <f>'2市町住宅1'!T44</f>
        <v>6.6</v>
      </c>
      <c r="X25" s="248">
        <f>'2市町住宅1'!U44</f>
        <v>4.8875096974398753</v>
      </c>
      <c r="Y25" s="248">
        <f>'2市町住宅1'!V44</f>
        <v>7.1189279731993294</v>
      </c>
      <c r="Z25" s="428">
        <f>'2市町住宅1'!W44</f>
        <v>9.5081967213114744</v>
      </c>
      <c r="AA25" s="248">
        <f>'2市町住宅1'!X44</f>
        <v>2.3892687481121451</v>
      </c>
      <c r="AB25" s="235">
        <f>'2市町住宅1'!Y44</f>
        <v>440</v>
      </c>
      <c r="AC25" s="237">
        <f>'2市町住宅1'!Z44</f>
        <v>520</v>
      </c>
      <c r="AD25" s="237">
        <f>'2市町住宅1'!AA44</f>
        <v>570</v>
      </c>
      <c r="AE25" s="235">
        <f>'2市町住宅1'!AB44</f>
        <v>980</v>
      </c>
      <c r="AF25" s="376">
        <f>'2市町住宅1'!AC44</f>
        <v>410</v>
      </c>
      <c r="AG25" s="248">
        <f>'2市町住宅1'!AD44</f>
        <v>41.8</v>
      </c>
      <c r="AH25" s="428">
        <f>'2市町住宅1'!AE44</f>
        <v>4</v>
      </c>
      <c r="AI25" s="248">
        <f>'2市町住宅1'!AF44</f>
        <v>4</v>
      </c>
      <c r="AJ25" s="248">
        <f>'2市町住宅1'!AG44</f>
        <v>4.8</v>
      </c>
      <c r="AK25" s="428">
        <f>'2市町住宅1'!AH44</f>
        <v>8</v>
      </c>
      <c r="AL25" s="248">
        <f>'2市町住宅1'!AI44</f>
        <v>3.2</v>
      </c>
      <c r="AM25" s="443"/>
    </row>
    <row r="26" spans="1:39">
      <c r="A26" s="254"/>
      <c r="B26" t="s">
        <v>257</v>
      </c>
      <c r="C26" s="202">
        <f>'2市町住宅1'!B79</f>
        <v>300920</v>
      </c>
      <c r="D26" s="236">
        <f>'2市町住宅1'!C79</f>
        <v>323960</v>
      </c>
      <c r="E26" s="236">
        <f>'2市町住宅1'!D79</f>
        <v>322410</v>
      </c>
      <c r="F26" s="202">
        <f>'2市町住宅1'!E79</f>
        <v>347920</v>
      </c>
      <c r="G26" s="820">
        <f t="shared" si="0"/>
        <v>-1550</v>
      </c>
      <c r="H26" s="375">
        <f>'2市町住宅1'!F79</f>
        <v>25510</v>
      </c>
      <c r="I26" s="247">
        <f>'2市町住宅1'!G79</f>
        <v>7.9122855990819136</v>
      </c>
      <c r="J26" s="202">
        <f>'2市町住宅1'!H79</f>
        <v>263660</v>
      </c>
      <c r="K26" s="236">
        <f>'2市町住宅1'!I79</f>
        <v>285820</v>
      </c>
      <c r="L26" s="236">
        <f>'2市町住宅1'!J79</f>
        <v>283160</v>
      </c>
      <c r="M26" s="202">
        <f>'2市町住宅1'!K79</f>
        <v>306120</v>
      </c>
      <c r="N26" s="820">
        <f t="shared" si="1"/>
        <v>-2660</v>
      </c>
      <c r="O26" s="375">
        <f>'2市町住宅1'!L79</f>
        <v>22960</v>
      </c>
      <c r="P26" s="247">
        <f>'2市町住宅1'!M79</f>
        <v>8.1084898997033488</v>
      </c>
      <c r="Q26" s="202">
        <f>'2市町住宅1'!N79</f>
        <v>35530</v>
      </c>
      <c r="R26" s="236">
        <f>'2市町住宅1'!O79</f>
        <v>37070</v>
      </c>
      <c r="S26" s="236">
        <f>'2市町住宅1'!P79</f>
        <v>38390</v>
      </c>
      <c r="T26" s="236">
        <f>'2市町住宅1'!Q79</f>
        <v>39740</v>
      </c>
      <c r="U26" s="375">
        <f>'2市町住宅1'!R79</f>
        <v>1350</v>
      </c>
      <c r="V26" s="247">
        <f>'2市町住宅1'!S79</f>
        <v>3.5165407658244336</v>
      </c>
      <c r="W26" s="205">
        <f>'2市町住宅1'!T79</f>
        <v>11.8</v>
      </c>
      <c r="X26" s="247">
        <f>'2市町住宅1'!U79</f>
        <v>11.4</v>
      </c>
      <c r="Y26" s="247">
        <f>'2市町住宅1'!V79</f>
        <v>11.9</v>
      </c>
      <c r="Z26" s="205">
        <f>'2市町住宅1'!W79</f>
        <v>11.4</v>
      </c>
      <c r="AA26" s="247">
        <f>'2市町住宅1'!X79</f>
        <v>-0.5</v>
      </c>
      <c r="AB26" s="202">
        <f>'2市町住宅1'!Y79</f>
        <v>14360</v>
      </c>
      <c r="AC26" s="236">
        <f>'2市町住宅1'!Z79</f>
        <v>16100</v>
      </c>
      <c r="AD26" s="236">
        <f>'2市町住宅1'!AA79</f>
        <v>18680</v>
      </c>
      <c r="AE26" s="202">
        <f>'2市町住宅1'!AB79</f>
        <v>18290</v>
      </c>
      <c r="AF26" s="375">
        <f>'2市町住宅1'!AC79</f>
        <v>-390</v>
      </c>
      <c r="AG26" s="247">
        <f>'2市町住宅1'!AD79</f>
        <v>-2.1</v>
      </c>
      <c r="AH26" s="205">
        <f>'2市町住宅1'!AE79</f>
        <v>4.8</v>
      </c>
      <c r="AI26" s="247">
        <f>'2市町住宅1'!AF79</f>
        <v>5</v>
      </c>
      <c r="AJ26" s="247">
        <f>'2市町住宅1'!AG79</f>
        <v>5.8</v>
      </c>
      <c r="AK26" s="205">
        <f>'2市町住宅1'!AH79</f>
        <v>5.3</v>
      </c>
      <c r="AL26" s="247">
        <f>'2市町住宅1'!AI79</f>
        <v>-0.5</v>
      </c>
      <c r="AM26" s="442"/>
    </row>
    <row r="27" spans="1:39">
      <c r="A27" s="254">
        <v>203</v>
      </c>
      <c r="B27" s="447" t="s">
        <v>180</v>
      </c>
      <c r="C27" s="202">
        <f>'2市町住宅1'!B18</f>
        <v>132770</v>
      </c>
      <c r="D27" s="236">
        <f>'2市町住宅1'!C18</f>
        <v>142310</v>
      </c>
      <c r="E27" s="236">
        <f>'2市町住宅1'!D18</f>
        <v>141290</v>
      </c>
      <c r="F27" s="202">
        <f>'2市町住宅1'!E18</f>
        <v>156550</v>
      </c>
      <c r="G27" s="821">
        <f t="shared" si="0"/>
        <v>-1020</v>
      </c>
      <c r="H27" s="375">
        <f>'2市町住宅1'!F18</f>
        <v>15260</v>
      </c>
      <c r="I27" s="247">
        <f>'2市町住宅1'!G18</f>
        <v>10.8</v>
      </c>
      <c r="J27" s="202">
        <f>'2市町住宅1'!H18</f>
        <v>112730</v>
      </c>
      <c r="K27" s="236">
        <f>'2市町住宅1'!I18</f>
        <v>123880</v>
      </c>
      <c r="L27" s="236">
        <f>'2市町住宅1'!J18</f>
        <v>122460</v>
      </c>
      <c r="M27" s="202">
        <f>'2市町住宅1'!K18</f>
        <v>137350</v>
      </c>
      <c r="N27" s="821">
        <f t="shared" si="1"/>
        <v>-1420</v>
      </c>
      <c r="O27" s="375">
        <f>'2市町住宅1'!L18</f>
        <v>14890</v>
      </c>
      <c r="P27" s="247">
        <f>'2市町住宅1'!M18</f>
        <v>12.2</v>
      </c>
      <c r="Q27" s="202">
        <f>'2市町住宅1'!N18</f>
        <v>19480</v>
      </c>
      <c r="R27" s="236">
        <f>'2市町住宅1'!O18</f>
        <v>17940</v>
      </c>
      <c r="S27" s="236">
        <f>'2市町住宅1'!P18</f>
        <v>18500</v>
      </c>
      <c r="T27" s="236">
        <f>'2市町住宅1'!Q18</f>
        <v>17490</v>
      </c>
      <c r="U27" s="375">
        <f>'2市町住宅1'!R18</f>
        <v>-1010</v>
      </c>
      <c r="V27" s="247">
        <f>'2市町住宅1'!S18</f>
        <v>-5.5</v>
      </c>
      <c r="W27" s="205">
        <f>'2市町住宅1'!T18</f>
        <v>14.7</v>
      </c>
      <c r="X27" s="247">
        <f>'2市町住宅1'!U18</f>
        <v>12.606282060290914</v>
      </c>
      <c r="Y27" s="247">
        <f>'2市町住宅1'!V18</f>
        <v>13.093637200084931</v>
      </c>
      <c r="Z27" s="205">
        <f>'2市町住宅1'!W18</f>
        <v>11.172149473011817</v>
      </c>
      <c r="AA27" s="247">
        <f>'2市町住宅1'!X18</f>
        <v>-1.9214877270731137</v>
      </c>
      <c r="AB27" s="202">
        <f>'2市町住宅1'!Y18</f>
        <v>6310</v>
      </c>
      <c r="AC27" s="236">
        <f>'2市町住宅1'!Z18</f>
        <v>6640</v>
      </c>
      <c r="AD27" s="236">
        <f>'2市町住宅1'!AA18</f>
        <v>7700</v>
      </c>
      <c r="AE27" s="202">
        <f>'2市町住宅1'!AB18</f>
        <v>7520</v>
      </c>
      <c r="AF27" s="375">
        <f>'2市町住宅1'!AC18</f>
        <v>-180</v>
      </c>
      <c r="AG27" s="247">
        <f>'2市町住宅1'!AD18</f>
        <v>-2.4</v>
      </c>
      <c r="AH27" s="205">
        <f>'2市町住宅1'!AE18</f>
        <v>4.8</v>
      </c>
      <c r="AI27" s="247">
        <f>'2市町住宅1'!AF18</f>
        <v>4.7</v>
      </c>
      <c r="AJ27" s="247">
        <f>'2市町住宅1'!AG18</f>
        <v>5.4</v>
      </c>
      <c r="AK27" s="205">
        <f>'2市町住宅1'!AH18</f>
        <v>4.8</v>
      </c>
      <c r="AL27" s="247">
        <f>'2市町住宅1'!AI18</f>
        <v>-0.60000000000000053</v>
      </c>
      <c r="AM27" s="442"/>
    </row>
    <row r="28" spans="1:39">
      <c r="A28" s="254">
        <v>210</v>
      </c>
      <c r="B28" s="447" t="s">
        <v>258</v>
      </c>
      <c r="C28" s="202">
        <f>'2市町住宅1'!B25</f>
        <v>105900</v>
      </c>
      <c r="D28" s="236">
        <f>'2市町住宅1'!C25</f>
        <v>114470</v>
      </c>
      <c r="E28" s="236">
        <f>'2市町住宅1'!D25</f>
        <v>113860</v>
      </c>
      <c r="F28" s="202">
        <f>'2市町住宅1'!E25</f>
        <v>121700</v>
      </c>
      <c r="G28" s="821">
        <f t="shared" si="0"/>
        <v>-610</v>
      </c>
      <c r="H28" s="375">
        <f>'2市町住宅1'!F25</f>
        <v>7840</v>
      </c>
      <c r="I28" s="247">
        <f>'2市町住宅1'!G25</f>
        <v>6.9</v>
      </c>
      <c r="J28" s="202">
        <f>'2市町住宅1'!H25</f>
        <v>94750</v>
      </c>
      <c r="K28" s="236">
        <f>'2市町住宅1'!I25</f>
        <v>102430</v>
      </c>
      <c r="L28" s="236">
        <f>'2市町住宅1'!J25</f>
        <v>101520</v>
      </c>
      <c r="M28" s="202">
        <f>'2市町住宅1'!K25</f>
        <v>107350</v>
      </c>
      <c r="N28" s="821">
        <f t="shared" si="1"/>
        <v>-910</v>
      </c>
      <c r="O28" s="375">
        <f>'2市町住宅1'!L25</f>
        <v>5830</v>
      </c>
      <c r="P28" s="247">
        <f>'2市町住宅1'!M25</f>
        <v>5.7</v>
      </c>
      <c r="Q28" s="202">
        <f>'2市町住宅1'!N25</f>
        <v>10480</v>
      </c>
      <c r="R28" s="236">
        <f>'2市町住宅1'!O25</f>
        <v>11600</v>
      </c>
      <c r="S28" s="236">
        <f>'2市町住宅1'!P25</f>
        <v>12220</v>
      </c>
      <c r="T28" s="236">
        <f>'2市町住宅1'!Q25</f>
        <v>14180</v>
      </c>
      <c r="U28" s="375">
        <f>'2市町住宅1'!R25</f>
        <v>1960</v>
      </c>
      <c r="V28" s="247">
        <f>'2市町住宅1'!S25</f>
        <v>16</v>
      </c>
      <c r="W28" s="205">
        <f>'2市町住宅1'!T25</f>
        <v>9.9</v>
      </c>
      <c r="X28" s="247">
        <f>'2市町住宅1'!U25</f>
        <v>10.133659474098017</v>
      </c>
      <c r="Y28" s="247">
        <f>'2市町住宅1'!V25</f>
        <v>10.732478482346741</v>
      </c>
      <c r="Z28" s="205">
        <f>'2市町住宅1'!W25</f>
        <v>11.651602300739523</v>
      </c>
      <c r="AA28" s="247">
        <f>'2市町住宅1'!X25</f>
        <v>0.9191238183927819</v>
      </c>
      <c r="AB28" s="202">
        <f>'2市町住宅1'!Y25</f>
        <v>5490</v>
      </c>
      <c r="AC28" s="236">
        <f>'2市町住宅1'!Z25</f>
        <v>6130</v>
      </c>
      <c r="AD28" s="236">
        <f>'2市町住宅1'!AA25</f>
        <v>7170</v>
      </c>
      <c r="AE28" s="202">
        <f>'2市町住宅1'!AB25</f>
        <v>6770</v>
      </c>
      <c r="AF28" s="375">
        <f>'2市町住宅1'!AC25</f>
        <v>-400</v>
      </c>
      <c r="AG28" s="247">
        <f>'2市町住宅1'!AD25</f>
        <v>-5.9</v>
      </c>
      <c r="AH28" s="205">
        <f>'2市町住宅1'!AE25</f>
        <v>5.2</v>
      </c>
      <c r="AI28" s="247">
        <f>'2市町住宅1'!AF25</f>
        <v>5.4</v>
      </c>
      <c r="AJ28" s="247">
        <f>'2市町住宅1'!AG25</f>
        <v>6.3</v>
      </c>
      <c r="AK28" s="205">
        <f>'2市町住宅1'!AH25</f>
        <v>5.6</v>
      </c>
      <c r="AL28" s="247">
        <f>'2市町住宅1'!AI25</f>
        <v>-0.70000000000000018</v>
      </c>
      <c r="AM28" s="442"/>
    </row>
    <row r="29" spans="1:39">
      <c r="A29" s="254">
        <v>216</v>
      </c>
      <c r="B29" s="447" t="s">
        <v>259</v>
      </c>
      <c r="C29" s="202">
        <f>'2市町住宅1'!B30</f>
        <v>37340</v>
      </c>
      <c r="D29" s="236">
        <f>'2市町住宅1'!C30</f>
        <v>42220</v>
      </c>
      <c r="E29" s="236">
        <f>'2市町住宅1'!D30</f>
        <v>40850</v>
      </c>
      <c r="F29" s="202">
        <f>'2市町住宅1'!E30</f>
        <v>42130</v>
      </c>
      <c r="G29" s="821">
        <f t="shared" si="0"/>
        <v>-1370</v>
      </c>
      <c r="H29" s="375">
        <f>'2市町住宅1'!F30</f>
        <v>1280</v>
      </c>
      <c r="I29" s="247">
        <f>'2市町住宅1'!G30</f>
        <v>3.1</v>
      </c>
      <c r="J29" s="202">
        <f>'2市町住宅1'!H30</f>
        <v>33570</v>
      </c>
      <c r="K29" s="236">
        <f>'2市町住宅1'!I30</f>
        <v>36600</v>
      </c>
      <c r="L29" s="236">
        <f>'2市町住宅1'!J30</f>
        <v>34820</v>
      </c>
      <c r="M29" s="202">
        <f>'2市町住宅1'!K30</f>
        <v>35930</v>
      </c>
      <c r="N29" s="821">
        <f t="shared" si="1"/>
        <v>-1780</v>
      </c>
      <c r="O29" s="375">
        <f>'2市町住宅1'!L30</f>
        <v>1110</v>
      </c>
      <c r="P29" s="247">
        <f>'2市町住宅1'!M30</f>
        <v>3.2</v>
      </c>
      <c r="Q29" s="202">
        <f>'2市町住宅1'!N30</f>
        <v>3450</v>
      </c>
      <c r="R29" s="236">
        <f>'2市町住宅1'!O30</f>
        <v>5540</v>
      </c>
      <c r="S29" s="236">
        <f>'2市町住宅1'!P30</f>
        <v>5660</v>
      </c>
      <c r="T29" s="236">
        <f>'2市町住宅1'!Q30</f>
        <v>6150</v>
      </c>
      <c r="U29" s="375">
        <f>'2市町住宅1'!R30</f>
        <v>490</v>
      </c>
      <c r="V29" s="247">
        <f>'2市町住宅1'!S30</f>
        <v>8.6999999999999993</v>
      </c>
      <c r="W29" s="205">
        <f>'2市町住宅1'!T30</f>
        <v>9.1999999999999993</v>
      </c>
      <c r="X29" s="247">
        <f>'2市町住宅1'!U30</f>
        <v>13.121743249644718</v>
      </c>
      <c r="Y29" s="247">
        <f>'2市町住宅1'!V30</f>
        <v>13.855569155446757</v>
      </c>
      <c r="Z29" s="205">
        <f>'2市町住宅1'!W30</f>
        <v>14.597673866603369</v>
      </c>
      <c r="AA29" s="247">
        <f>'2市町住宅1'!X30</f>
        <v>0.74210471115661214</v>
      </c>
      <c r="AB29" s="202">
        <f>'2市町住宅1'!Y30</f>
        <v>1660</v>
      </c>
      <c r="AC29" s="236">
        <f>'2市町住宅1'!Z30</f>
        <v>2030</v>
      </c>
      <c r="AD29" s="236">
        <f>'2市町住宅1'!AA30</f>
        <v>2900</v>
      </c>
      <c r="AE29" s="202">
        <f>'2市町住宅1'!AB30</f>
        <v>2740</v>
      </c>
      <c r="AF29" s="375">
        <f>'2市町住宅1'!AC30</f>
        <v>-160</v>
      </c>
      <c r="AG29" s="247">
        <f>'2市町住宅1'!AD30</f>
        <v>-5.8</v>
      </c>
      <c r="AH29" s="205">
        <f>'2市町住宅1'!AE30</f>
        <v>4.4000000000000004</v>
      </c>
      <c r="AI29" s="247">
        <f>'2市町住宅1'!AF30</f>
        <v>4.8</v>
      </c>
      <c r="AJ29" s="247">
        <f>'2市町住宅1'!AG30</f>
        <v>7.1</v>
      </c>
      <c r="AK29" s="205">
        <f>'2市町住宅1'!AH30</f>
        <v>6.5</v>
      </c>
      <c r="AL29" s="247">
        <f>'2市町住宅1'!AI30</f>
        <v>-0.59999999999999964</v>
      </c>
      <c r="AM29" s="442"/>
    </row>
    <row r="30" spans="1:39">
      <c r="A30" s="254">
        <v>381</v>
      </c>
      <c r="B30" s="447" t="s">
        <v>260</v>
      </c>
      <c r="C30" s="202">
        <f>'2市町住宅1'!B46</f>
        <v>10940</v>
      </c>
      <c r="D30" s="236">
        <f>'2市町住宅1'!C46</f>
        <v>11130</v>
      </c>
      <c r="E30" s="236">
        <f>'2市町住宅1'!D46</f>
        <v>11890</v>
      </c>
      <c r="F30" s="202">
        <f>'2市町住宅1'!E46</f>
        <v>12160</v>
      </c>
      <c r="G30" s="821">
        <f t="shared" si="0"/>
        <v>760</v>
      </c>
      <c r="H30" s="375">
        <f>'2市町住宅1'!F46</f>
        <v>270</v>
      </c>
      <c r="I30" s="247">
        <f>'2市町住宅1'!G46</f>
        <v>2.2999999999999998</v>
      </c>
      <c r="J30" s="202">
        <f>'2市町住宅1'!H46</f>
        <v>10180</v>
      </c>
      <c r="K30" s="236">
        <f>'2市町住宅1'!I46</f>
        <v>10490</v>
      </c>
      <c r="L30" s="236">
        <f>'2市町住宅1'!J46</f>
        <v>11050</v>
      </c>
      <c r="M30" s="202">
        <f>'2市町住宅1'!K46</f>
        <v>11430</v>
      </c>
      <c r="N30" s="821">
        <f t="shared" si="1"/>
        <v>560</v>
      </c>
      <c r="O30" s="375">
        <f>'2市町住宅1'!L46</f>
        <v>380</v>
      </c>
      <c r="P30" s="247">
        <f>'2市町住宅1'!M46</f>
        <v>3.4</v>
      </c>
      <c r="Q30" s="202">
        <f>'2市町住宅1'!N46</f>
        <v>680</v>
      </c>
      <c r="R30" s="236">
        <f>'2市町住宅1'!O46</f>
        <v>620</v>
      </c>
      <c r="S30" s="236">
        <f>'2市町住宅1'!P46</f>
        <v>840</v>
      </c>
      <c r="T30" s="236">
        <f>'2市町住宅1'!Q46</f>
        <v>690</v>
      </c>
      <c r="U30" s="375">
        <f>'2市町住宅1'!R46</f>
        <v>-150</v>
      </c>
      <c r="V30" s="247">
        <f>'2市町住宅1'!S46</f>
        <v>-17.899999999999999</v>
      </c>
      <c r="W30" s="205">
        <f>'2市町住宅1'!T46</f>
        <v>6.2</v>
      </c>
      <c r="X30" s="247">
        <f>'2市町住宅1'!U46</f>
        <v>5.5705300988319859</v>
      </c>
      <c r="Y30" s="247">
        <f>'2市町住宅1'!V46</f>
        <v>7.0647603027754418</v>
      </c>
      <c r="Z30" s="205">
        <f>'2市町住宅1'!W46</f>
        <v>5.6743421052631584</v>
      </c>
      <c r="AA30" s="247">
        <f>'2市町住宅1'!X46</f>
        <v>-1.3904181975122833</v>
      </c>
      <c r="AB30" s="202">
        <f>'2市町住宅1'!Y46</f>
        <v>480</v>
      </c>
      <c r="AC30" s="236">
        <f>'2市町住宅1'!Z46</f>
        <v>510</v>
      </c>
      <c r="AD30" s="236">
        <f>'2市町住宅1'!AA46</f>
        <v>490</v>
      </c>
      <c r="AE30" s="202">
        <f>'2市町住宅1'!AB46</f>
        <v>490</v>
      </c>
      <c r="AF30" s="375">
        <f>'2市町住宅1'!AC46</f>
        <v>0</v>
      </c>
      <c r="AG30" s="247">
        <f>'2市町住宅1'!AD46</f>
        <v>0</v>
      </c>
      <c r="AH30" s="205">
        <f>'2市町住宅1'!AE46</f>
        <v>4.4000000000000004</v>
      </c>
      <c r="AI30" s="247">
        <f>'2市町住宅1'!AF46</f>
        <v>4.5999999999999996</v>
      </c>
      <c r="AJ30" s="247">
        <f>'2市町住宅1'!AG46</f>
        <v>4.0999999999999996</v>
      </c>
      <c r="AK30" s="205">
        <f>'2市町住宅1'!AH46</f>
        <v>4</v>
      </c>
      <c r="AL30" s="247">
        <f>'2市町住宅1'!AI46</f>
        <v>-9.9999999999999645E-2</v>
      </c>
      <c r="AM30" s="442"/>
    </row>
    <row r="31" spans="1:39">
      <c r="A31" s="254">
        <v>382</v>
      </c>
      <c r="B31" s="447" t="s">
        <v>261</v>
      </c>
      <c r="C31" s="202">
        <f>'2市町住宅1'!B47</f>
        <v>13970</v>
      </c>
      <c r="D31" s="236">
        <f>'2市町住宅1'!C47</f>
        <v>13830</v>
      </c>
      <c r="E31" s="236">
        <f>'2市町住宅1'!D47</f>
        <v>14520</v>
      </c>
      <c r="F31" s="202">
        <f>'2市町住宅1'!E47</f>
        <v>15380</v>
      </c>
      <c r="G31" s="822">
        <f t="shared" si="0"/>
        <v>690</v>
      </c>
      <c r="H31" s="375">
        <f>'2市町住宅1'!F47</f>
        <v>860</v>
      </c>
      <c r="I31" s="247">
        <f>'2市町住宅1'!G47</f>
        <v>5.9</v>
      </c>
      <c r="J31" s="202">
        <f>'2市町住宅1'!H47</f>
        <v>12430</v>
      </c>
      <c r="K31" s="236">
        <f>'2市町住宅1'!I47</f>
        <v>12420</v>
      </c>
      <c r="L31" s="236">
        <f>'2市町住宅1'!J47</f>
        <v>13310</v>
      </c>
      <c r="M31" s="202">
        <f>'2市町住宅1'!K47</f>
        <v>14060</v>
      </c>
      <c r="N31" s="822">
        <f t="shared" si="1"/>
        <v>890</v>
      </c>
      <c r="O31" s="375">
        <f>'2市町住宅1'!L47</f>
        <v>750</v>
      </c>
      <c r="P31" s="247">
        <f>'2市町住宅1'!M47</f>
        <v>5.6</v>
      </c>
      <c r="Q31" s="202">
        <f>'2市町住宅1'!N47</f>
        <v>1440</v>
      </c>
      <c r="R31" s="236">
        <f>'2市町住宅1'!O47</f>
        <v>1370</v>
      </c>
      <c r="S31" s="236">
        <f>'2市町住宅1'!P47</f>
        <v>1170</v>
      </c>
      <c r="T31" s="236">
        <f>'2市町住宅1'!Q47</f>
        <v>1230</v>
      </c>
      <c r="U31" s="375">
        <f>'2市町住宅1'!R47</f>
        <v>60</v>
      </c>
      <c r="V31" s="247">
        <f>'2市町住宅1'!S47</f>
        <v>5.0999999999999996</v>
      </c>
      <c r="W31" s="205">
        <f>'2市町住宅1'!T47</f>
        <v>10.3</v>
      </c>
      <c r="X31" s="247">
        <f>'2市町住宅1'!U47</f>
        <v>9.9060014461315973</v>
      </c>
      <c r="Y31" s="247">
        <f>'2市町住宅1'!V47</f>
        <v>8.0578512396694215</v>
      </c>
      <c r="Z31" s="205">
        <f>'2市町住宅1'!W47</f>
        <v>7.9973992197659296</v>
      </c>
      <c r="AA31" s="247">
        <f>'2市町住宅1'!X47</f>
        <v>-6.0452019903491916E-2</v>
      </c>
      <c r="AB31" s="202">
        <f>'2市町住宅1'!Y47</f>
        <v>420</v>
      </c>
      <c r="AC31" s="236">
        <f>'2市町住宅1'!Z47</f>
        <v>790</v>
      </c>
      <c r="AD31" s="236">
        <f>'2市町住宅1'!AA47</f>
        <v>420</v>
      </c>
      <c r="AE31" s="202">
        <f>'2市町住宅1'!AB47</f>
        <v>770</v>
      </c>
      <c r="AF31" s="375">
        <f>'2市町住宅1'!AC47</f>
        <v>350</v>
      </c>
      <c r="AG31" s="247">
        <f>'2市町住宅1'!AD47</f>
        <v>45.5</v>
      </c>
      <c r="AH31" s="205">
        <f>'2市町住宅1'!AE47</f>
        <v>3</v>
      </c>
      <c r="AI31" s="247">
        <f>'2市町住宅1'!AF47</f>
        <v>5.7</v>
      </c>
      <c r="AJ31" s="247">
        <f>'2市町住宅1'!AG47</f>
        <v>2.9</v>
      </c>
      <c r="AK31" s="205">
        <f>'2市町住宅1'!AH47</f>
        <v>5</v>
      </c>
      <c r="AL31" s="247">
        <f>'2市町住宅1'!AI47</f>
        <v>2.1</v>
      </c>
      <c r="AM31" s="442"/>
    </row>
    <row r="32" spans="1:39">
      <c r="A32" s="241"/>
      <c r="B32" s="203" t="s">
        <v>262</v>
      </c>
      <c r="C32" s="441">
        <f>'2市町住宅1'!B80</f>
        <v>108270</v>
      </c>
      <c r="D32" s="446">
        <f>'2市町住宅1'!C80</f>
        <v>114460</v>
      </c>
      <c r="E32" s="446">
        <f>'2市町住宅1'!D80</f>
        <v>115510</v>
      </c>
      <c r="F32" s="441">
        <f>'2市町住宅1'!E80</f>
        <v>121080</v>
      </c>
      <c r="G32" s="821">
        <f t="shared" si="0"/>
        <v>1050</v>
      </c>
      <c r="H32" s="384">
        <f>'2市町住宅1'!F80</f>
        <v>5570</v>
      </c>
      <c r="I32" s="250">
        <f>'2市町住宅1'!G80</f>
        <v>4.822093325253225</v>
      </c>
      <c r="J32" s="441">
        <f>'2市町住宅1'!H80</f>
        <v>93440</v>
      </c>
      <c r="K32" s="446">
        <f>'2市町住宅1'!I80</f>
        <v>96840</v>
      </c>
      <c r="L32" s="446">
        <f>'2市町住宅1'!J80</f>
        <v>97710</v>
      </c>
      <c r="M32" s="441">
        <f>'2市町住宅1'!K80</f>
        <v>101700</v>
      </c>
      <c r="N32" s="821">
        <f t="shared" si="1"/>
        <v>870</v>
      </c>
      <c r="O32" s="384">
        <f>'2市町住宅1'!L80</f>
        <v>3990</v>
      </c>
      <c r="P32" s="250">
        <f>'2市町住宅1'!M80</f>
        <v>4.0835124347559111</v>
      </c>
      <c r="Q32" s="441">
        <f>'2市町住宅1'!N80</f>
        <v>14110</v>
      </c>
      <c r="R32" s="446">
        <f>'2市町住宅1'!O80</f>
        <v>17230</v>
      </c>
      <c r="S32" s="446">
        <f>'2市町住宅1'!P80</f>
        <v>17360</v>
      </c>
      <c r="T32" s="446">
        <f>'2市町住宅1'!Q80</f>
        <v>18560</v>
      </c>
      <c r="U32" s="384">
        <f>'2市町住宅1'!R80</f>
        <v>1200</v>
      </c>
      <c r="V32" s="250">
        <f>'2市町住宅1'!S80</f>
        <v>6.9124423963133648</v>
      </c>
      <c r="W32" s="445">
        <f>'2市町住宅1'!T80</f>
        <v>13</v>
      </c>
      <c r="X32" s="250">
        <f>'2市町住宅1'!U80</f>
        <v>15.1</v>
      </c>
      <c r="Y32" s="250">
        <f>'2市町住宅1'!V80</f>
        <v>15</v>
      </c>
      <c r="Z32" s="445">
        <f>'2市町住宅1'!W80</f>
        <v>15.3</v>
      </c>
      <c r="AA32" s="250">
        <f>'2市町住宅1'!X80</f>
        <v>0.30000000000000071</v>
      </c>
      <c r="AB32" s="441">
        <f>'2市町住宅1'!Y80</f>
        <v>5870</v>
      </c>
      <c r="AC32" s="446">
        <f>'2市町住宅1'!Z80</f>
        <v>8880</v>
      </c>
      <c r="AD32" s="446">
        <f>'2市町住宅1'!AA80</f>
        <v>7840</v>
      </c>
      <c r="AE32" s="441">
        <f>'2市町住宅1'!AB80</f>
        <v>8740</v>
      </c>
      <c r="AF32" s="384">
        <f>'2市町住宅1'!AC80</f>
        <v>900</v>
      </c>
      <c r="AG32" s="250">
        <f>'2市町住宅1'!AD80</f>
        <v>11.5</v>
      </c>
      <c r="AH32" s="445">
        <f>'2市町住宅1'!AE80</f>
        <v>5.4</v>
      </c>
      <c r="AI32" s="250">
        <f>'2市町住宅1'!AF80</f>
        <v>7.8</v>
      </c>
      <c r="AJ32" s="250">
        <f>'2市町住宅1'!AG80</f>
        <v>6.8</v>
      </c>
      <c r="AK32" s="445">
        <f>'2市町住宅1'!AH80</f>
        <v>7.2</v>
      </c>
      <c r="AL32" s="250">
        <f>'2市町住宅1'!AI80</f>
        <v>0.40000000000000036</v>
      </c>
      <c r="AM32" s="258"/>
    </row>
    <row r="33" spans="1:39">
      <c r="A33" s="254">
        <v>213</v>
      </c>
      <c r="B33" s="447" t="s">
        <v>263</v>
      </c>
      <c r="C33" s="202">
        <f>'2市町住宅1'!B27</f>
        <v>17090</v>
      </c>
      <c r="D33" s="236">
        <f>'2市町住宅1'!C27</f>
        <v>18040</v>
      </c>
      <c r="E33" s="236">
        <f>'2市町住宅1'!D27</f>
        <v>17620</v>
      </c>
      <c r="F33" s="202">
        <f>'2市町住宅1'!E27</f>
        <v>17590</v>
      </c>
      <c r="G33" s="821">
        <f t="shared" si="0"/>
        <v>-420</v>
      </c>
      <c r="H33" s="375">
        <f>'2市町住宅1'!F27</f>
        <v>-30</v>
      </c>
      <c r="I33" s="247">
        <f>'2市町住宅1'!G27</f>
        <v>-0.2</v>
      </c>
      <c r="J33" s="202">
        <f>'2市町住宅1'!H27</f>
        <v>14040</v>
      </c>
      <c r="K33" s="236">
        <f>'2市町住宅1'!I27</f>
        <v>14810</v>
      </c>
      <c r="L33" s="236">
        <f>'2市町住宅1'!J27</f>
        <v>14480</v>
      </c>
      <c r="M33" s="202">
        <f>'2市町住宅1'!K27</f>
        <v>14310</v>
      </c>
      <c r="N33" s="821">
        <f t="shared" si="1"/>
        <v>-330</v>
      </c>
      <c r="O33" s="375">
        <f>'2市町住宅1'!L27</f>
        <v>-170</v>
      </c>
      <c r="P33" s="247">
        <f>'2市町住宅1'!M27</f>
        <v>-1.2</v>
      </c>
      <c r="Q33" s="202">
        <f>'2市町住宅1'!N27</f>
        <v>2920</v>
      </c>
      <c r="R33" s="236">
        <f>'2市町住宅1'!O27</f>
        <v>3100</v>
      </c>
      <c r="S33" s="236">
        <f>'2市町住宅1'!P27</f>
        <v>3040</v>
      </c>
      <c r="T33" s="236">
        <f>'2市町住宅1'!Q27</f>
        <v>3070</v>
      </c>
      <c r="U33" s="375">
        <f>'2市町住宅1'!R27</f>
        <v>30</v>
      </c>
      <c r="V33" s="247">
        <f>'2市町住宅1'!S27</f>
        <v>1</v>
      </c>
      <c r="W33" s="205">
        <f>'2市町住宅1'!T27</f>
        <v>17.100000000000001</v>
      </c>
      <c r="X33" s="247">
        <f>'2市町住宅1'!U27</f>
        <v>17.184035476718403</v>
      </c>
      <c r="Y33" s="247">
        <f>'2市町住宅1'!V27</f>
        <v>17.253121452894437</v>
      </c>
      <c r="Z33" s="205">
        <f>'2市町住宅1'!W27</f>
        <v>17.453098351335985</v>
      </c>
      <c r="AA33" s="247">
        <f>'2市町住宅1'!X27</f>
        <v>0.1999768984415482</v>
      </c>
      <c r="AB33" s="202">
        <f>'2市町住宅1'!Y27</f>
        <v>1160</v>
      </c>
      <c r="AC33" s="236">
        <f>'2市町住宅1'!Z27</f>
        <v>1800</v>
      </c>
      <c r="AD33" s="236">
        <f>'2市町住宅1'!AA27</f>
        <v>1370</v>
      </c>
      <c r="AE33" s="202">
        <f>'2市町住宅1'!AB27</f>
        <v>1660</v>
      </c>
      <c r="AF33" s="375">
        <f>'2市町住宅1'!AC27</f>
        <v>290</v>
      </c>
      <c r="AG33" s="247">
        <f>'2市町住宅1'!AD27</f>
        <v>17.5</v>
      </c>
      <c r="AH33" s="205">
        <f>'2市町住宅1'!AE27</f>
        <v>6.8</v>
      </c>
      <c r="AI33" s="247">
        <f>'2市町住宅1'!AF27</f>
        <v>10</v>
      </c>
      <c r="AJ33" s="247">
        <f>'2市町住宅1'!AG27</f>
        <v>7.8</v>
      </c>
      <c r="AK33" s="205">
        <f>'2市町住宅1'!AH27</f>
        <v>9.4</v>
      </c>
      <c r="AL33" s="247">
        <f>'2市町住宅1'!AI27</f>
        <v>1.6000000000000005</v>
      </c>
      <c r="AM33" s="442"/>
    </row>
    <row r="34" spans="1:39">
      <c r="A34" s="254">
        <v>215</v>
      </c>
      <c r="B34" s="447" t="s">
        <v>264</v>
      </c>
      <c r="C34" s="202">
        <f>'2市町住宅1'!B29</f>
        <v>30550</v>
      </c>
      <c r="D34" s="236">
        <f>'2市町住宅1'!C29</f>
        <v>33020</v>
      </c>
      <c r="E34" s="236">
        <f>'2市町住宅1'!D29</f>
        <v>32700</v>
      </c>
      <c r="F34" s="202">
        <f>'2市町住宅1'!E29</f>
        <v>36050</v>
      </c>
      <c r="G34" s="821">
        <f t="shared" si="0"/>
        <v>-320</v>
      </c>
      <c r="H34" s="375">
        <f>'2市町住宅1'!F29</f>
        <v>3350</v>
      </c>
      <c r="I34" s="247">
        <f>'2市町住宅1'!G29</f>
        <v>10.199999999999999</v>
      </c>
      <c r="J34" s="202">
        <f>'2市町住宅1'!H29</f>
        <v>27540</v>
      </c>
      <c r="K34" s="236">
        <f>'2市町住宅1'!I29</f>
        <v>29530</v>
      </c>
      <c r="L34" s="236">
        <f>'2市町住宅1'!J29</f>
        <v>28450</v>
      </c>
      <c r="M34" s="202">
        <f>'2市町住宅1'!K29</f>
        <v>30830</v>
      </c>
      <c r="N34" s="821">
        <f t="shared" si="1"/>
        <v>-1080</v>
      </c>
      <c r="O34" s="375">
        <f>'2市町住宅1'!L29</f>
        <v>2380</v>
      </c>
      <c r="P34" s="247">
        <f>'2市町住宅1'!M29</f>
        <v>8.4</v>
      </c>
      <c r="Q34" s="202">
        <f>'2市町住宅1'!N29</f>
        <v>2720</v>
      </c>
      <c r="R34" s="236">
        <f>'2市町住宅1'!O29</f>
        <v>3370</v>
      </c>
      <c r="S34" s="236">
        <f>'2市町住宅1'!P29</f>
        <v>4050</v>
      </c>
      <c r="T34" s="236">
        <f>'2市町住宅1'!Q29</f>
        <v>5050</v>
      </c>
      <c r="U34" s="375">
        <f>'2市町住宅1'!R29</f>
        <v>1000</v>
      </c>
      <c r="V34" s="247">
        <f>'2市町住宅1'!S29</f>
        <v>24.7</v>
      </c>
      <c r="W34" s="205">
        <f>'2市町住宅1'!T29</f>
        <v>8.9</v>
      </c>
      <c r="X34" s="247">
        <f>'2市町住宅1'!U29</f>
        <v>10.205935796486978</v>
      </c>
      <c r="Y34" s="247">
        <f>'2市町住宅1'!V29</f>
        <v>12.385321100917432</v>
      </c>
      <c r="Z34" s="205">
        <f>'2市町住宅1'!W29</f>
        <v>14.008321775312066</v>
      </c>
      <c r="AA34" s="247">
        <f>'2市町住宅1'!X29</f>
        <v>1.6230006743946337</v>
      </c>
      <c r="AB34" s="202">
        <f>'2市町住宅1'!Y29</f>
        <v>1540</v>
      </c>
      <c r="AC34" s="236">
        <f>'2市町住宅1'!Z29</f>
        <v>2490</v>
      </c>
      <c r="AD34" s="236">
        <f>'2市町住宅1'!AA29</f>
        <v>2530</v>
      </c>
      <c r="AE34" s="202">
        <f>'2市町住宅1'!AB29</f>
        <v>2700</v>
      </c>
      <c r="AF34" s="375">
        <f>'2市町住宅1'!AC29</f>
        <v>170</v>
      </c>
      <c r="AG34" s="247">
        <f>'2市町住宅1'!AD29</f>
        <v>6.3</v>
      </c>
      <c r="AH34" s="205">
        <f>'2市町住宅1'!AE29</f>
        <v>5</v>
      </c>
      <c r="AI34" s="247">
        <f>'2市町住宅1'!AF29</f>
        <v>7.5</v>
      </c>
      <c r="AJ34" s="247">
        <f>'2市町住宅1'!AG29</f>
        <v>7.7</v>
      </c>
      <c r="AK34" s="205">
        <f>'2市町住宅1'!AH29</f>
        <v>7.5</v>
      </c>
      <c r="AL34" s="247">
        <f>'2市町住宅1'!AI29</f>
        <v>-0.20000000000000018</v>
      </c>
      <c r="AM34" s="442"/>
    </row>
    <row r="35" spans="1:39">
      <c r="A35" s="254">
        <v>218</v>
      </c>
      <c r="B35" s="447" t="s">
        <v>265</v>
      </c>
      <c r="C35" s="202">
        <f>'2市町住宅1'!B32</f>
        <v>18370</v>
      </c>
      <c r="D35" s="236">
        <f>'2市町住宅1'!C32</f>
        <v>19730</v>
      </c>
      <c r="E35" s="236">
        <f>'2市町住宅1'!D32</f>
        <v>19320</v>
      </c>
      <c r="F35" s="202">
        <f>'2市町住宅1'!E32</f>
        <v>20620</v>
      </c>
      <c r="G35" s="821">
        <f t="shared" si="0"/>
        <v>-410</v>
      </c>
      <c r="H35" s="375">
        <f>'2市町住宅1'!F32</f>
        <v>1300</v>
      </c>
      <c r="I35" s="247">
        <f>'2市町住宅1'!G32</f>
        <v>6.7</v>
      </c>
      <c r="J35" s="202">
        <f>'2市町住宅1'!H32</f>
        <v>16450</v>
      </c>
      <c r="K35" s="236">
        <f>'2市町住宅1'!I32</f>
        <v>17080</v>
      </c>
      <c r="L35" s="236">
        <f>'2市町住宅1'!J32</f>
        <v>17120</v>
      </c>
      <c r="M35" s="202">
        <f>'2市町住宅1'!K32</f>
        <v>17910</v>
      </c>
      <c r="N35" s="821">
        <f t="shared" si="1"/>
        <v>40</v>
      </c>
      <c r="O35" s="375">
        <f>'2市町住宅1'!L32</f>
        <v>790</v>
      </c>
      <c r="P35" s="247">
        <f>'2市町住宅1'!M32</f>
        <v>4.5999999999999996</v>
      </c>
      <c r="Q35" s="202">
        <f>'2市町住宅1'!N32</f>
        <v>1770</v>
      </c>
      <c r="R35" s="236">
        <f>'2市町住宅1'!O32</f>
        <v>2620</v>
      </c>
      <c r="S35" s="236">
        <f>'2市町住宅1'!P32</f>
        <v>2200</v>
      </c>
      <c r="T35" s="236">
        <f>'2市町住宅1'!Q32</f>
        <v>2580</v>
      </c>
      <c r="U35" s="375">
        <f>'2市町住宅1'!R32</f>
        <v>380</v>
      </c>
      <c r="V35" s="247">
        <f>'2市町住宅1'!S32</f>
        <v>17.3</v>
      </c>
      <c r="W35" s="205">
        <f>'2市町住宅1'!T32</f>
        <v>9.6</v>
      </c>
      <c r="X35" s="247">
        <f>'2市町住宅1'!U32</f>
        <v>13.279270146984286</v>
      </c>
      <c r="Y35" s="247">
        <f>'2市町住宅1'!V32</f>
        <v>11.387163561076605</v>
      </c>
      <c r="Z35" s="205">
        <f>'2市町住宅1'!W32</f>
        <v>12.512124151309409</v>
      </c>
      <c r="AA35" s="247">
        <f>'2市町住宅1'!X32</f>
        <v>1.1249605902328046</v>
      </c>
      <c r="AB35" s="202">
        <f>'2市町住宅1'!Y32</f>
        <v>680</v>
      </c>
      <c r="AC35" s="236">
        <f>'2市町住宅1'!Z32</f>
        <v>920</v>
      </c>
      <c r="AD35" s="236">
        <f>'2市町住宅1'!AA32</f>
        <v>840</v>
      </c>
      <c r="AE35" s="202">
        <f>'2市町住宅1'!AB32</f>
        <v>1160</v>
      </c>
      <c r="AF35" s="375">
        <f>'2市町住宅1'!AC32</f>
        <v>320</v>
      </c>
      <c r="AG35" s="247">
        <f>'2市町住宅1'!AD32</f>
        <v>27.6</v>
      </c>
      <c r="AH35" s="205">
        <f>'2市町住宅1'!AE32</f>
        <v>3.7</v>
      </c>
      <c r="AI35" s="247">
        <f>'2市町住宅1'!AF32</f>
        <v>4.7</v>
      </c>
      <c r="AJ35" s="247">
        <f>'2市町住宅1'!AG32</f>
        <v>4.3</v>
      </c>
      <c r="AK35" s="205">
        <f>'2市町住宅1'!AH32</f>
        <v>5.6</v>
      </c>
      <c r="AL35" s="247">
        <f>'2市町住宅1'!AI32</f>
        <v>1.2999999999999998</v>
      </c>
      <c r="AM35" s="442"/>
    </row>
    <row r="36" spans="1:39">
      <c r="A36" s="254">
        <v>220</v>
      </c>
      <c r="B36" s="447" t="s">
        <v>266</v>
      </c>
      <c r="C36" s="202">
        <f>'2市町住宅1'!B34</f>
        <v>16820</v>
      </c>
      <c r="D36" s="236">
        <f>'2市町住宅1'!C34</f>
        <v>16350</v>
      </c>
      <c r="E36" s="236">
        <f>'2市町住宅1'!D34</f>
        <v>18040</v>
      </c>
      <c r="F36" s="202">
        <f>'2市町住宅1'!E34</f>
        <v>19860</v>
      </c>
      <c r="G36" s="821">
        <f t="shared" si="0"/>
        <v>1690</v>
      </c>
      <c r="H36" s="375">
        <f>'2市町住宅1'!F34</f>
        <v>1820</v>
      </c>
      <c r="I36" s="247">
        <f>'2市町住宅1'!G34</f>
        <v>10.1</v>
      </c>
      <c r="J36" s="202">
        <f>'2市町住宅1'!H34</f>
        <v>14900</v>
      </c>
      <c r="K36" s="236">
        <f>'2市町住宅1'!I34</f>
        <v>14600</v>
      </c>
      <c r="L36" s="236">
        <f>'2市町住宅1'!J34</f>
        <v>15690</v>
      </c>
      <c r="M36" s="202">
        <f>'2市町住宅1'!K34</f>
        <v>17330</v>
      </c>
      <c r="N36" s="821">
        <f t="shared" si="1"/>
        <v>1090</v>
      </c>
      <c r="O36" s="375">
        <f>'2市町住宅1'!L34</f>
        <v>1640</v>
      </c>
      <c r="P36" s="247">
        <f>'2市町住宅1'!M34</f>
        <v>10.5</v>
      </c>
      <c r="Q36" s="202">
        <f>'2市町住宅1'!N34</f>
        <v>1890</v>
      </c>
      <c r="R36" s="236">
        <f>'2市町住宅1'!O34</f>
        <v>1760</v>
      </c>
      <c r="S36" s="236">
        <f>'2市町住宅1'!P34</f>
        <v>2330</v>
      </c>
      <c r="T36" s="236">
        <f>'2市町住宅1'!Q34</f>
        <v>2500</v>
      </c>
      <c r="U36" s="375">
        <f>'2市町住宅1'!R34</f>
        <v>170</v>
      </c>
      <c r="V36" s="247">
        <f>'2市町住宅1'!S34</f>
        <v>7.3</v>
      </c>
      <c r="W36" s="205">
        <f>'2市町住宅1'!T34</f>
        <v>11.2</v>
      </c>
      <c r="X36" s="247">
        <f>'2市町住宅1'!U34</f>
        <v>10.764525993883792</v>
      </c>
      <c r="Y36" s="247">
        <f>'2市町住宅1'!V34</f>
        <v>12.915742793791573</v>
      </c>
      <c r="Z36" s="205">
        <f>'2市町住宅1'!W34</f>
        <v>12.588116817724067</v>
      </c>
      <c r="AA36" s="247">
        <f>'2市町住宅1'!X34</f>
        <v>-0.32762597606750532</v>
      </c>
      <c r="AB36" s="202">
        <f>'2市町住宅1'!Y34</f>
        <v>1010</v>
      </c>
      <c r="AC36" s="236">
        <f>'2市町住宅1'!Z34</f>
        <v>1340</v>
      </c>
      <c r="AD36" s="236">
        <f>'2市町住宅1'!AA34</f>
        <v>1060</v>
      </c>
      <c r="AE36" s="202">
        <f>'2市町住宅1'!AB34</f>
        <v>1460</v>
      </c>
      <c r="AF36" s="375">
        <f>'2市町住宅1'!AC34</f>
        <v>400</v>
      </c>
      <c r="AG36" s="247">
        <f>'2市町住宅1'!AD34</f>
        <v>27.4</v>
      </c>
      <c r="AH36" s="205">
        <f>'2市町住宅1'!AE34</f>
        <v>6</v>
      </c>
      <c r="AI36" s="247">
        <f>'2市町住宅1'!AF34</f>
        <v>8.1999999999999993</v>
      </c>
      <c r="AJ36" s="247">
        <f>'2市町住宅1'!AG34</f>
        <v>5.9</v>
      </c>
      <c r="AK36" s="205">
        <f>'2市町住宅1'!AH34</f>
        <v>7.4</v>
      </c>
      <c r="AL36" s="247">
        <f>'2市町住宅1'!AI34</f>
        <v>1.5</v>
      </c>
      <c r="AM36" s="442"/>
    </row>
    <row r="37" spans="1:39">
      <c r="A37" s="254">
        <v>228</v>
      </c>
      <c r="B37" s="447" t="s">
        <v>267</v>
      </c>
      <c r="C37" s="202">
        <f>'2市町住宅1'!B42</f>
        <v>17970</v>
      </c>
      <c r="D37" s="236">
        <f>'2市町住宅1'!C42</f>
        <v>19970</v>
      </c>
      <c r="E37" s="236">
        <f>'2市町住宅1'!D42</f>
        <v>20220</v>
      </c>
      <c r="F37" s="202">
        <f>'2市町住宅1'!E42</f>
        <v>20010</v>
      </c>
      <c r="G37" s="821">
        <f t="shared" si="0"/>
        <v>250</v>
      </c>
      <c r="H37" s="375">
        <f>'2市町住宅1'!F42</f>
        <v>-210</v>
      </c>
      <c r="I37" s="247">
        <f>'2市町住宅1'!G42</f>
        <v>-1</v>
      </c>
      <c r="J37" s="202">
        <f>'2市町住宅1'!H42</f>
        <v>13680</v>
      </c>
      <c r="K37" s="236">
        <f>'2市町住宅1'!I42</f>
        <v>14260</v>
      </c>
      <c r="L37" s="236">
        <f>'2市町住宅1'!J42</f>
        <v>15660</v>
      </c>
      <c r="M37" s="202">
        <f>'2市町住宅1'!K42</f>
        <v>15470</v>
      </c>
      <c r="N37" s="821">
        <f t="shared" si="1"/>
        <v>1400</v>
      </c>
      <c r="O37" s="375">
        <f>'2市町住宅1'!L42</f>
        <v>-190</v>
      </c>
      <c r="P37" s="247">
        <f>'2市町住宅1'!M42</f>
        <v>-1.2</v>
      </c>
      <c r="Q37" s="202">
        <f>'2市町住宅1'!N42</f>
        <v>4200</v>
      </c>
      <c r="R37" s="236">
        <f>'2市町住宅1'!O42</f>
        <v>5590</v>
      </c>
      <c r="S37" s="236">
        <f>'2市町住宅1'!P42</f>
        <v>4460</v>
      </c>
      <c r="T37" s="236">
        <f>'2市町住宅1'!Q42</f>
        <v>4420</v>
      </c>
      <c r="U37" s="375">
        <f>'2市町住宅1'!R42</f>
        <v>-40</v>
      </c>
      <c r="V37" s="247">
        <f>'2市町住宅1'!S42</f>
        <v>-0.9</v>
      </c>
      <c r="W37" s="205">
        <f>'2市町住宅1'!T42</f>
        <v>23.4</v>
      </c>
      <c r="X37" s="247">
        <f>'2市町住宅1'!U42</f>
        <v>27.991987981972962</v>
      </c>
      <c r="Y37" s="247">
        <f>'2市町住宅1'!V42</f>
        <v>22.05736894164194</v>
      </c>
      <c r="Z37" s="205">
        <f>'2市町住宅1'!W42</f>
        <v>22.08895552223888</v>
      </c>
      <c r="AA37" s="247">
        <f>'2市町住宅1'!X42</f>
        <v>3.1586580596940195E-2</v>
      </c>
      <c r="AB37" s="202">
        <f>'2市町住宅1'!Y42</f>
        <v>1140</v>
      </c>
      <c r="AC37" s="236">
        <f>'2市町住宅1'!Z42</f>
        <v>1730</v>
      </c>
      <c r="AD37" s="236">
        <f>'2市町住宅1'!AA42</f>
        <v>1450</v>
      </c>
      <c r="AE37" s="202">
        <f>'2市町住宅1'!AB42</f>
        <v>1140</v>
      </c>
      <c r="AF37" s="375">
        <f>'2市町住宅1'!AC42</f>
        <v>-310</v>
      </c>
      <c r="AG37" s="247">
        <f>'2市町住宅1'!AD42</f>
        <v>-27.2</v>
      </c>
      <c r="AH37" s="205">
        <f>'2市町住宅1'!AE42</f>
        <v>6.3</v>
      </c>
      <c r="AI37" s="247">
        <f>'2市町住宅1'!AF42</f>
        <v>8.6999999999999993</v>
      </c>
      <c r="AJ37" s="247">
        <f>'2市町住宅1'!AG42</f>
        <v>7.2</v>
      </c>
      <c r="AK37" s="205">
        <f>'2市町住宅1'!AH42</f>
        <v>5.7</v>
      </c>
      <c r="AL37" s="247">
        <f>'2市町住宅1'!AI42</f>
        <v>-1.5</v>
      </c>
      <c r="AM37" s="442"/>
    </row>
    <row r="38" spans="1:39">
      <c r="A38" s="246">
        <v>365</v>
      </c>
      <c r="B38" s="448" t="s">
        <v>268</v>
      </c>
      <c r="C38" s="235">
        <f>'2市町住宅1'!B45</f>
        <v>7470</v>
      </c>
      <c r="D38" s="237">
        <f>'2市町住宅1'!C45</f>
        <v>7350</v>
      </c>
      <c r="E38" s="237">
        <f>'2市町住宅1'!D45</f>
        <v>7610</v>
      </c>
      <c r="F38" s="235">
        <f>'2市町住宅1'!E45</f>
        <v>6950</v>
      </c>
      <c r="G38" s="821">
        <f t="shared" si="0"/>
        <v>260</v>
      </c>
      <c r="H38" s="376">
        <f>'2市町住宅1'!F45</f>
        <v>-660</v>
      </c>
      <c r="I38" s="248">
        <f>'2市町住宅1'!G45</f>
        <v>-8.6999999999999993</v>
      </c>
      <c r="J38" s="235">
        <f>'2市町住宅1'!H45</f>
        <v>6830</v>
      </c>
      <c r="K38" s="237">
        <f>'2市町住宅1'!I45</f>
        <v>6560</v>
      </c>
      <c r="L38" s="237">
        <f>'2市町住宅1'!J45</f>
        <v>6310</v>
      </c>
      <c r="M38" s="235">
        <f>'2市町住宅1'!K45</f>
        <v>5850</v>
      </c>
      <c r="N38" s="821">
        <f t="shared" si="1"/>
        <v>-250</v>
      </c>
      <c r="O38" s="376">
        <f>'2市町住宅1'!L45</f>
        <v>-460</v>
      </c>
      <c r="P38" s="248">
        <f>'2市町住宅1'!M45</f>
        <v>-7.3</v>
      </c>
      <c r="Q38" s="235">
        <f>'2市町住宅1'!N45</f>
        <v>610</v>
      </c>
      <c r="R38" s="237">
        <f>'2市町住宅1'!O45</f>
        <v>790</v>
      </c>
      <c r="S38" s="237">
        <f>'2市町住宅1'!P45</f>
        <v>1280</v>
      </c>
      <c r="T38" s="237">
        <f>'2市町住宅1'!Q45</f>
        <v>940</v>
      </c>
      <c r="U38" s="376">
        <f>'2市町住宅1'!R45</f>
        <v>-340</v>
      </c>
      <c r="V38" s="248">
        <f>'2市町住宅1'!S45</f>
        <v>-26.6</v>
      </c>
      <c r="W38" s="428">
        <f>'2市町住宅1'!T45</f>
        <v>8.1999999999999993</v>
      </c>
      <c r="X38" s="248">
        <f>'2市町住宅1'!U45</f>
        <v>10.748299319727892</v>
      </c>
      <c r="Y38" s="248">
        <f>'2市町住宅1'!V45</f>
        <v>16.819973718791065</v>
      </c>
      <c r="Z38" s="428">
        <f>'2市町住宅1'!W45</f>
        <v>13.525179856115107</v>
      </c>
      <c r="AA38" s="248">
        <f>'2市町住宅1'!X45</f>
        <v>-3.2947938626759576</v>
      </c>
      <c r="AB38" s="235">
        <f>'2市町住宅1'!Y45</f>
        <v>340</v>
      </c>
      <c r="AC38" s="237">
        <f>'2市町住宅1'!Z45</f>
        <v>600</v>
      </c>
      <c r="AD38" s="237">
        <f>'2市町住宅1'!AA45</f>
        <v>590</v>
      </c>
      <c r="AE38" s="235">
        <f>'2市町住宅1'!AB45</f>
        <v>620</v>
      </c>
      <c r="AF38" s="376">
        <f>'2市町住宅1'!AC45</f>
        <v>30</v>
      </c>
      <c r="AG38" s="248">
        <f>'2市町住宅1'!AD45</f>
        <v>4.8</v>
      </c>
      <c r="AH38" s="428">
        <f>'2市町住宅1'!AE45</f>
        <v>4.5999999999999996</v>
      </c>
      <c r="AI38" s="248">
        <f>'2市町住宅1'!AF45</f>
        <v>8.1999999999999993</v>
      </c>
      <c r="AJ38" s="248">
        <f>'2市町住宅1'!AG45</f>
        <v>7.8</v>
      </c>
      <c r="AK38" s="428">
        <f>'2市町住宅1'!AH45</f>
        <v>8.9</v>
      </c>
      <c r="AL38" s="248">
        <f>'2市町住宅1'!AI45</f>
        <v>1.1000000000000005</v>
      </c>
      <c r="AM38" s="443"/>
    </row>
    <row r="39" spans="1:39">
      <c r="A39" s="254"/>
      <c r="B39" t="s">
        <v>269</v>
      </c>
      <c r="C39" s="446">
        <f>'2市町住宅1'!B81</f>
        <v>252780</v>
      </c>
      <c r="D39" s="202">
        <f>'2市町住宅1'!C81</f>
        <v>268640</v>
      </c>
      <c r="E39" s="446">
        <f>'2市町住宅1'!D81</f>
        <v>268361</v>
      </c>
      <c r="F39" s="202">
        <f>'2市町住宅1'!E81</f>
        <v>284764</v>
      </c>
      <c r="G39" s="820">
        <f t="shared" si="0"/>
        <v>-279</v>
      </c>
      <c r="H39" s="375">
        <f>'2市町住宅1'!F81</f>
        <v>16403</v>
      </c>
      <c r="I39" s="247">
        <f>'2市町住宅1'!G81</f>
        <v>6.112289043489926</v>
      </c>
      <c r="J39" s="202">
        <f>'2市町住宅1'!H81</f>
        <v>213060</v>
      </c>
      <c r="K39" s="236">
        <f>'2市町住宅1'!I81</f>
        <v>230030</v>
      </c>
      <c r="L39" s="236">
        <f>'2市町住宅1'!J81</f>
        <v>227357</v>
      </c>
      <c r="M39" s="202">
        <f>'2市町住宅1'!K81</f>
        <v>241743</v>
      </c>
      <c r="N39" s="820">
        <f t="shared" si="1"/>
        <v>-2673</v>
      </c>
      <c r="O39" s="375">
        <f>'2市町住宅1'!L81</f>
        <v>14386</v>
      </c>
      <c r="P39" s="247">
        <f>'2市町住宅1'!M81</f>
        <v>6.3274937653118233</v>
      </c>
      <c r="Q39" s="202">
        <f>'2市町住宅1'!N81</f>
        <v>37830</v>
      </c>
      <c r="R39" s="236">
        <f>'2市町住宅1'!O81</f>
        <v>37760</v>
      </c>
      <c r="S39" s="236">
        <f>'2市町住宅1'!P81</f>
        <v>40242</v>
      </c>
      <c r="T39" s="236">
        <f>'2市町住宅1'!Q81</f>
        <v>41043</v>
      </c>
      <c r="U39" s="375">
        <f>'2市町住宅1'!R81</f>
        <v>801</v>
      </c>
      <c r="V39" s="247">
        <f>'2市町住宅1'!S81</f>
        <v>1.9904577307290889</v>
      </c>
      <c r="W39" s="205">
        <f>'2市町住宅1'!T81</f>
        <v>15</v>
      </c>
      <c r="X39" s="247">
        <f>'2市町住宅1'!U81</f>
        <v>14.1</v>
      </c>
      <c r="Y39" s="247">
        <f>'2市町住宅1'!V81</f>
        <v>15</v>
      </c>
      <c r="Z39" s="205">
        <f>'2市町住宅1'!W81</f>
        <v>14.4</v>
      </c>
      <c r="AA39" s="247">
        <f>'2市町住宅1'!X81</f>
        <v>-0.59999999999999964</v>
      </c>
      <c r="AB39" s="202">
        <f>'2市町住宅1'!Y81</f>
        <v>21605</v>
      </c>
      <c r="AC39" s="236">
        <f>'2市町住宅1'!Z81</f>
        <v>24611</v>
      </c>
      <c r="AD39" s="236">
        <f>'2市町住宅1'!AA81</f>
        <v>25231</v>
      </c>
      <c r="AE39" s="202">
        <f>'2市町住宅1'!AB81</f>
        <v>24546</v>
      </c>
      <c r="AF39" s="375">
        <f>'2市町住宅1'!AC81</f>
        <v>-685</v>
      </c>
      <c r="AG39" s="247">
        <f>'2市町住宅1'!AD81</f>
        <v>-2.7</v>
      </c>
      <c r="AH39" s="205">
        <f>'2市町住宅1'!AE81</f>
        <v>8.5</v>
      </c>
      <c r="AI39" s="247">
        <f>'2市町住宅1'!AF81</f>
        <v>9.1999999999999993</v>
      </c>
      <c r="AJ39" s="247">
        <f>'2市町住宅1'!AG81</f>
        <v>9.4</v>
      </c>
      <c r="AK39" s="205">
        <f>'2市町住宅1'!AH81</f>
        <v>8.6</v>
      </c>
      <c r="AL39" s="247">
        <f>'2市町住宅1'!AI81</f>
        <v>-0.80000000000000071</v>
      </c>
      <c r="AM39" s="442"/>
    </row>
    <row r="40" spans="1:39">
      <c r="A40" s="254">
        <v>201</v>
      </c>
      <c r="B40" s="447" t="s">
        <v>270</v>
      </c>
      <c r="C40" s="236">
        <f>'2市町住宅1'!B16</f>
        <v>237810</v>
      </c>
      <c r="D40" s="202">
        <f>'2市町住宅1'!C16</f>
        <v>252310</v>
      </c>
      <c r="E40" s="236">
        <f>'2市町住宅1'!D16</f>
        <v>251780</v>
      </c>
      <c r="F40" s="202">
        <f>'2市町住宅1'!E16</f>
        <v>266000</v>
      </c>
      <c r="G40" s="821">
        <f t="shared" si="0"/>
        <v>-530</v>
      </c>
      <c r="H40" s="375">
        <f>'2市町住宅1'!F16</f>
        <v>14220</v>
      </c>
      <c r="I40" s="247">
        <f>'2市町住宅1'!G16</f>
        <v>5.6</v>
      </c>
      <c r="J40" s="202">
        <f>'2市町住宅1'!H16</f>
        <v>199230</v>
      </c>
      <c r="K40" s="236">
        <f>'2市町住宅1'!I16</f>
        <v>215870</v>
      </c>
      <c r="L40" s="236">
        <f>'2市町住宅1'!J16</f>
        <v>213300</v>
      </c>
      <c r="M40" s="202">
        <f>'2市町住宅1'!K16</f>
        <v>226530</v>
      </c>
      <c r="N40" s="821">
        <f t="shared" si="1"/>
        <v>-2570</v>
      </c>
      <c r="O40" s="375">
        <f>'2市町住宅1'!L16</f>
        <v>13230</v>
      </c>
      <c r="P40" s="247">
        <f>'2市町住宅1'!M16</f>
        <v>6.2</v>
      </c>
      <c r="Q40" s="202">
        <f>'2市町住宅1'!N16</f>
        <v>36750</v>
      </c>
      <c r="R40" s="236">
        <f>'2市町住宅1'!O16</f>
        <v>35770</v>
      </c>
      <c r="S40" s="236">
        <f>'2市町住宅1'!P16</f>
        <v>37660</v>
      </c>
      <c r="T40" s="236">
        <f>'2市町住宅1'!Q16</f>
        <v>37560</v>
      </c>
      <c r="U40" s="375">
        <f>'2市町住宅1'!R16</f>
        <v>-100</v>
      </c>
      <c r="V40" s="247">
        <f>'2市町住宅1'!S16</f>
        <v>-0.3</v>
      </c>
      <c r="W40" s="205">
        <f>'2市町住宅1'!T16</f>
        <v>15.5</v>
      </c>
      <c r="X40" s="247">
        <f>'2市町住宅1'!U16</f>
        <v>14.177004478617574</v>
      </c>
      <c r="Y40" s="247">
        <f>'2市町住宅1'!V16</f>
        <v>14.957502581618872</v>
      </c>
      <c r="Z40" s="205">
        <f>'2市町住宅1'!W16</f>
        <v>14.1203007518797</v>
      </c>
      <c r="AA40" s="247">
        <f>'2市町住宅1'!X16</f>
        <v>-0.8372018297391719</v>
      </c>
      <c r="AB40" s="202">
        <f>'2市町住宅1'!Y16</f>
        <v>14520</v>
      </c>
      <c r="AC40" s="236">
        <f>'2市町住宅1'!Z16</f>
        <v>17160</v>
      </c>
      <c r="AD40" s="236">
        <f>'2市町住宅1'!AA16</f>
        <v>17080</v>
      </c>
      <c r="AE40" s="202">
        <f>'2市町住宅1'!AB16</f>
        <v>16510</v>
      </c>
      <c r="AF40" s="375">
        <f>'2市町住宅1'!AC16</f>
        <v>-570</v>
      </c>
      <c r="AG40" s="247">
        <f>'2市町住宅1'!AD16</f>
        <v>-3.5</v>
      </c>
      <c r="AH40" s="205">
        <f>'2市町住宅1'!AE16</f>
        <v>6.1</v>
      </c>
      <c r="AI40" s="247">
        <f>'2市町住宅1'!AF16</f>
        <v>6.8</v>
      </c>
      <c r="AJ40" s="247">
        <f>'2市町住宅1'!AG16</f>
        <v>6.8</v>
      </c>
      <c r="AK40" s="205">
        <f>'2市町住宅1'!AH16</f>
        <v>6.2</v>
      </c>
      <c r="AL40" s="247">
        <f>'2市町住宅1'!AI16</f>
        <v>-0.59999999999999964</v>
      </c>
      <c r="AM40" s="442"/>
    </row>
    <row r="41" spans="1:39">
      <c r="A41" s="254">
        <v>442</v>
      </c>
      <c r="B41" s="495" t="s">
        <v>271</v>
      </c>
      <c r="C41" s="430">
        <f>'2市町住宅1'!B48</f>
        <v>4100</v>
      </c>
      <c r="D41" s="1319">
        <f>'2市町住宅1'!C48</f>
        <v>4765</v>
      </c>
      <c r="E41" s="430">
        <f>'2市町住宅1'!D48</f>
        <v>4365</v>
      </c>
      <c r="F41" s="1319">
        <f>'2市町住宅1'!E48</f>
        <v>5100</v>
      </c>
      <c r="G41" s="1319">
        <f>'2市町住宅1'!F48</f>
        <v>735</v>
      </c>
      <c r="H41" s="1619">
        <f>'2市町住宅1'!F48</f>
        <v>735</v>
      </c>
      <c r="I41" s="1620">
        <f>'2市町住宅1'!G48</f>
        <v>16.8</v>
      </c>
      <c r="J41" s="1319">
        <f>'2市町住宅1'!H48</f>
        <v>3820</v>
      </c>
      <c r="K41" s="430">
        <f>'2市町住宅1'!I48</f>
        <v>4075</v>
      </c>
      <c r="L41" s="430">
        <f>'2市町住宅1'!J48</f>
        <v>3590</v>
      </c>
      <c r="M41" s="1319">
        <f>'2市町住宅1'!K48</f>
        <v>3727</v>
      </c>
      <c r="N41" s="1621">
        <f t="shared" ref="N41" si="2">L41-K41</f>
        <v>-485</v>
      </c>
      <c r="O41" s="1619">
        <f>'2市町住宅1'!L48</f>
        <v>137</v>
      </c>
      <c r="P41" s="1620">
        <f>'2市町住宅1'!M48</f>
        <v>3.8</v>
      </c>
      <c r="Q41" s="1319">
        <f>'2市町住宅1'!N48</f>
        <v>256</v>
      </c>
      <c r="R41" s="430">
        <f>'2市町住宅1'!O48</f>
        <v>598</v>
      </c>
      <c r="S41" s="430">
        <f>'2市町住宅1'!P48</f>
        <v>805</v>
      </c>
      <c r="T41" s="430">
        <f>'2市町住宅1'!Q48</f>
        <v>1364</v>
      </c>
      <c r="U41" s="1619">
        <f>'2市町住宅1'!R48</f>
        <v>559</v>
      </c>
      <c r="V41" s="1620">
        <f>'2市町住宅1'!S48</f>
        <v>69.400000000000006</v>
      </c>
      <c r="W41" s="1622">
        <f>'2市町住宅1'!T48</f>
        <v>6.2</v>
      </c>
      <c r="X41" s="1620">
        <f>'2市町住宅1'!U48</f>
        <v>12.5498426023085</v>
      </c>
      <c r="Y41" s="1620">
        <f>'2市町住宅1'!V48</f>
        <v>18.442153493699887</v>
      </c>
      <c r="Z41" s="1622">
        <f>'2市町住宅1'!W48</f>
        <v>26.745098039215687</v>
      </c>
      <c r="AA41" s="1620">
        <f>'2市町住宅1'!X48</f>
        <v>8.3029445455157997</v>
      </c>
      <c r="AB41" s="1319">
        <f>'2市町住宅1'!Y48</f>
        <v>115</v>
      </c>
      <c r="AC41" s="430">
        <f>'2市町住宅1'!Z48</f>
        <v>484</v>
      </c>
      <c r="AD41" s="430">
        <f>'2市町住宅1'!AA48</f>
        <v>672</v>
      </c>
      <c r="AE41" s="1319">
        <f>'2市町住宅1'!AB48</f>
        <v>711</v>
      </c>
      <c r="AF41" s="1619">
        <f>'2市町住宅1'!AC48</f>
        <v>39</v>
      </c>
      <c r="AG41" s="1620">
        <f>'2市町住宅1'!AD48</f>
        <v>5.5</v>
      </c>
      <c r="AH41" s="1622">
        <f>'2市町住宅1'!AE48</f>
        <v>2.8</v>
      </c>
      <c r="AI41" s="1620">
        <f>'2市町住宅1'!AF48</f>
        <v>10.199999999999999</v>
      </c>
      <c r="AJ41" s="1620">
        <f>'2市町住宅1'!AG48</f>
        <v>15.4</v>
      </c>
      <c r="AK41" s="1622">
        <f>'2市町住宅1'!AH48</f>
        <v>13.9</v>
      </c>
      <c r="AL41" s="1620">
        <f>'2市町住宅1'!AI48</f>
        <v>-1.5</v>
      </c>
      <c r="AM41" s="814" t="s">
        <v>921</v>
      </c>
    </row>
    <row r="42" spans="1:39">
      <c r="A42" s="254">
        <v>443</v>
      </c>
      <c r="B42" s="447" t="s">
        <v>272</v>
      </c>
      <c r="C42" s="236">
        <f>'2市町住宅1'!B49</f>
        <v>6790</v>
      </c>
      <c r="D42" s="202">
        <f>'2市町住宅1'!C49</f>
        <v>7080</v>
      </c>
      <c r="E42" s="236">
        <f>'2市町住宅1'!D49</f>
        <v>8220</v>
      </c>
      <c r="F42" s="202">
        <f>'2市町住宅1'!E49</f>
        <v>8620</v>
      </c>
      <c r="G42" s="821">
        <f t="shared" si="0"/>
        <v>1140</v>
      </c>
      <c r="H42" s="375">
        <f>'2市町住宅1'!F49</f>
        <v>400</v>
      </c>
      <c r="I42" s="247">
        <f>'2市町住宅1'!G49</f>
        <v>4.9000000000000004</v>
      </c>
      <c r="J42" s="202">
        <f>'2市町住宅1'!H49</f>
        <v>6210</v>
      </c>
      <c r="K42" s="236">
        <f>'2市町住宅1'!I49</f>
        <v>6250</v>
      </c>
      <c r="L42" s="236">
        <f>'2市町住宅1'!J49</f>
        <v>7180</v>
      </c>
      <c r="M42" s="202">
        <f>'2市町住宅1'!K49</f>
        <v>7800</v>
      </c>
      <c r="N42" s="821">
        <f t="shared" si="1"/>
        <v>930</v>
      </c>
      <c r="O42" s="375">
        <f>'2市町住宅1'!L49</f>
        <v>620</v>
      </c>
      <c r="P42" s="247">
        <f>'2市町住宅1'!M49</f>
        <v>8.6</v>
      </c>
      <c r="Q42" s="202">
        <f>'2市町住宅1'!N49</f>
        <v>570</v>
      </c>
      <c r="R42" s="236">
        <f>'2市町住宅1'!O49</f>
        <v>830</v>
      </c>
      <c r="S42" s="236">
        <f>'2市町住宅1'!P49</f>
        <v>1040</v>
      </c>
      <c r="T42" s="236">
        <f>'2市町住宅1'!Q49</f>
        <v>770</v>
      </c>
      <c r="U42" s="375">
        <f>'2市町住宅1'!R49</f>
        <v>-270</v>
      </c>
      <c r="V42" s="247">
        <f>'2市町住宅1'!S49</f>
        <v>-26</v>
      </c>
      <c r="W42" s="205">
        <f>'2市町住宅1'!T49</f>
        <v>8.4</v>
      </c>
      <c r="X42" s="247">
        <f>'2市町住宅1'!U49</f>
        <v>11.72316384180791</v>
      </c>
      <c r="Y42" s="247">
        <f>'2市町住宅1'!V49</f>
        <v>12.652068126520682</v>
      </c>
      <c r="Z42" s="205">
        <f>'2市町住宅1'!W49</f>
        <v>8.9327146171693741</v>
      </c>
      <c r="AA42" s="247">
        <f>'2市町住宅1'!X49</f>
        <v>-3.7193535093513077</v>
      </c>
      <c r="AB42" s="202">
        <f>'2市町住宅1'!Y49</f>
        <v>310</v>
      </c>
      <c r="AC42" s="236">
        <f>'2市町住宅1'!Z49</f>
        <v>350</v>
      </c>
      <c r="AD42" s="236">
        <f>'2市町住宅1'!AA49</f>
        <v>870</v>
      </c>
      <c r="AE42" s="202">
        <f>'2市町住宅1'!AB49</f>
        <v>360</v>
      </c>
      <c r="AF42" s="375">
        <f>'2市町住宅1'!AC49</f>
        <v>-510</v>
      </c>
      <c r="AG42" s="247">
        <f>'2市町住宅1'!AD49</f>
        <v>-141.69999999999999</v>
      </c>
      <c r="AH42" s="205">
        <f>'2市町住宅1'!AE49</f>
        <v>4.5999999999999996</v>
      </c>
      <c r="AI42" s="247">
        <f>'2市町住宅1'!AF49</f>
        <v>4.9000000000000004</v>
      </c>
      <c r="AJ42" s="247">
        <f>'2市町住宅1'!AG49</f>
        <v>10.6</v>
      </c>
      <c r="AK42" s="205">
        <f>'2市町住宅1'!AH49</f>
        <v>4.2</v>
      </c>
      <c r="AL42" s="247">
        <f>'2市町住宅1'!AI49</f>
        <v>-6.3999999999999995</v>
      </c>
      <c r="AM42" s="442"/>
    </row>
    <row r="43" spans="1:39">
      <c r="A43" s="254">
        <v>446</v>
      </c>
      <c r="B43" s="495" t="s">
        <v>273</v>
      </c>
      <c r="C43" s="237">
        <f>'2市町住宅1'!B50</f>
        <v>4080</v>
      </c>
      <c r="D43" s="202">
        <f>'2市町住宅1'!C50</f>
        <v>4485</v>
      </c>
      <c r="E43" s="237">
        <f>'2市町住宅1'!D50</f>
        <v>3996</v>
      </c>
      <c r="F43" s="202">
        <f>'2市町住宅1'!E50</f>
        <v>5044</v>
      </c>
      <c r="G43" s="822">
        <f t="shared" si="0"/>
        <v>-489</v>
      </c>
      <c r="H43" s="375">
        <f>'2市町住宅1'!F50</f>
        <v>1048</v>
      </c>
      <c r="I43" s="247">
        <f>'2市町住宅1'!G50</f>
        <v>26.2</v>
      </c>
      <c r="J43" s="202">
        <f>'2市町住宅1'!H50</f>
        <v>3800</v>
      </c>
      <c r="K43" s="236">
        <f>'2市町住宅1'!I50</f>
        <v>3835</v>
      </c>
      <c r="L43" s="236">
        <f>'2市町住宅1'!J50</f>
        <v>3287</v>
      </c>
      <c r="M43" s="202">
        <f>'2市町住宅1'!K50</f>
        <v>3686</v>
      </c>
      <c r="N43" s="822">
        <f t="shared" si="1"/>
        <v>-548</v>
      </c>
      <c r="O43" s="375">
        <f>'2市町住宅1'!L50</f>
        <v>399</v>
      </c>
      <c r="P43" s="247">
        <f>'2市町住宅1'!M50</f>
        <v>12.1</v>
      </c>
      <c r="Q43" s="202">
        <f>'2市町住宅1'!N50</f>
        <v>254</v>
      </c>
      <c r="R43" s="236">
        <f>'2市町住宅1'!O50</f>
        <v>562</v>
      </c>
      <c r="S43" s="236">
        <f>'2市町住宅1'!P50</f>
        <v>737</v>
      </c>
      <c r="T43" s="236">
        <f>'2市町住宅1'!Q50</f>
        <v>1349</v>
      </c>
      <c r="U43" s="375">
        <f>'2市町住宅1'!R50</f>
        <v>612</v>
      </c>
      <c r="V43" s="247">
        <f>'2市町住宅1'!S50</f>
        <v>83</v>
      </c>
      <c r="W43" s="205">
        <f>'2市町住宅1'!T50</f>
        <v>6.2</v>
      </c>
      <c r="X43" s="247">
        <f>'2市町住宅1'!U50</f>
        <v>12.530657748049052</v>
      </c>
      <c r="Y43" s="247">
        <f>'2市町住宅1'!V50</f>
        <v>18.443443443443446</v>
      </c>
      <c r="Z43" s="205">
        <f>'2市町住宅1'!W50</f>
        <v>26.744647105471849</v>
      </c>
      <c r="AA43" s="247">
        <f>'2市町住宅1'!X50</f>
        <v>8.3012036620284029</v>
      </c>
      <c r="AB43" s="202">
        <f>'2市町住宅1'!Y50</f>
        <v>115</v>
      </c>
      <c r="AC43" s="236">
        <f>'2市町住宅1'!Z50</f>
        <v>456</v>
      </c>
      <c r="AD43" s="236">
        <f>'2市町住宅1'!AA50</f>
        <v>615</v>
      </c>
      <c r="AE43" s="202">
        <f>'2市町住宅1'!AB50</f>
        <v>703</v>
      </c>
      <c r="AF43" s="375">
        <f>'2市町住宅1'!AC50</f>
        <v>88</v>
      </c>
      <c r="AG43" s="247">
        <f>'2市町住宅1'!AD50</f>
        <v>12.5</v>
      </c>
      <c r="AH43" s="205">
        <f>'2市町住宅1'!AE50</f>
        <v>2.8</v>
      </c>
      <c r="AI43" s="247">
        <f>'2市町住宅1'!AF50</f>
        <v>10.199999999999999</v>
      </c>
      <c r="AJ43" s="247">
        <f>'2市町住宅1'!AG50</f>
        <v>15.4</v>
      </c>
      <c r="AK43" s="205">
        <f>'2市町住宅1'!AH50</f>
        <v>13.9</v>
      </c>
      <c r="AL43" s="247">
        <f>'2市町住宅1'!AI50</f>
        <v>-1.5</v>
      </c>
      <c r="AM43" s="814" t="s">
        <v>921</v>
      </c>
    </row>
    <row r="44" spans="1:39">
      <c r="A44" s="241"/>
      <c r="B44" s="203" t="s">
        <v>274</v>
      </c>
      <c r="C44" s="441">
        <f>'2市町住宅1'!B82</f>
        <v>106830</v>
      </c>
      <c r="D44" s="446">
        <f>'2市町住宅1'!C82</f>
        <v>110220</v>
      </c>
      <c r="E44" s="446">
        <f>'2市町住宅1'!D82</f>
        <v>110610</v>
      </c>
      <c r="F44" s="441">
        <f>'2市町住宅1'!E82</f>
        <v>115969</v>
      </c>
      <c r="G44" s="821">
        <f t="shared" si="0"/>
        <v>390</v>
      </c>
      <c r="H44" s="384">
        <f>'2市町住宅1'!F82</f>
        <v>5359</v>
      </c>
      <c r="I44" s="250">
        <f>'2市町住宅1'!G82</f>
        <v>4.8449507277822983</v>
      </c>
      <c r="J44" s="441">
        <f>'2市町住宅1'!H82</f>
        <v>91300</v>
      </c>
      <c r="K44" s="446">
        <f>'2市町住宅1'!I82</f>
        <v>93470</v>
      </c>
      <c r="L44" s="446">
        <f>'2市町住宅1'!J82</f>
        <v>92710</v>
      </c>
      <c r="M44" s="441">
        <f>'2市町住宅1'!K82</f>
        <v>93511</v>
      </c>
      <c r="N44" s="821">
        <f t="shared" si="1"/>
        <v>-760</v>
      </c>
      <c r="O44" s="384">
        <f>'2市町住宅1'!L82</f>
        <v>801</v>
      </c>
      <c r="P44" s="250">
        <f>'2市町住宅1'!M82</f>
        <v>0.86398446769496273</v>
      </c>
      <c r="Q44" s="441">
        <f>'2市町住宅1'!N82</f>
        <v>15020</v>
      </c>
      <c r="R44" s="446">
        <f>'2市町住宅1'!O82</f>
        <v>16180</v>
      </c>
      <c r="S44" s="446">
        <f>'2市町住宅1'!P82</f>
        <v>17530</v>
      </c>
      <c r="T44" s="446">
        <f>'2市町住宅1'!Q82</f>
        <v>22026</v>
      </c>
      <c r="U44" s="384">
        <f>'2市町住宅1'!R82</f>
        <v>4496</v>
      </c>
      <c r="V44" s="250">
        <f>'2市町住宅1'!S82</f>
        <v>25.647461494580721</v>
      </c>
      <c r="W44" s="445">
        <f>'2市町住宅1'!T82</f>
        <v>14.1</v>
      </c>
      <c r="X44" s="250">
        <f>'2市町住宅1'!U82</f>
        <v>14.7</v>
      </c>
      <c r="Y44" s="250">
        <f>'2市町住宅1'!V82</f>
        <v>15.8</v>
      </c>
      <c r="Z44" s="445">
        <f>'2市町住宅1'!W82</f>
        <v>19</v>
      </c>
      <c r="AA44" s="250">
        <f>'2市町住宅1'!X82</f>
        <v>3.1999999999999993</v>
      </c>
      <c r="AB44" s="441">
        <f>'2市町住宅1'!Y82</f>
        <v>9130</v>
      </c>
      <c r="AC44" s="446">
        <f>'2市町住宅1'!Z82</f>
        <v>10220</v>
      </c>
      <c r="AD44" s="446">
        <f>'2市町住宅1'!AA82</f>
        <v>10820</v>
      </c>
      <c r="AE44" s="441">
        <f>'2市町住宅1'!AB82</f>
        <v>13146</v>
      </c>
      <c r="AF44" s="384">
        <f>'2市町住宅1'!AC82</f>
        <v>2326</v>
      </c>
      <c r="AG44" s="250">
        <f>'2市町住宅1'!AD82</f>
        <v>21.5</v>
      </c>
      <c r="AH44" s="445">
        <f>'2市町住宅1'!AE82</f>
        <v>8.5</v>
      </c>
      <c r="AI44" s="250">
        <f>'2市町住宅1'!AF82</f>
        <v>9.3000000000000007</v>
      </c>
      <c r="AJ44" s="250">
        <f>'2市町住宅1'!AG82</f>
        <v>9.8000000000000007</v>
      </c>
      <c r="AK44" s="445">
        <f>'2市町住宅1'!AH82</f>
        <v>11.3</v>
      </c>
      <c r="AL44" s="250">
        <f>'2市町住宅1'!AI82</f>
        <v>1.5</v>
      </c>
      <c r="AM44" s="258"/>
    </row>
    <row r="45" spans="1:39">
      <c r="A45" s="254">
        <v>208</v>
      </c>
      <c r="B45" s="447" t="s">
        <v>275</v>
      </c>
      <c r="C45" s="202">
        <f>'2市町住宅1'!B23</f>
        <v>14110</v>
      </c>
      <c r="D45" s="236">
        <f>'2市町住宅1'!C23</f>
        <v>14320</v>
      </c>
      <c r="E45" s="236">
        <f>'2市町住宅1'!D23</f>
        <v>14220</v>
      </c>
      <c r="F45" s="202">
        <f>'2市町住宅1'!E23</f>
        <v>15770</v>
      </c>
      <c r="G45" s="821">
        <f t="shared" si="0"/>
        <v>-100</v>
      </c>
      <c r="H45" s="375">
        <f>'2市町住宅1'!F23</f>
        <v>1550</v>
      </c>
      <c r="I45" s="247">
        <f>'2市町住宅1'!G23</f>
        <v>10.9</v>
      </c>
      <c r="J45" s="202">
        <f>'2市町住宅1'!H23</f>
        <v>11730</v>
      </c>
      <c r="K45" s="236">
        <f>'2市町住宅1'!I23</f>
        <v>11720</v>
      </c>
      <c r="L45" s="236">
        <f>'2市町住宅1'!J23</f>
        <v>11180</v>
      </c>
      <c r="M45" s="202">
        <f>'2市町住宅1'!K23</f>
        <v>11430</v>
      </c>
      <c r="N45" s="821">
        <f t="shared" si="1"/>
        <v>-540</v>
      </c>
      <c r="O45" s="375">
        <f>'2市町住宅1'!L23</f>
        <v>250</v>
      </c>
      <c r="P45" s="247">
        <f>'2市町住宅1'!M23</f>
        <v>2.2000000000000002</v>
      </c>
      <c r="Q45" s="202">
        <f>'2市町住宅1'!N23</f>
        <v>2290</v>
      </c>
      <c r="R45" s="236">
        <f>'2市町住宅1'!O23</f>
        <v>2450</v>
      </c>
      <c r="S45" s="236">
        <f>'2市町住宅1'!P23</f>
        <v>3000</v>
      </c>
      <c r="T45" s="236">
        <f>'2市町住宅1'!Q23</f>
        <v>4290</v>
      </c>
      <c r="U45" s="375">
        <f>'2市町住宅1'!R23</f>
        <v>1290</v>
      </c>
      <c r="V45" s="247">
        <f>'2市町住宅1'!S23</f>
        <v>43</v>
      </c>
      <c r="W45" s="205">
        <f>'2市町住宅1'!T23</f>
        <v>16.2</v>
      </c>
      <c r="X45" s="247">
        <f>'2市町住宅1'!U23</f>
        <v>17.108938547486034</v>
      </c>
      <c r="Y45" s="247">
        <f>'2市町住宅1'!V23</f>
        <v>21.09704641350211</v>
      </c>
      <c r="Z45" s="205">
        <f>'2市町住宅1'!W23</f>
        <v>27.203551046290425</v>
      </c>
      <c r="AA45" s="247">
        <f>'2市町住宅1'!X23</f>
        <v>6.1065046327883152</v>
      </c>
      <c r="AB45" s="202">
        <f>'2市町住宅1'!Y23</f>
        <v>1310</v>
      </c>
      <c r="AC45" s="236">
        <f>'2市町住宅1'!Z23</f>
        <v>1510</v>
      </c>
      <c r="AD45" s="236">
        <f>'2市町住宅1'!AA23</f>
        <v>1910</v>
      </c>
      <c r="AE45" s="202">
        <f>'2市町住宅1'!AB23</f>
        <v>2490</v>
      </c>
      <c r="AF45" s="375">
        <f>'2市町住宅1'!AC23</f>
        <v>580</v>
      </c>
      <c r="AG45" s="247">
        <f>'2市町住宅1'!AD23</f>
        <v>23.3</v>
      </c>
      <c r="AH45" s="205">
        <f>'2市町住宅1'!AE23</f>
        <v>9.3000000000000007</v>
      </c>
      <c r="AI45" s="247">
        <f>'2市町住宅1'!AF23</f>
        <v>10.5</v>
      </c>
      <c r="AJ45" s="247">
        <f>'2市町住宅1'!AG23</f>
        <v>13.4</v>
      </c>
      <c r="AK45" s="205">
        <f>'2市町住宅1'!AH23</f>
        <v>15.8</v>
      </c>
      <c r="AL45" s="247">
        <f>'2市町住宅1'!AI23</f>
        <v>2.4000000000000004</v>
      </c>
      <c r="AM45" s="442"/>
    </row>
    <row r="46" spans="1:39">
      <c r="A46" s="254">
        <v>212</v>
      </c>
      <c r="B46" s="447" t="s">
        <v>276</v>
      </c>
      <c r="C46" s="202">
        <f>'2市町住宅1'!B26</f>
        <v>21430</v>
      </c>
      <c r="D46" s="236">
        <f>'2市町住宅1'!C26</f>
        <v>21840</v>
      </c>
      <c r="E46" s="236">
        <f>'2市町住宅1'!D26</f>
        <v>21410</v>
      </c>
      <c r="F46" s="202">
        <f>'2市町住宅1'!E26</f>
        <v>22780</v>
      </c>
      <c r="G46" s="821">
        <f t="shared" si="0"/>
        <v>-430</v>
      </c>
      <c r="H46" s="375">
        <f>'2市町住宅1'!F26</f>
        <v>1370</v>
      </c>
      <c r="I46" s="247">
        <f>'2市町住宅1'!G26</f>
        <v>6.4</v>
      </c>
      <c r="J46" s="202">
        <f>'2市町住宅1'!H26</f>
        <v>17290</v>
      </c>
      <c r="K46" s="236">
        <f>'2市町住宅1'!I26</f>
        <v>18150</v>
      </c>
      <c r="L46" s="236">
        <f>'2市町住宅1'!J26</f>
        <v>17860</v>
      </c>
      <c r="M46" s="202">
        <f>'2市町住宅1'!K26</f>
        <v>17810</v>
      </c>
      <c r="N46" s="821">
        <f t="shared" si="1"/>
        <v>-290</v>
      </c>
      <c r="O46" s="375">
        <f>'2市町住宅1'!L26</f>
        <v>-50</v>
      </c>
      <c r="P46" s="247">
        <f>'2市町住宅1'!M26</f>
        <v>-0.3</v>
      </c>
      <c r="Q46" s="202">
        <f>'2市町住宅1'!N26</f>
        <v>4010</v>
      </c>
      <c r="R46" s="236">
        <f>'2市町住宅1'!O26</f>
        <v>3570</v>
      </c>
      <c r="S46" s="236">
        <f>'2市町住宅1'!P26</f>
        <v>3540</v>
      </c>
      <c r="T46" s="236">
        <f>'2市町住宅1'!Q26</f>
        <v>4900</v>
      </c>
      <c r="U46" s="375">
        <f>'2市町住宅1'!R26</f>
        <v>1360</v>
      </c>
      <c r="V46" s="247">
        <f>'2市町住宅1'!S26</f>
        <v>38.4</v>
      </c>
      <c r="W46" s="205">
        <f>'2市町住宅1'!T26</f>
        <v>18.7</v>
      </c>
      <c r="X46" s="247">
        <f>'2市町住宅1'!U26</f>
        <v>16.346153846153847</v>
      </c>
      <c r="Y46" s="247">
        <f>'2市町住宅1'!V26</f>
        <v>16.534329752452127</v>
      </c>
      <c r="Z46" s="205">
        <f>'2市町住宅1'!W26</f>
        <v>21.510096575943809</v>
      </c>
      <c r="AA46" s="247">
        <f>'2市町住宅1'!X26</f>
        <v>4.9757668234916821</v>
      </c>
      <c r="AB46" s="202">
        <f>'2市町住宅1'!Y26</f>
        <v>2220</v>
      </c>
      <c r="AC46" s="236">
        <f>'2市町住宅1'!Z26</f>
        <v>1600</v>
      </c>
      <c r="AD46" s="236">
        <f>'2市町住宅1'!AA26</f>
        <v>1960</v>
      </c>
      <c r="AE46" s="202">
        <f>'2市町住宅1'!AB26</f>
        <v>2750</v>
      </c>
      <c r="AF46" s="375">
        <f>'2市町住宅1'!AC26</f>
        <v>790</v>
      </c>
      <c r="AG46" s="247">
        <f>'2市町住宅1'!AD26</f>
        <v>28.7</v>
      </c>
      <c r="AH46" s="205">
        <f>'2市町住宅1'!AE26</f>
        <v>10.4</v>
      </c>
      <c r="AI46" s="247">
        <f>'2市町住宅1'!AF26</f>
        <v>7.3</v>
      </c>
      <c r="AJ46" s="247">
        <f>'2市町住宅1'!AG26</f>
        <v>9.1999999999999993</v>
      </c>
      <c r="AK46" s="205">
        <f>'2市町住宅1'!AH26</f>
        <v>12.1</v>
      </c>
      <c r="AL46" s="247">
        <f>'2市町住宅1'!AI26</f>
        <v>2.9000000000000004</v>
      </c>
      <c r="AM46" s="442"/>
    </row>
    <row r="47" spans="1:39">
      <c r="A47" s="254">
        <v>227</v>
      </c>
      <c r="B47" s="447" t="s">
        <v>277</v>
      </c>
      <c r="C47" s="202">
        <f>'2市町住宅1'!B41</f>
        <v>14510</v>
      </c>
      <c r="D47" s="236">
        <f>'2市町住宅1'!C41</f>
        <v>14950</v>
      </c>
      <c r="E47" s="236">
        <f>'2市町住宅1'!D41</f>
        <v>15370</v>
      </c>
      <c r="F47" s="202">
        <f>'2市町住宅1'!E41</f>
        <v>15600</v>
      </c>
      <c r="G47" s="821">
        <f t="shared" si="0"/>
        <v>420</v>
      </c>
      <c r="H47" s="375">
        <f>'2市町住宅1'!F41</f>
        <v>230</v>
      </c>
      <c r="I47" s="247">
        <f>'2市町住宅1'!G41</f>
        <v>1.5</v>
      </c>
      <c r="J47" s="202">
        <f>'2市町住宅1'!H41</f>
        <v>12880</v>
      </c>
      <c r="K47" s="236">
        <f>'2市町住宅1'!I41</f>
        <v>12750</v>
      </c>
      <c r="L47" s="236">
        <f>'2市町住宅1'!J41</f>
        <v>12600</v>
      </c>
      <c r="M47" s="202">
        <f>'2市町住宅1'!K41</f>
        <v>12660</v>
      </c>
      <c r="N47" s="821">
        <f t="shared" si="1"/>
        <v>-150</v>
      </c>
      <c r="O47" s="375">
        <f>'2市町住宅1'!L41</f>
        <v>60</v>
      </c>
      <c r="P47" s="247">
        <f>'2市町住宅1'!M41</f>
        <v>0.5</v>
      </c>
      <c r="Q47" s="202">
        <f>'2市町住宅1'!N41</f>
        <v>1560</v>
      </c>
      <c r="R47" s="236">
        <f>'2市町住宅1'!O41</f>
        <v>2100</v>
      </c>
      <c r="S47" s="236">
        <f>'2市町住宅1'!P41</f>
        <v>2680</v>
      </c>
      <c r="T47" s="236">
        <f>'2市町住宅1'!Q41</f>
        <v>2870</v>
      </c>
      <c r="U47" s="375">
        <f>'2市町住宅1'!R41</f>
        <v>190</v>
      </c>
      <c r="V47" s="247">
        <f>'2市町住宅1'!S41</f>
        <v>7.1</v>
      </c>
      <c r="W47" s="205">
        <f>'2市町住宅1'!T41</f>
        <v>10.8</v>
      </c>
      <c r="X47" s="247">
        <f>'2市町住宅1'!U41</f>
        <v>14.046822742474916</v>
      </c>
      <c r="Y47" s="247">
        <f>'2市町住宅1'!V41</f>
        <v>17.436564736499673</v>
      </c>
      <c r="Z47" s="205">
        <f>'2市町住宅1'!W41</f>
        <v>18.397435897435898</v>
      </c>
      <c r="AA47" s="247">
        <f>'2市町住宅1'!X41</f>
        <v>0.96087116093622527</v>
      </c>
      <c r="AB47" s="202">
        <f>'2市町住宅1'!Y41</f>
        <v>1070</v>
      </c>
      <c r="AC47" s="236">
        <f>'2市町住宅1'!Z41</f>
        <v>1470</v>
      </c>
      <c r="AD47" s="236">
        <f>'2市町住宅1'!AA41</f>
        <v>1920</v>
      </c>
      <c r="AE47" s="202">
        <f>'2市町住宅1'!AB41</f>
        <v>2090</v>
      </c>
      <c r="AF47" s="375">
        <f>'2市町住宅1'!AC41</f>
        <v>170</v>
      </c>
      <c r="AG47" s="247">
        <f>'2市町住宅1'!AD41</f>
        <v>8.1</v>
      </c>
      <c r="AH47" s="205">
        <f>'2市町住宅1'!AE41</f>
        <v>7.4</v>
      </c>
      <c r="AI47" s="247">
        <f>'2市町住宅1'!AF41</f>
        <v>9.8000000000000007</v>
      </c>
      <c r="AJ47" s="247">
        <f>'2市町住宅1'!AG41</f>
        <v>12.5</v>
      </c>
      <c r="AK47" s="205">
        <f>'2市町住宅1'!AH41</f>
        <v>13.4</v>
      </c>
      <c r="AL47" s="247">
        <f>'2市町住宅1'!AI41</f>
        <v>0.90000000000000036</v>
      </c>
      <c r="AM47" s="442"/>
    </row>
    <row r="48" spans="1:39">
      <c r="A48" s="254">
        <v>229</v>
      </c>
      <c r="B48" s="447" t="s">
        <v>278</v>
      </c>
      <c r="C48" s="202">
        <f>'2市町住宅1'!B43</f>
        <v>29290</v>
      </c>
      <c r="D48" s="236">
        <f>'2市町住宅1'!C43</f>
        <v>31330</v>
      </c>
      <c r="E48" s="236">
        <f>'2市町住宅1'!D43</f>
        <v>31640</v>
      </c>
      <c r="F48" s="202">
        <f>'2市町住宅1'!E43</f>
        <v>31860</v>
      </c>
      <c r="G48" s="821">
        <f t="shared" si="0"/>
        <v>310</v>
      </c>
      <c r="H48" s="375">
        <f>'2市町住宅1'!F43</f>
        <v>220</v>
      </c>
      <c r="I48" s="247">
        <f>'2市町住宅1'!G43</f>
        <v>0.7</v>
      </c>
      <c r="J48" s="202">
        <f>'2市町住宅1'!H43</f>
        <v>25800</v>
      </c>
      <c r="K48" s="236">
        <f>'2市町住宅1'!I43</f>
        <v>27760</v>
      </c>
      <c r="L48" s="236">
        <f>'2市町住宅1'!J43</f>
        <v>27530</v>
      </c>
      <c r="M48" s="202">
        <f>'2市町住宅1'!K43</f>
        <v>27740</v>
      </c>
      <c r="N48" s="821">
        <f t="shared" si="1"/>
        <v>-230</v>
      </c>
      <c r="O48" s="375">
        <f>'2市町住宅1'!L43</f>
        <v>210</v>
      </c>
      <c r="P48" s="247">
        <f>'2市町住宅1'!M43</f>
        <v>0.8</v>
      </c>
      <c r="Q48" s="202">
        <f>'2市町住宅1'!N43</f>
        <v>3390</v>
      </c>
      <c r="R48" s="236">
        <f>'2市町住宅1'!O43</f>
        <v>3410</v>
      </c>
      <c r="S48" s="236">
        <f>'2市町住宅1'!P43</f>
        <v>4070</v>
      </c>
      <c r="T48" s="236">
        <f>'2市町住宅1'!Q43</f>
        <v>4070</v>
      </c>
      <c r="U48" s="375">
        <f>'2市町住宅1'!R43</f>
        <v>0</v>
      </c>
      <c r="V48" s="247">
        <f>'2市町住宅1'!S43</f>
        <v>0</v>
      </c>
      <c r="W48" s="205">
        <f>'2市町住宅1'!T43</f>
        <v>11.6</v>
      </c>
      <c r="X48" s="247">
        <f>'2市町住宅1'!U43</f>
        <v>10.88413661027769</v>
      </c>
      <c r="Y48" s="247">
        <f>'2市町住宅1'!V43</f>
        <v>12.863463969658659</v>
      </c>
      <c r="Z48" s="205">
        <f>'2市町住宅1'!W43</f>
        <v>12.774639045825486</v>
      </c>
      <c r="AA48" s="247">
        <f>'2市町住宅1'!X43</f>
        <v>-8.882492383317242E-2</v>
      </c>
      <c r="AB48" s="202">
        <f>'2市町住宅1'!Y43</f>
        <v>2280</v>
      </c>
      <c r="AC48" s="236">
        <f>'2市町住宅1'!Z43</f>
        <v>2400</v>
      </c>
      <c r="AD48" s="236">
        <f>'2市町住宅1'!AA43</f>
        <v>2680</v>
      </c>
      <c r="AE48" s="202">
        <f>'2市町住宅1'!AB43</f>
        <v>2740</v>
      </c>
      <c r="AF48" s="375">
        <f>'2市町住宅1'!AC43</f>
        <v>60</v>
      </c>
      <c r="AG48" s="247">
        <f>'2市町住宅1'!AD43</f>
        <v>2.2000000000000002</v>
      </c>
      <c r="AH48" s="205">
        <f>'2市町住宅1'!AE43</f>
        <v>7.8</v>
      </c>
      <c r="AI48" s="247">
        <f>'2市町住宅1'!AF43</f>
        <v>7.7</v>
      </c>
      <c r="AJ48" s="247">
        <f>'2市町住宅1'!AG43</f>
        <v>8.5</v>
      </c>
      <c r="AK48" s="205">
        <f>'2市町住宅1'!AH43</f>
        <v>8.6</v>
      </c>
      <c r="AL48" s="247">
        <f>'2市町住宅1'!AI43</f>
        <v>9.9999999999999645E-2</v>
      </c>
      <c r="AM48" s="442"/>
    </row>
    <row r="49" spans="1:39">
      <c r="A49" s="254">
        <v>464</v>
      </c>
      <c r="B49" s="447" t="s">
        <v>279</v>
      </c>
      <c r="C49" s="202">
        <f>'2市町住宅1'!B51</f>
        <v>12800</v>
      </c>
      <c r="D49" s="236">
        <f>'2市町住宅1'!C51</f>
        <v>12870</v>
      </c>
      <c r="E49" s="236">
        <f>'2市町住宅1'!D51</f>
        <v>13650</v>
      </c>
      <c r="F49" s="202">
        <f>'2市町住宅1'!E51</f>
        <v>14480</v>
      </c>
      <c r="G49" s="821">
        <f t="shared" si="0"/>
        <v>780</v>
      </c>
      <c r="H49" s="375">
        <f>'2市町住宅1'!F51</f>
        <v>830</v>
      </c>
      <c r="I49" s="247">
        <f>'2市町住宅1'!G51</f>
        <v>6.1</v>
      </c>
      <c r="J49" s="202">
        <f>'2市町住宅1'!H51</f>
        <v>11470</v>
      </c>
      <c r="K49" s="236">
        <f>'2市町住宅1'!I51</f>
        <v>11660</v>
      </c>
      <c r="L49" s="236">
        <f>'2市町住宅1'!J51</f>
        <v>12460</v>
      </c>
      <c r="M49" s="202">
        <f>'2市町住宅1'!K51</f>
        <v>13040</v>
      </c>
      <c r="N49" s="821">
        <f t="shared" si="1"/>
        <v>800</v>
      </c>
      <c r="O49" s="375">
        <f>'2市町住宅1'!L51</f>
        <v>580</v>
      </c>
      <c r="P49" s="247">
        <f>'2市町住宅1'!M51</f>
        <v>4.7</v>
      </c>
      <c r="Q49" s="202">
        <f>'2市町住宅1'!N51</f>
        <v>1250</v>
      </c>
      <c r="R49" s="236">
        <f>'2市町住宅1'!O51</f>
        <v>1210</v>
      </c>
      <c r="S49" s="236">
        <f>'2市町住宅1'!P51</f>
        <v>1000</v>
      </c>
      <c r="T49" s="236">
        <f>'2市町住宅1'!Q51</f>
        <v>1350</v>
      </c>
      <c r="U49" s="375">
        <f>'2市町住宅1'!R51</f>
        <v>350</v>
      </c>
      <c r="V49" s="247">
        <f>'2市町住宅1'!S51</f>
        <v>35</v>
      </c>
      <c r="W49" s="205">
        <f>'2市町住宅1'!T51</f>
        <v>9.8000000000000007</v>
      </c>
      <c r="X49" s="247">
        <f>'2市町住宅1'!U51</f>
        <v>9.4017094017094021</v>
      </c>
      <c r="Y49" s="247">
        <f>'2市町住宅1'!V51</f>
        <v>7.3260073260073266</v>
      </c>
      <c r="Z49" s="205">
        <f>'2市町住宅1'!W51</f>
        <v>9.3232044198895032</v>
      </c>
      <c r="AA49" s="247">
        <f>'2市町住宅1'!X51</f>
        <v>1.9971970938821766</v>
      </c>
      <c r="AB49" s="202">
        <f>'2市町住宅1'!Y51</f>
        <v>510</v>
      </c>
      <c r="AC49" s="236">
        <f>'2市町住宅1'!Z51</f>
        <v>690</v>
      </c>
      <c r="AD49" s="236">
        <f>'2市町住宅1'!AA51</f>
        <v>440</v>
      </c>
      <c r="AE49" s="202">
        <f>'2市町住宅1'!AB51</f>
        <v>890</v>
      </c>
      <c r="AF49" s="375">
        <f>'2市町住宅1'!AC51</f>
        <v>450</v>
      </c>
      <c r="AG49" s="247">
        <f>'2市町住宅1'!AD51</f>
        <v>50.6</v>
      </c>
      <c r="AH49" s="205">
        <f>'2市町住宅1'!AE51</f>
        <v>4</v>
      </c>
      <c r="AI49" s="247">
        <f>'2市町住宅1'!AF51</f>
        <v>5.4</v>
      </c>
      <c r="AJ49" s="247">
        <f>'2市町住宅1'!AG51</f>
        <v>3.2</v>
      </c>
      <c r="AK49" s="205">
        <f>'2市町住宅1'!AH51</f>
        <v>6.1</v>
      </c>
      <c r="AL49" s="247">
        <f>'2市町住宅1'!AI51</f>
        <v>2.8999999999999995</v>
      </c>
      <c r="AM49" s="442"/>
    </row>
    <row r="50" spans="1:39">
      <c r="A50" s="254">
        <v>481</v>
      </c>
      <c r="B50" s="495" t="s">
        <v>280</v>
      </c>
      <c r="C50" s="202">
        <f>'2市町住宅1'!B52</f>
        <v>6760</v>
      </c>
      <c r="D50" s="236">
        <f>'2市町住宅1'!C52</f>
        <v>6750</v>
      </c>
      <c r="E50" s="236">
        <f>'2市町住宅1'!D52</f>
        <v>6400</v>
      </c>
      <c r="F50" s="202">
        <f>'2市町住宅1'!E52</f>
        <v>6789</v>
      </c>
      <c r="G50" s="821">
        <f t="shared" si="0"/>
        <v>-350</v>
      </c>
      <c r="H50" s="375">
        <f>'2市町住宅1'!F52</f>
        <v>389</v>
      </c>
      <c r="I50" s="247">
        <f>'2市町住宅1'!G52</f>
        <v>6.1</v>
      </c>
      <c r="J50" s="202">
        <f>'2市町住宅1'!H52</f>
        <v>5750</v>
      </c>
      <c r="K50" s="236">
        <f>'2市町住宅1'!I52</f>
        <v>5390</v>
      </c>
      <c r="L50" s="236">
        <f>'2市町住宅1'!J52</f>
        <v>5120</v>
      </c>
      <c r="M50" s="202">
        <f>'2市町住宅1'!K52</f>
        <v>4961</v>
      </c>
      <c r="N50" s="821">
        <f t="shared" si="1"/>
        <v>-270</v>
      </c>
      <c r="O50" s="375">
        <f>'2市町住宅1'!L52</f>
        <v>-159</v>
      </c>
      <c r="P50" s="247">
        <f>'2市町住宅1'!M52</f>
        <v>-3.1</v>
      </c>
      <c r="Q50" s="202">
        <f>'2市町住宅1'!N52</f>
        <v>970</v>
      </c>
      <c r="R50" s="236">
        <f>'2市町住宅1'!O52</f>
        <v>1360</v>
      </c>
      <c r="S50" s="236">
        <f>'2市町住宅1'!P52</f>
        <v>1290</v>
      </c>
      <c r="T50" s="236">
        <f>'2市町住宅1'!Q52</f>
        <v>1816</v>
      </c>
      <c r="U50" s="375">
        <f>'2市町住宅1'!R52</f>
        <v>526</v>
      </c>
      <c r="V50" s="247">
        <f>'2市町住宅1'!S52</f>
        <v>40.799999999999997</v>
      </c>
      <c r="W50" s="205">
        <f>'2市町住宅1'!T52</f>
        <v>14.3</v>
      </c>
      <c r="X50" s="247">
        <f>'2市町住宅1'!U52</f>
        <v>20.148148148148149</v>
      </c>
      <c r="Y50" s="247">
        <f>'2市町住宅1'!V52</f>
        <v>20.15625</v>
      </c>
      <c r="Z50" s="205">
        <f>'2市町住宅1'!W52</f>
        <v>26.74915304168508</v>
      </c>
      <c r="AA50" s="247">
        <f>'2市町住宅1'!X52</f>
        <v>6.59290304168508</v>
      </c>
      <c r="AB50" s="202">
        <f>'2市町住宅1'!Y52</f>
        <v>680</v>
      </c>
      <c r="AC50" s="236">
        <f>'2市町住宅1'!Z52</f>
        <v>800</v>
      </c>
      <c r="AD50" s="236">
        <f>'2市町住宅1'!AA52</f>
        <v>770</v>
      </c>
      <c r="AE50" s="202">
        <f>'2市町住宅1'!AB52</f>
        <v>946</v>
      </c>
      <c r="AF50" s="375">
        <f>'2市町住宅1'!AC52</f>
        <v>176</v>
      </c>
      <c r="AG50" s="247">
        <f>'2市町住宅1'!AD52</f>
        <v>18.600000000000001</v>
      </c>
      <c r="AH50" s="205">
        <f>'2市町住宅1'!AE52</f>
        <v>10.1</v>
      </c>
      <c r="AI50" s="247">
        <f>'2市町住宅1'!AF52</f>
        <v>11.9</v>
      </c>
      <c r="AJ50" s="247">
        <f>'2市町住宅1'!AG52</f>
        <v>12</v>
      </c>
      <c r="AK50" s="205">
        <f>'2市町住宅1'!AH52</f>
        <v>13.9</v>
      </c>
      <c r="AL50" s="247">
        <f>'2市町住宅1'!AI52</f>
        <v>1.9000000000000004</v>
      </c>
      <c r="AM50" s="442" t="s">
        <v>921</v>
      </c>
    </row>
    <row r="51" spans="1:39">
      <c r="A51" s="246">
        <v>501</v>
      </c>
      <c r="B51" s="448" t="s">
        <v>281</v>
      </c>
      <c r="C51" s="235">
        <f>'2市町住宅1'!B53</f>
        <v>7930</v>
      </c>
      <c r="D51" s="237">
        <f>'2市町住宅1'!C53</f>
        <v>8160</v>
      </c>
      <c r="E51" s="237">
        <f>'2市町住宅1'!D53</f>
        <v>7920</v>
      </c>
      <c r="F51" s="235">
        <f>'2市町住宅1'!E53</f>
        <v>8690</v>
      </c>
      <c r="G51" s="821">
        <f t="shared" si="0"/>
        <v>-240</v>
      </c>
      <c r="H51" s="376">
        <f>'2市町住宅1'!F53</f>
        <v>770</v>
      </c>
      <c r="I51" s="248">
        <f>'2市町住宅1'!G53</f>
        <v>9.6999999999999993</v>
      </c>
      <c r="J51" s="235">
        <f>'2市町住宅1'!H53</f>
        <v>6380</v>
      </c>
      <c r="K51" s="237">
        <f>'2市町住宅1'!I53</f>
        <v>6040</v>
      </c>
      <c r="L51" s="237">
        <f>'2市町住宅1'!J53</f>
        <v>5960</v>
      </c>
      <c r="M51" s="235">
        <f>'2市町住宅1'!K53</f>
        <v>5870</v>
      </c>
      <c r="N51" s="821">
        <f t="shared" si="1"/>
        <v>-80</v>
      </c>
      <c r="O51" s="376">
        <f>'2市町住宅1'!L53</f>
        <v>-90</v>
      </c>
      <c r="P51" s="248">
        <f>'2市町住宅1'!M53</f>
        <v>-1.5</v>
      </c>
      <c r="Q51" s="235">
        <f>'2市町住宅1'!N53</f>
        <v>1550</v>
      </c>
      <c r="R51" s="237">
        <f>'2市町住宅1'!O53</f>
        <v>2080</v>
      </c>
      <c r="S51" s="237">
        <f>'2市町住宅1'!P53</f>
        <v>1950</v>
      </c>
      <c r="T51" s="237">
        <f>'2市町住宅1'!Q53</f>
        <v>2730</v>
      </c>
      <c r="U51" s="376">
        <f>'2市町住宅1'!R53</f>
        <v>780</v>
      </c>
      <c r="V51" s="248">
        <f>'2市町住宅1'!S53</f>
        <v>40</v>
      </c>
      <c r="W51" s="428">
        <f>'2市町住宅1'!T53</f>
        <v>19.5</v>
      </c>
      <c r="X51" s="248">
        <f>'2市町住宅1'!U53</f>
        <v>25.490196078431371</v>
      </c>
      <c r="Y51" s="248">
        <f>'2市町住宅1'!V53</f>
        <v>24.621212121212121</v>
      </c>
      <c r="Z51" s="428">
        <f>'2市町住宅1'!W53</f>
        <v>31.41542002301496</v>
      </c>
      <c r="AA51" s="248">
        <f>'2市町住宅1'!X53</f>
        <v>6.7942079018028387</v>
      </c>
      <c r="AB51" s="235">
        <f>'2市町住宅1'!Y53</f>
        <v>1060</v>
      </c>
      <c r="AC51" s="237">
        <f>'2市町住宅1'!Z53</f>
        <v>1750</v>
      </c>
      <c r="AD51" s="237">
        <f>'2市町住宅1'!AA53</f>
        <v>1140</v>
      </c>
      <c r="AE51" s="235">
        <f>'2市町住宅1'!AB53</f>
        <v>1240</v>
      </c>
      <c r="AF51" s="376">
        <f>'2市町住宅1'!AC53</f>
        <v>100</v>
      </c>
      <c r="AG51" s="248">
        <f>'2市町住宅1'!AD53</f>
        <v>8.1</v>
      </c>
      <c r="AH51" s="428">
        <f>'2市町住宅1'!AE53</f>
        <v>13.4</v>
      </c>
      <c r="AI51" s="248">
        <f>'2市町住宅1'!AF53</f>
        <v>21.4</v>
      </c>
      <c r="AJ51" s="248">
        <f>'2市町住宅1'!AG53</f>
        <v>14.4</v>
      </c>
      <c r="AK51" s="428">
        <f>'2市町住宅1'!AH53</f>
        <v>14.3</v>
      </c>
      <c r="AL51" s="248">
        <f>'2市町住宅1'!AI53</f>
        <v>-9.9999999999999645E-2</v>
      </c>
      <c r="AM51" s="443"/>
    </row>
    <row r="52" spans="1:39">
      <c r="A52" s="254"/>
      <c r="B52" t="s">
        <v>282</v>
      </c>
      <c r="C52" s="202">
        <f>'2市町住宅1'!B83</f>
        <v>72580</v>
      </c>
      <c r="D52" s="236">
        <f>'2市町住宅1'!C83</f>
        <v>73210</v>
      </c>
      <c r="E52" s="236">
        <f>'2市町住宅1'!D83</f>
        <v>74789</v>
      </c>
      <c r="F52" s="202">
        <f>'2市町住宅1'!E83</f>
        <v>75627</v>
      </c>
      <c r="G52" s="820">
        <f t="shared" si="0"/>
        <v>1579</v>
      </c>
      <c r="H52" s="375">
        <f>'2市町住宅1'!F83</f>
        <v>838</v>
      </c>
      <c r="I52" s="247">
        <f>'2市町住宅1'!G83</f>
        <v>1.1204856329139312</v>
      </c>
      <c r="J52" s="202">
        <f>'2市町住宅1'!H83</f>
        <v>59840</v>
      </c>
      <c r="K52" s="236">
        <f>'2市町住宅1'!I83</f>
        <v>60640</v>
      </c>
      <c r="L52" s="236">
        <f>'2市町住宅1'!J83</f>
        <v>61653</v>
      </c>
      <c r="M52" s="202">
        <f>'2市町住宅1'!K83</f>
        <v>59036</v>
      </c>
      <c r="N52" s="820">
        <f t="shared" si="1"/>
        <v>1013</v>
      </c>
      <c r="O52" s="375">
        <f>'2市町住宅1'!L83</f>
        <v>-2617</v>
      </c>
      <c r="P52" s="247">
        <f>'2市町住宅1'!M83</f>
        <v>-4.2447245065122541</v>
      </c>
      <c r="Q52" s="202">
        <f>'2市町住宅1'!N83</f>
        <v>12410</v>
      </c>
      <c r="R52" s="236">
        <f>'2市町住宅1'!O83</f>
        <v>12270</v>
      </c>
      <c r="S52" s="236">
        <f>'2市町住宅1'!P83</f>
        <v>13018</v>
      </c>
      <c r="T52" s="236">
        <f>'2市町住宅1'!Q83</f>
        <v>16111</v>
      </c>
      <c r="U52" s="375">
        <f>'2市町住宅1'!R83</f>
        <v>3093</v>
      </c>
      <c r="V52" s="247">
        <f>'2市町住宅1'!S83</f>
        <v>23.759410047626364</v>
      </c>
      <c r="W52" s="205">
        <f>'2市町住宅1'!T83</f>
        <v>17.100000000000001</v>
      </c>
      <c r="X52" s="247">
        <f>'2市町住宅1'!U83</f>
        <v>16.8</v>
      </c>
      <c r="Y52" s="247">
        <f>'2市町住宅1'!V83</f>
        <v>17.399999999999999</v>
      </c>
      <c r="Z52" s="205">
        <f>'2市町住宅1'!W83</f>
        <v>21.3</v>
      </c>
      <c r="AA52" s="247">
        <f>'2市町住宅1'!X83</f>
        <v>3.9000000000000021</v>
      </c>
      <c r="AB52" s="202">
        <f>'2市町住宅1'!Y83</f>
        <v>6870</v>
      </c>
      <c r="AC52" s="236">
        <f>'2市町住宅1'!Z83</f>
        <v>8080</v>
      </c>
      <c r="AD52" s="236">
        <f>'2市町住宅1'!AA83</f>
        <v>8663</v>
      </c>
      <c r="AE52" s="202">
        <f>'2市町住宅1'!AB83</f>
        <v>11210</v>
      </c>
      <c r="AF52" s="375">
        <f>'2市町住宅1'!AC83</f>
        <v>2547</v>
      </c>
      <c r="AG52" s="247">
        <f>'2市町住宅1'!AD83</f>
        <v>29.4</v>
      </c>
      <c r="AH52" s="205">
        <f>'2市町住宅1'!AE83</f>
        <v>9.5</v>
      </c>
      <c r="AI52" s="247">
        <f>'2市町住宅1'!AF83</f>
        <v>11</v>
      </c>
      <c r="AJ52" s="247">
        <f>'2市町住宅1'!AG83</f>
        <v>11.6</v>
      </c>
      <c r="AK52" s="205">
        <f>'2市町住宅1'!AH83</f>
        <v>14.8</v>
      </c>
      <c r="AL52" s="247">
        <f>'2市町住宅1'!AI83</f>
        <v>3.2000000000000011</v>
      </c>
      <c r="AM52" s="442"/>
    </row>
    <row r="53" spans="1:39">
      <c r="A53" s="254">
        <v>209</v>
      </c>
      <c r="B53" s="447" t="s">
        <v>283</v>
      </c>
      <c r="C53" s="202">
        <f>'2市町住宅1'!B24</f>
        <v>34910</v>
      </c>
      <c r="D53" s="236">
        <f>'2市町住宅1'!C24</f>
        <v>34340</v>
      </c>
      <c r="E53" s="236">
        <f>'2市町住宅1'!D24</f>
        <v>36210</v>
      </c>
      <c r="F53" s="202">
        <f>'2市町住宅1'!E24</f>
        <v>36320</v>
      </c>
      <c r="G53" s="821">
        <f t="shared" si="0"/>
        <v>1870</v>
      </c>
      <c r="H53" s="375">
        <f>'2市町住宅1'!F24</f>
        <v>110</v>
      </c>
      <c r="I53" s="247">
        <f>'2市町住宅1'!G24</f>
        <v>0.3</v>
      </c>
      <c r="J53" s="202">
        <f>'2市町住宅1'!H24</f>
        <v>28430</v>
      </c>
      <c r="K53" s="236">
        <f>'2市町住宅1'!I24</f>
        <v>28470</v>
      </c>
      <c r="L53" s="236">
        <f>'2市町住宅1'!J24</f>
        <v>30260</v>
      </c>
      <c r="M53" s="202">
        <f>'2市町住宅1'!K24</f>
        <v>29130</v>
      </c>
      <c r="N53" s="821">
        <f t="shared" si="1"/>
        <v>1790</v>
      </c>
      <c r="O53" s="375">
        <f>'2市町住宅1'!L24</f>
        <v>-1130</v>
      </c>
      <c r="P53" s="247">
        <f>'2市町住宅1'!M24</f>
        <v>-3.7</v>
      </c>
      <c r="Q53" s="202">
        <f>'2市町住宅1'!N24</f>
        <v>6280</v>
      </c>
      <c r="R53" s="236">
        <f>'2市町住宅1'!O24</f>
        <v>5690</v>
      </c>
      <c r="S53" s="236">
        <f>'2市町住宅1'!P24</f>
        <v>5850</v>
      </c>
      <c r="T53" s="236">
        <f>'2市町住宅1'!Q24</f>
        <v>6990</v>
      </c>
      <c r="U53" s="375">
        <f>'2市町住宅1'!R24</f>
        <v>1140</v>
      </c>
      <c r="V53" s="247">
        <f>'2市町住宅1'!S24</f>
        <v>19.5</v>
      </c>
      <c r="W53" s="205">
        <f>'2市町住宅1'!T24</f>
        <v>18</v>
      </c>
      <c r="X53" s="247">
        <f>'2市町住宅1'!U24</f>
        <v>16.569598136284217</v>
      </c>
      <c r="Y53" s="247">
        <f>'2市町住宅1'!V24</f>
        <v>16.155758077879039</v>
      </c>
      <c r="Z53" s="205">
        <f>'2市町住宅1'!W24</f>
        <v>19.245594713656388</v>
      </c>
      <c r="AA53" s="247">
        <f>'2市町住宅1'!X24</f>
        <v>3.089836635777349</v>
      </c>
      <c r="AB53" s="202">
        <f>'2市町住宅1'!Y24</f>
        <v>2370</v>
      </c>
      <c r="AC53" s="236">
        <f>'2市町住宅1'!Z24</f>
        <v>3270</v>
      </c>
      <c r="AD53" s="236">
        <f>'2市町住宅1'!AA24</f>
        <v>3360</v>
      </c>
      <c r="AE53" s="202">
        <f>'2市町住宅1'!AB24</f>
        <v>4720</v>
      </c>
      <c r="AF53" s="375">
        <f>'2市町住宅1'!AC24</f>
        <v>1360</v>
      </c>
      <c r="AG53" s="247">
        <f>'2市町住宅1'!AD24</f>
        <v>28.8</v>
      </c>
      <c r="AH53" s="205">
        <f>'2市町住宅1'!AE24</f>
        <v>6.8</v>
      </c>
      <c r="AI53" s="247">
        <f>'2市町住宅1'!AF24</f>
        <v>9.5</v>
      </c>
      <c r="AJ53" s="247">
        <f>'2市町住宅1'!AG24</f>
        <v>9.3000000000000007</v>
      </c>
      <c r="AK53" s="205">
        <f>'2市町住宅1'!AH24</f>
        <v>13</v>
      </c>
      <c r="AL53" s="247">
        <f>'2市町住宅1'!AI24</f>
        <v>3.6999999999999993</v>
      </c>
      <c r="AM53" s="442"/>
    </row>
    <row r="54" spans="1:39">
      <c r="A54" s="254">
        <v>222</v>
      </c>
      <c r="B54" s="447" t="s">
        <v>284</v>
      </c>
      <c r="C54" s="202">
        <f>'2市町住宅1'!B36</f>
        <v>10310</v>
      </c>
      <c r="D54" s="236">
        <f>'2市町住宅1'!C36</f>
        <v>11000</v>
      </c>
      <c r="E54" s="236">
        <f>'2市町住宅1'!D36</f>
        <v>10790</v>
      </c>
      <c r="F54" s="202">
        <f>'2市町住宅1'!E36</f>
        <v>10710</v>
      </c>
      <c r="G54" s="821">
        <f t="shared" si="0"/>
        <v>-210</v>
      </c>
      <c r="H54" s="375">
        <f>'2市町住宅1'!F36</f>
        <v>-80</v>
      </c>
      <c r="I54" s="247">
        <f>'2市町住宅1'!G36</f>
        <v>-0.7</v>
      </c>
      <c r="J54" s="202">
        <f>'2市町住宅1'!H36</f>
        <v>8360</v>
      </c>
      <c r="K54" s="236">
        <f>'2市町住宅1'!I36</f>
        <v>8740</v>
      </c>
      <c r="L54" s="236">
        <f>'2市町住宅1'!J36</f>
        <v>8370</v>
      </c>
      <c r="M54" s="202">
        <f>'2市町住宅1'!K36</f>
        <v>7900</v>
      </c>
      <c r="N54" s="821">
        <f t="shared" si="1"/>
        <v>-370</v>
      </c>
      <c r="O54" s="375">
        <f>'2市町住宅1'!L36</f>
        <v>-470</v>
      </c>
      <c r="P54" s="247">
        <f>'2市町住宅1'!M36</f>
        <v>-5.6</v>
      </c>
      <c r="Q54" s="202">
        <f>'2市町住宅1'!N36</f>
        <v>1890</v>
      </c>
      <c r="R54" s="236">
        <f>'2市町住宅1'!O36</f>
        <v>2210</v>
      </c>
      <c r="S54" s="236">
        <f>'2市町住宅1'!P36</f>
        <v>2390</v>
      </c>
      <c r="T54" s="236">
        <f>'2市町住宅1'!Q36</f>
        <v>2760</v>
      </c>
      <c r="U54" s="375">
        <f>'2市町住宅1'!R36</f>
        <v>370</v>
      </c>
      <c r="V54" s="247">
        <f>'2市町住宅1'!S36</f>
        <v>15.5</v>
      </c>
      <c r="W54" s="205">
        <f>'2市町住宅1'!T36</f>
        <v>18.3</v>
      </c>
      <c r="X54" s="247">
        <f>'2市町住宅1'!U36</f>
        <v>20.09090909090909</v>
      </c>
      <c r="Y54" s="247">
        <f>'2市町住宅1'!V36</f>
        <v>22.150139017608897</v>
      </c>
      <c r="Z54" s="205">
        <f>'2市町住宅1'!W36</f>
        <v>25.770308123249297</v>
      </c>
      <c r="AA54" s="247">
        <f>'2市町住宅1'!X36</f>
        <v>3.6201691056404002</v>
      </c>
      <c r="AB54" s="202">
        <f>'2市町住宅1'!Y36</f>
        <v>1380</v>
      </c>
      <c r="AC54" s="236">
        <f>'2市町住宅1'!Z36</f>
        <v>1820</v>
      </c>
      <c r="AD54" s="236">
        <f>'2市町住宅1'!AA36</f>
        <v>1820</v>
      </c>
      <c r="AE54" s="202">
        <f>'2市町住宅1'!AB36</f>
        <v>2250</v>
      </c>
      <c r="AF54" s="375">
        <f>'2市町住宅1'!AC36</f>
        <v>430</v>
      </c>
      <c r="AG54" s="247">
        <f>'2市町住宅1'!AD36</f>
        <v>19.100000000000001</v>
      </c>
      <c r="AH54" s="205">
        <f>'2市町住宅1'!AE36</f>
        <v>13.4</v>
      </c>
      <c r="AI54" s="247">
        <f>'2市町住宅1'!AF36</f>
        <v>16.5</v>
      </c>
      <c r="AJ54" s="247">
        <f>'2市町住宅1'!AG36</f>
        <v>16.899999999999999</v>
      </c>
      <c r="AK54" s="205">
        <f>'2市町住宅1'!AH36</f>
        <v>21</v>
      </c>
      <c r="AL54" s="247">
        <f>'2市町住宅1'!AI36</f>
        <v>4.1000000000000014</v>
      </c>
      <c r="AM54" s="442"/>
    </row>
    <row r="55" spans="1:39">
      <c r="A55" s="254">
        <v>225</v>
      </c>
      <c r="B55" s="447" t="s">
        <v>285</v>
      </c>
      <c r="C55" s="202">
        <f>'2市町住宅1'!B39</f>
        <v>13820</v>
      </c>
      <c r="D55" s="236">
        <f>'2市町住宅1'!C39</f>
        <v>14190</v>
      </c>
      <c r="E55" s="236">
        <f>'2市町住宅1'!D39</f>
        <v>13960</v>
      </c>
      <c r="F55" s="202">
        <f>'2市町住宅1'!E39</f>
        <v>13990</v>
      </c>
      <c r="G55" s="821">
        <f t="shared" si="0"/>
        <v>-230</v>
      </c>
      <c r="H55" s="375">
        <f>'2市町住宅1'!F39</f>
        <v>30</v>
      </c>
      <c r="I55" s="247">
        <f>'2市町住宅1'!G39</f>
        <v>0.2</v>
      </c>
      <c r="J55" s="202">
        <f>'2市町住宅1'!H39</f>
        <v>11340</v>
      </c>
      <c r="K55" s="236">
        <f>'2市町住宅1'!I39</f>
        <v>11630</v>
      </c>
      <c r="L55" s="236">
        <f>'2市町住宅1'!J39</f>
        <v>11370</v>
      </c>
      <c r="M55" s="202">
        <f>'2市町住宅1'!K39</f>
        <v>11030</v>
      </c>
      <c r="N55" s="821">
        <f t="shared" si="1"/>
        <v>-260</v>
      </c>
      <c r="O55" s="375">
        <f>'2市町住宅1'!L39</f>
        <v>-340</v>
      </c>
      <c r="P55" s="247">
        <f>'2市町住宅1'!M39</f>
        <v>-3</v>
      </c>
      <c r="Q55" s="202">
        <f>'2市町住宅1'!N39</f>
        <v>2440</v>
      </c>
      <c r="R55" s="236">
        <f>'2市町住宅1'!O39</f>
        <v>2510</v>
      </c>
      <c r="S55" s="236">
        <f>'2市町住宅1'!P39</f>
        <v>2560</v>
      </c>
      <c r="T55" s="236">
        <f>'2市町住宅1'!Q39</f>
        <v>2830</v>
      </c>
      <c r="U55" s="375">
        <f>'2市町住宅1'!R39</f>
        <v>270</v>
      </c>
      <c r="V55" s="247">
        <f>'2市町住宅1'!S39</f>
        <v>10.5</v>
      </c>
      <c r="W55" s="205">
        <f>'2市町住宅1'!T39</f>
        <v>17.7</v>
      </c>
      <c r="X55" s="247">
        <f>'2市町住宅1'!U39</f>
        <v>17.688513037350244</v>
      </c>
      <c r="Y55" s="247">
        <f>'2市町住宅1'!V39</f>
        <v>18.338108882521489</v>
      </c>
      <c r="Z55" s="205">
        <f>'2市町住宅1'!W39</f>
        <v>20.228734810578985</v>
      </c>
      <c r="AA55" s="247">
        <f>'2市町住宅1'!X39</f>
        <v>1.8906259280574957</v>
      </c>
      <c r="AB55" s="202">
        <f>'2市町住宅1'!Y39</f>
        <v>1540</v>
      </c>
      <c r="AC55" s="236">
        <f>'2市町住宅1'!Z39</f>
        <v>1540</v>
      </c>
      <c r="AD55" s="236">
        <f>'2市町住宅1'!AA39</f>
        <v>1620</v>
      </c>
      <c r="AE55" s="202">
        <f>'2市町住宅1'!AB39</f>
        <v>1750</v>
      </c>
      <c r="AF55" s="375">
        <f>'2市町住宅1'!AC39</f>
        <v>130</v>
      </c>
      <c r="AG55" s="247">
        <f>'2市町住宅1'!AD39</f>
        <v>7.4</v>
      </c>
      <c r="AH55" s="205">
        <f>'2市町住宅1'!AE39</f>
        <v>11.1</v>
      </c>
      <c r="AI55" s="247">
        <f>'2市町住宅1'!AF39</f>
        <v>10.9</v>
      </c>
      <c r="AJ55" s="247">
        <f>'2市町住宅1'!AG39</f>
        <v>11.6</v>
      </c>
      <c r="AK55" s="205">
        <f>'2市町住宅1'!AH39</f>
        <v>12.5</v>
      </c>
      <c r="AL55" s="247">
        <f>'2市町住宅1'!AI39</f>
        <v>0.90000000000000036</v>
      </c>
      <c r="AM55" s="442"/>
    </row>
    <row r="56" spans="1:39">
      <c r="A56" s="254">
        <v>585</v>
      </c>
      <c r="B56" s="447" t="s">
        <v>286</v>
      </c>
      <c r="C56" s="202">
        <f>'2市町住宅1'!B54</f>
        <v>7070</v>
      </c>
      <c r="D56" s="236">
        <f>'2市町住宅1'!C54</f>
        <v>6990</v>
      </c>
      <c r="E56" s="236">
        <f>'2市町住宅1'!D54</f>
        <v>7380</v>
      </c>
      <c r="F56" s="202">
        <f>'2市町住宅1'!E54</f>
        <v>7280</v>
      </c>
      <c r="G56" s="821">
        <f t="shared" si="0"/>
        <v>390</v>
      </c>
      <c r="H56" s="375">
        <f>'2市町住宅1'!F54</f>
        <v>-100</v>
      </c>
      <c r="I56" s="247">
        <f>'2市町住宅1'!G54</f>
        <v>-1.4</v>
      </c>
      <c r="J56" s="202">
        <f>'2市町住宅1'!H54</f>
        <v>6070</v>
      </c>
      <c r="K56" s="236">
        <f>'2市町住宅1'!I54</f>
        <v>6240</v>
      </c>
      <c r="L56" s="236">
        <f>'2市町住宅1'!J54</f>
        <v>6350</v>
      </c>
      <c r="M56" s="202">
        <f>'2市町住宅1'!K54</f>
        <v>5620</v>
      </c>
      <c r="N56" s="821">
        <f t="shared" si="1"/>
        <v>110</v>
      </c>
      <c r="O56" s="375">
        <f>'2市町住宅1'!L54</f>
        <v>-730</v>
      </c>
      <c r="P56" s="247">
        <f>'2市町住宅1'!M54</f>
        <v>-11.5</v>
      </c>
      <c r="Q56" s="202">
        <f>'2市町住宅1'!N54</f>
        <v>990</v>
      </c>
      <c r="R56" s="236">
        <f>'2市町住宅1'!O54</f>
        <v>740</v>
      </c>
      <c r="S56" s="236">
        <f>'2市町住宅1'!P54</f>
        <v>1030</v>
      </c>
      <c r="T56" s="236">
        <f>'2市町住宅1'!Q54</f>
        <v>1570</v>
      </c>
      <c r="U56" s="375">
        <f>'2市町住宅1'!R54</f>
        <v>540</v>
      </c>
      <c r="V56" s="247">
        <f>'2市町住宅1'!S54</f>
        <v>52.4</v>
      </c>
      <c r="W56" s="205">
        <f>'2市町住宅1'!T54</f>
        <v>14</v>
      </c>
      <c r="X56" s="247">
        <f>'2市町住宅1'!U54</f>
        <v>10.586552217453505</v>
      </c>
      <c r="Y56" s="247">
        <f>'2市町住宅1'!V54</f>
        <v>13.956639566395665</v>
      </c>
      <c r="Z56" s="205">
        <f>'2市町住宅1'!W54</f>
        <v>21.565934065934066</v>
      </c>
      <c r="AA56" s="247">
        <f>'2市町住宅1'!X54</f>
        <v>7.6092944995384002</v>
      </c>
      <c r="AB56" s="202">
        <f>'2市町住宅1'!Y54</f>
        <v>860</v>
      </c>
      <c r="AC56" s="236">
        <f>'2市町住宅1'!Z54</f>
        <v>550</v>
      </c>
      <c r="AD56" s="236">
        <f>'2市町住宅1'!AA54</f>
        <v>870</v>
      </c>
      <c r="AE56" s="202">
        <f>'2市町住宅1'!AB54</f>
        <v>1470</v>
      </c>
      <c r="AF56" s="375">
        <f>'2市町住宅1'!AC54</f>
        <v>600</v>
      </c>
      <c r="AG56" s="247">
        <f>'2市町住宅1'!AD54</f>
        <v>40.799999999999997</v>
      </c>
      <c r="AH56" s="205">
        <f>'2市町住宅1'!AE54</f>
        <v>12.2</v>
      </c>
      <c r="AI56" s="247">
        <f>'2市町住宅1'!AF54</f>
        <v>7.9</v>
      </c>
      <c r="AJ56" s="247">
        <f>'2市町住宅1'!AG54</f>
        <v>11.8</v>
      </c>
      <c r="AK56" s="205">
        <f>'2市町住宅1'!AH54</f>
        <v>20.2</v>
      </c>
      <c r="AL56" s="247">
        <f>'2市町住宅1'!AI54</f>
        <v>8.3999999999999986</v>
      </c>
      <c r="AM56" s="442"/>
    </row>
    <row r="57" spans="1:39">
      <c r="A57" s="254">
        <v>586</v>
      </c>
      <c r="B57" s="495" t="s">
        <v>287</v>
      </c>
      <c r="C57" s="202">
        <f>'2市町住宅1'!B55</f>
        <v>6470</v>
      </c>
      <c r="D57" s="236">
        <f>'2市町住宅1'!C55</f>
        <v>6690</v>
      </c>
      <c r="E57" s="236">
        <f>'2市町住宅1'!D55</f>
        <v>6449</v>
      </c>
      <c r="F57" s="202">
        <f>'2市町住宅1'!E55</f>
        <v>7327</v>
      </c>
      <c r="G57" s="822">
        <f t="shared" si="0"/>
        <v>-241</v>
      </c>
      <c r="H57" s="375">
        <f>'2市町住宅1'!F55</f>
        <v>878</v>
      </c>
      <c r="I57" s="247">
        <f>'2市町住宅1'!G55</f>
        <v>13.6</v>
      </c>
      <c r="J57" s="202">
        <f>'2市町住宅1'!H55</f>
        <v>5640</v>
      </c>
      <c r="K57" s="236">
        <f>'2市町住宅1'!I55</f>
        <v>5560</v>
      </c>
      <c r="L57" s="236">
        <f>'2市町住宅1'!J55</f>
        <v>5303</v>
      </c>
      <c r="M57" s="202">
        <f>'2市町住宅1'!K55</f>
        <v>5356</v>
      </c>
      <c r="N57" s="822">
        <f t="shared" si="1"/>
        <v>-257</v>
      </c>
      <c r="O57" s="375">
        <f>'2市町住宅1'!L55</f>
        <v>53</v>
      </c>
      <c r="P57" s="247">
        <f>'2市町住宅1'!M55</f>
        <v>1</v>
      </c>
      <c r="Q57" s="202">
        <f>'2市町住宅1'!N55</f>
        <v>810</v>
      </c>
      <c r="R57" s="236">
        <f>'2市町住宅1'!O55</f>
        <v>1120</v>
      </c>
      <c r="S57" s="236">
        <f>'2市町住宅1'!P55</f>
        <v>1188</v>
      </c>
      <c r="T57" s="236">
        <f>'2市町住宅1'!Q55</f>
        <v>1961</v>
      </c>
      <c r="U57" s="375">
        <f>'2市町住宅1'!R55</f>
        <v>773</v>
      </c>
      <c r="V57" s="247">
        <f>'2市町住宅1'!S55</f>
        <v>65.099999999999994</v>
      </c>
      <c r="W57" s="205">
        <f>'2市町住宅1'!T55</f>
        <v>12.5</v>
      </c>
      <c r="X57" s="247">
        <f>'2市町住宅1'!U55</f>
        <v>16.741405082212257</v>
      </c>
      <c r="Y57" s="247">
        <f>'2市町住宅1'!V55</f>
        <v>18.421460691580091</v>
      </c>
      <c r="Z57" s="205">
        <f>'2市町住宅1'!W55</f>
        <v>26.764023474819158</v>
      </c>
      <c r="AA57" s="247">
        <f>'2市町住宅1'!X55</f>
        <v>8.3425627832390674</v>
      </c>
      <c r="AB57" s="202">
        <f>'2市町住宅1'!Y55</f>
        <v>720</v>
      </c>
      <c r="AC57" s="236">
        <f>'2市町住宅1'!Z55</f>
        <v>900</v>
      </c>
      <c r="AD57" s="236">
        <f>'2市町住宅1'!AA55</f>
        <v>993</v>
      </c>
      <c r="AE57" s="202">
        <f>'2市町住宅1'!AB55</f>
        <v>1020</v>
      </c>
      <c r="AF57" s="375">
        <f>'2市町住宅1'!AC55</f>
        <v>27</v>
      </c>
      <c r="AG57" s="247">
        <f>'2市町住宅1'!AD55</f>
        <v>2.6</v>
      </c>
      <c r="AH57" s="205">
        <f>'2市町住宅1'!AE55</f>
        <v>11.1</v>
      </c>
      <c r="AI57" s="247">
        <f>'2市町住宅1'!AF55</f>
        <v>13.5</v>
      </c>
      <c r="AJ57" s="247">
        <f>'2市町住宅1'!AG55</f>
        <v>15.4</v>
      </c>
      <c r="AK57" s="205">
        <f>'2市町住宅1'!AH55</f>
        <v>13.9</v>
      </c>
      <c r="AL57" s="247">
        <f>'2市町住宅1'!AI55</f>
        <v>-1.5</v>
      </c>
      <c r="AM57" s="442" t="s">
        <v>921</v>
      </c>
    </row>
    <row r="58" spans="1:39">
      <c r="A58" s="241"/>
      <c r="B58" s="203" t="s">
        <v>288</v>
      </c>
      <c r="C58" s="441">
        <f>'2市町住宅1'!B84</f>
        <v>43030</v>
      </c>
      <c r="D58" s="446">
        <f>'2市町住宅1'!C84</f>
        <v>44670</v>
      </c>
      <c r="E58" s="446">
        <f>'2市町住宅1'!D84</f>
        <v>45240</v>
      </c>
      <c r="F58" s="441">
        <f>'2市町住宅1'!E84</f>
        <v>47900</v>
      </c>
      <c r="G58" s="821">
        <f t="shared" si="0"/>
        <v>570</v>
      </c>
      <c r="H58" s="384">
        <f>'2市町住宅1'!F84</f>
        <v>2660</v>
      </c>
      <c r="I58" s="250">
        <f>'2市町住宅1'!G84</f>
        <v>5.8797524314765699</v>
      </c>
      <c r="J58" s="441">
        <f>'2市町住宅1'!H84</f>
        <v>35300</v>
      </c>
      <c r="K58" s="446">
        <f>'2市町住宅1'!I84</f>
        <v>37340</v>
      </c>
      <c r="L58" s="446">
        <f>'2市町住宅1'!J84</f>
        <v>37580</v>
      </c>
      <c r="M58" s="441">
        <f>'2市町住宅1'!K84</f>
        <v>38980</v>
      </c>
      <c r="N58" s="821">
        <f t="shared" si="1"/>
        <v>240</v>
      </c>
      <c r="O58" s="384">
        <f>'2市町住宅1'!L84</f>
        <v>1400</v>
      </c>
      <c r="P58" s="250">
        <f>'2市町住宅1'!M84</f>
        <v>3.7253858435337945</v>
      </c>
      <c r="Q58" s="441">
        <f>'2市町住宅1'!N84</f>
        <v>7550</v>
      </c>
      <c r="R58" s="446">
        <f>'2市町住宅1'!O84</f>
        <v>7250</v>
      </c>
      <c r="S58" s="446">
        <f>'2市町住宅1'!P84</f>
        <v>7430</v>
      </c>
      <c r="T58" s="446">
        <f>'2市町住宅1'!Q84</f>
        <v>8820</v>
      </c>
      <c r="U58" s="384">
        <f>'2市町住宅1'!R84</f>
        <v>1390</v>
      </c>
      <c r="V58" s="250">
        <f>'2市町住宅1'!S84</f>
        <v>18.707940780619111</v>
      </c>
      <c r="W58" s="445">
        <f>'2市町住宅1'!T84</f>
        <v>17.5</v>
      </c>
      <c r="X58" s="250">
        <f>'2市町住宅1'!U84</f>
        <v>16.2</v>
      </c>
      <c r="Y58" s="250">
        <f>'2市町住宅1'!V84</f>
        <v>16.399999999999999</v>
      </c>
      <c r="Z58" s="445">
        <f>'2市町住宅1'!W84</f>
        <v>18.399999999999999</v>
      </c>
      <c r="AA58" s="250">
        <f>'2市町住宅1'!X84</f>
        <v>2</v>
      </c>
      <c r="AB58" s="441">
        <f>'2市町住宅1'!Y84</f>
        <v>4180</v>
      </c>
      <c r="AC58" s="446">
        <f>'2市町住宅1'!Z84</f>
        <v>4440</v>
      </c>
      <c r="AD58" s="446">
        <f>'2市町住宅1'!AA84</f>
        <v>5040</v>
      </c>
      <c r="AE58" s="441">
        <f>'2市町住宅1'!AB84</f>
        <v>5050</v>
      </c>
      <c r="AF58" s="384">
        <f>'2市町住宅1'!AC84</f>
        <v>10</v>
      </c>
      <c r="AG58" s="250">
        <f>'2市町住宅1'!AD84</f>
        <v>0.2</v>
      </c>
      <c r="AH58" s="445">
        <f>'2市町住宅1'!AE84</f>
        <v>9.6999999999999993</v>
      </c>
      <c r="AI58" s="250">
        <f>'2市町住宅1'!AF84</f>
        <v>9.9</v>
      </c>
      <c r="AJ58" s="250">
        <f>'2市町住宅1'!AG84</f>
        <v>11.1</v>
      </c>
      <c r="AK58" s="445">
        <f>'2市町住宅1'!AH84</f>
        <v>10.5</v>
      </c>
      <c r="AL58" s="250">
        <f>'2市町住宅1'!AI84</f>
        <v>-0.59999999999999964</v>
      </c>
      <c r="AM58" s="258"/>
    </row>
    <row r="59" spans="1:39">
      <c r="A59" s="254">
        <v>221</v>
      </c>
      <c r="B59" s="447" t="s">
        <v>289</v>
      </c>
      <c r="C59" s="202">
        <f>'2市町住宅1'!B35</f>
        <v>17240</v>
      </c>
      <c r="D59" s="236">
        <f>'2市町住宅1'!C35</f>
        <v>17970</v>
      </c>
      <c r="E59" s="236">
        <f>'2市町住宅1'!D35</f>
        <v>18560</v>
      </c>
      <c r="F59" s="202">
        <f>'2市町住宅1'!E35</f>
        <v>19760</v>
      </c>
      <c r="G59" s="821">
        <f t="shared" si="0"/>
        <v>590</v>
      </c>
      <c r="H59" s="375">
        <f>'2市町住宅1'!F35</f>
        <v>1200</v>
      </c>
      <c r="I59" s="247">
        <f>'2市町住宅1'!G35</f>
        <v>6.5</v>
      </c>
      <c r="J59" s="202">
        <f>'2市町住宅1'!H35</f>
        <v>14630</v>
      </c>
      <c r="K59" s="236">
        <f>'2市町住宅1'!I35</f>
        <v>14970</v>
      </c>
      <c r="L59" s="236">
        <f>'2市町住宅1'!J35</f>
        <v>15450</v>
      </c>
      <c r="M59" s="202">
        <f>'2市町住宅1'!K35</f>
        <v>15900</v>
      </c>
      <c r="N59" s="821">
        <f t="shared" si="1"/>
        <v>480</v>
      </c>
      <c r="O59" s="375">
        <f>'2市町住宅1'!L35</f>
        <v>450</v>
      </c>
      <c r="P59" s="247">
        <f>'2市町住宅1'!M35</f>
        <v>2.9</v>
      </c>
      <c r="Q59" s="202">
        <f>'2市町住宅1'!N35</f>
        <v>2590</v>
      </c>
      <c r="R59" s="236">
        <f>'2市町住宅1'!O35</f>
        <v>2960</v>
      </c>
      <c r="S59" s="236">
        <f>'2市町住宅1'!P35</f>
        <v>2960</v>
      </c>
      <c r="T59" s="236">
        <f>'2市町住宅1'!Q35</f>
        <v>3790</v>
      </c>
      <c r="U59" s="375">
        <f>'2市町住宅1'!R35</f>
        <v>830</v>
      </c>
      <c r="V59" s="247">
        <f>'2市町住宅1'!S35</f>
        <v>28</v>
      </c>
      <c r="W59" s="205">
        <f>'2市町住宅1'!T35</f>
        <v>15</v>
      </c>
      <c r="X59" s="247">
        <f>'2市町住宅1'!U35</f>
        <v>16.471897607122983</v>
      </c>
      <c r="Y59" s="247">
        <f>'2市町住宅1'!V35</f>
        <v>15.948275862068966</v>
      </c>
      <c r="Z59" s="205">
        <f>'2市町住宅1'!W35</f>
        <v>19.180161943319838</v>
      </c>
      <c r="AA59" s="247">
        <f>'2市町住宅1'!X35</f>
        <v>3.2318860812508721</v>
      </c>
      <c r="AB59" s="202">
        <f>'2市町住宅1'!Y35</f>
        <v>1490</v>
      </c>
      <c r="AC59" s="236">
        <f>'2市町住宅1'!Z35</f>
        <v>1630</v>
      </c>
      <c r="AD59" s="236">
        <f>'2市町住宅1'!AA35</f>
        <v>1850</v>
      </c>
      <c r="AE59" s="202">
        <f>'2市町住宅1'!AB35</f>
        <v>2100</v>
      </c>
      <c r="AF59" s="375">
        <f>'2市町住宅1'!AC35</f>
        <v>250</v>
      </c>
      <c r="AG59" s="247">
        <f>'2市町住宅1'!AD35</f>
        <v>11.9</v>
      </c>
      <c r="AH59" s="205">
        <f>'2市町住宅1'!AE35</f>
        <v>8.6</v>
      </c>
      <c r="AI59" s="247">
        <f>'2市町住宅1'!AF35</f>
        <v>9.1</v>
      </c>
      <c r="AJ59" s="247">
        <f>'2市町住宅1'!AG35</f>
        <v>10</v>
      </c>
      <c r="AK59" s="205">
        <f>'2市町住宅1'!AH35</f>
        <v>10.6</v>
      </c>
      <c r="AL59" s="247">
        <f>'2市町住宅1'!AI35</f>
        <v>0.59999999999999964</v>
      </c>
      <c r="AM59" s="442"/>
    </row>
    <row r="60" spans="1:39">
      <c r="A60" s="246">
        <v>223</v>
      </c>
      <c r="B60" s="448" t="s">
        <v>290</v>
      </c>
      <c r="C60" s="235">
        <f>'2市町住宅1'!B37</f>
        <v>25790</v>
      </c>
      <c r="D60" s="237">
        <f>'2市町住宅1'!C37</f>
        <v>26700</v>
      </c>
      <c r="E60" s="237">
        <f>'2市町住宅1'!D37</f>
        <v>26680</v>
      </c>
      <c r="F60" s="235">
        <f>'2市町住宅1'!E37</f>
        <v>28140</v>
      </c>
      <c r="G60" s="821">
        <f t="shared" si="0"/>
        <v>-20</v>
      </c>
      <c r="H60" s="376">
        <f>'2市町住宅1'!F37</f>
        <v>1460</v>
      </c>
      <c r="I60" s="248">
        <f>'2市町住宅1'!G37</f>
        <v>5.5</v>
      </c>
      <c r="J60" s="235">
        <f>'2市町住宅1'!H37</f>
        <v>20670</v>
      </c>
      <c r="K60" s="237">
        <f>'2市町住宅1'!I37</f>
        <v>22370</v>
      </c>
      <c r="L60" s="237">
        <f>'2市町住宅1'!J37</f>
        <v>22130</v>
      </c>
      <c r="M60" s="235">
        <f>'2市町住宅1'!K37</f>
        <v>23080</v>
      </c>
      <c r="N60" s="821">
        <f t="shared" si="1"/>
        <v>-240</v>
      </c>
      <c r="O60" s="376">
        <f>'2市町住宅1'!L37</f>
        <v>950</v>
      </c>
      <c r="P60" s="248">
        <f>'2市町住宅1'!M37</f>
        <v>4.3</v>
      </c>
      <c r="Q60" s="235">
        <f>'2市町住宅1'!N37</f>
        <v>4960</v>
      </c>
      <c r="R60" s="237">
        <f>'2市町住宅1'!O37</f>
        <v>4290</v>
      </c>
      <c r="S60" s="237">
        <f>'2市町住宅1'!P37</f>
        <v>4470</v>
      </c>
      <c r="T60" s="237">
        <f>'2市町住宅1'!Q37</f>
        <v>5030</v>
      </c>
      <c r="U60" s="376">
        <f>'2市町住宅1'!R37</f>
        <v>560</v>
      </c>
      <c r="V60" s="248">
        <f>'2市町住宅1'!S37</f>
        <v>12.5</v>
      </c>
      <c r="W60" s="428">
        <f>'2市町住宅1'!T37</f>
        <v>19.2</v>
      </c>
      <c r="X60" s="248">
        <f>'2市町住宅1'!U37</f>
        <v>16.067415730337078</v>
      </c>
      <c r="Y60" s="248">
        <f>'2市町住宅1'!V37</f>
        <v>16.754122938530735</v>
      </c>
      <c r="Z60" s="428">
        <f>'2市町住宅1'!W37</f>
        <v>17.874911158493248</v>
      </c>
      <c r="AA60" s="248">
        <f>'2市町住宅1'!X37</f>
        <v>1.1207882199625132</v>
      </c>
      <c r="AB60" s="235">
        <f>'2市町住宅1'!Y37</f>
        <v>2690</v>
      </c>
      <c r="AC60" s="237">
        <f>'2市町住宅1'!Z37</f>
        <v>2810</v>
      </c>
      <c r="AD60" s="237">
        <f>'2市町住宅1'!AA37</f>
        <v>3190</v>
      </c>
      <c r="AE60" s="235">
        <f>'2市町住宅1'!AB37</f>
        <v>2950</v>
      </c>
      <c r="AF60" s="376">
        <f>'2市町住宅1'!AC37</f>
        <v>-240</v>
      </c>
      <c r="AG60" s="248">
        <f>'2市町住宅1'!AD37</f>
        <v>-8.1</v>
      </c>
      <c r="AH60" s="428">
        <f>'2市町住宅1'!AE37</f>
        <v>10.4</v>
      </c>
      <c r="AI60" s="248">
        <f>'2市町住宅1'!AF37</f>
        <v>10.5</v>
      </c>
      <c r="AJ60" s="248">
        <f>'2市町住宅1'!AG37</f>
        <v>12</v>
      </c>
      <c r="AK60" s="428">
        <f>'2市町住宅1'!AH37</f>
        <v>10.5</v>
      </c>
      <c r="AL60" s="248">
        <f>'2市町住宅1'!AI37</f>
        <v>-1.5</v>
      </c>
      <c r="AM60" s="443"/>
    </row>
    <row r="61" spans="1:39">
      <c r="A61" s="254"/>
      <c r="B61" t="s">
        <v>291</v>
      </c>
      <c r="C61" s="202">
        <f>'2市町住宅1'!B85</f>
        <v>66600</v>
      </c>
      <c r="D61" s="236">
        <f>'2市町住宅1'!C85</f>
        <v>65860</v>
      </c>
      <c r="E61" s="236">
        <f>'2市町住宅1'!D85</f>
        <v>67670</v>
      </c>
      <c r="F61" s="202">
        <f>'2市町住宅1'!E85</f>
        <v>66940</v>
      </c>
      <c r="G61" s="820">
        <f t="shared" si="0"/>
        <v>1810</v>
      </c>
      <c r="H61" s="375">
        <f>'2市町住宅1'!F85</f>
        <v>-730</v>
      </c>
      <c r="I61" s="247">
        <f>'2市町住宅1'!G85</f>
        <v>-1.0787645928771981</v>
      </c>
      <c r="J61" s="202">
        <f>'2市町住宅1'!H85</f>
        <v>51440</v>
      </c>
      <c r="K61" s="236">
        <f>'2市町住宅1'!I85</f>
        <v>51280</v>
      </c>
      <c r="L61" s="236">
        <f>'2市町住宅1'!J85</f>
        <v>51600</v>
      </c>
      <c r="M61" s="202">
        <f>'2市町住宅1'!K85</f>
        <v>50720</v>
      </c>
      <c r="N61" s="820">
        <f t="shared" si="1"/>
        <v>320</v>
      </c>
      <c r="O61" s="375">
        <f>'2市町住宅1'!L85</f>
        <v>-880</v>
      </c>
      <c r="P61" s="247">
        <f>'2市町住宅1'!M85</f>
        <v>-1.7054263565891472</v>
      </c>
      <c r="Q61" s="202">
        <f>'2市町住宅1'!N85</f>
        <v>14950</v>
      </c>
      <c r="R61" s="236">
        <f>'2市町住宅1'!O85</f>
        <v>14100</v>
      </c>
      <c r="S61" s="236">
        <f>'2市町住宅1'!P85</f>
        <v>15690</v>
      </c>
      <c r="T61" s="236">
        <f>'2市町住宅1'!Q85</f>
        <v>15900</v>
      </c>
      <c r="U61" s="375">
        <f>'2市町住宅1'!R85</f>
        <v>210</v>
      </c>
      <c r="V61" s="247">
        <f>'2市町住宅1'!S85</f>
        <v>1.338432122370937</v>
      </c>
      <c r="W61" s="205">
        <f>'2市町住宅1'!T85</f>
        <v>22.4</v>
      </c>
      <c r="X61" s="247">
        <f>'2市町住宅1'!U85</f>
        <v>21.4</v>
      </c>
      <c r="Y61" s="247">
        <f>'2市町住宅1'!V85</f>
        <v>23.2</v>
      </c>
      <c r="Z61" s="205">
        <f>'2市町住宅1'!W85</f>
        <v>23.8</v>
      </c>
      <c r="AA61" s="247">
        <f>'2市町住宅1'!X85</f>
        <v>0.60000000000000142</v>
      </c>
      <c r="AB61" s="202">
        <f>'2市町住宅1'!Y85</f>
        <v>7500</v>
      </c>
      <c r="AC61" s="236">
        <f>'2市町住宅1'!Z85</f>
        <v>7910</v>
      </c>
      <c r="AD61" s="236">
        <f>'2市町住宅1'!AA85</f>
        <v>8850</v>
      </c>
      <c r="AE61" s="202">
        <f>'2市町住宅1'!AB85</f>
        <v>10010</v>
      </c>
      <c r="AF61" s="375">
        <f>'2市町住宅1'!AC85</f>
        <v>1160</v>
      </c>
      <c r="AG61" s="247">
        <f>'2市町住宅1'!AD85</f>
        <v>13.1</v>
      </c>
      <c r="AH61" s="205">
        <f>'2市町住宅1'!AE85</f>
        <v>11.3</v>
      </c>
      <c r="AI61" s="247">
        <f>'2市町住宅1'!AF85</f>
        <v>12</v>
      </c>
      <c r="AJ61" s="247">
        <f>'2市町住宅1'!AG85</f>
        <v>13.1</v>
      </c>
      <c r="AK61" s="205">
        <f>'2市町住宅1'!AH85</f>
        <v>15</v>
      </c>
      <c r="AL61" s="247">
        <f>'2市町住宅1'!AI85</f>
        <v>1.9000000000000004</v>
      </c>
      <c r="AM61" s="442"/>
    </row>
    <row r="62" spans="1:39">
      <c r="A62" s="254">
        <v>205</v>
      </c>
      <c r="B62" s="447" t="s">
        <v>292</v>
      </c>
      <c r="C62" s="202">
        <f>'2市町住宅1'!B20</f>
        <v>24300</v>
      </c>
      <c r="D62" s="236">
        <f>'2市町住宅1'!C20</f>
        <v>24110</v>
      </c>
      <c r="E62" s="236">
        <f>'2市町住宅1'!D20</f>
        <v>23490</v>
      </c>
      <c r="F62" s="202">
        <f>'2市町住宅1'!E20</f>
        <v>23490</v>
      </c>
      <c r="G62" s="821">
        <f t="shared" si="0"/>
        <v>-620</v>
      </c>
      <c r="H62" s="375">
        <f>'2市町住宅1'!F20</f>
        <v>0</v>
      </c>
      <c r="I62" s="247">
        <f>'2市町住宅1'!G20</f>
        <v>0</v>
      </c>
      <c r="J62" s="202">
        <f>'2市町住宅1'!H20</f>
        <v>18460</v>
      </c>
      <c r="K62" s="236">
        <f>'2市町住宅1'!I20</f>
        <v>17920</v>
      </c>
      <c r="L62" s="236">
        <f>'2市町住宅1'!J20</f>
        <v>17630</v>
      </c>
      <c r="M62" s="202">
        <f>'2市町住宅1'!K20</f>
        <v>17670</v>
      </c>
      <c r="N62" s="821">
        <f t="shared" si="1"/>
        <v>-290</v>
      </c>
      <c r="O62" s="375">
        <f>'2市町住宅1'!L20</f>
        <v>40</v>
      </c>
      <c r="P62" s="247">
        <f>'2市町住宅1'!M20</f>
        <v>0.2</v>
      </c>
      <c r="Q62" s="202">
        <f>'2市町住宅1'!N20</f>
        <v>5730</v>
      </c>
      <c r="R62" s="236">
        <f>'2市町住宅1'!O20</f>
        <v>6040</v>
      </c>
      <c r="S62" s="236">
        <f>'2市町住宅1'!P20</f>
        <v>5760</v>
      </c>
      <c r="T62" s="236">
        <f>'2市町住宅1'!Q20</f>
        <v>5730</v>
      </c>
      <c r="U62" s="375">
        <f>'2市町住宅1'!R20</f>
        <v>-30</v>
      </c>
      <c r="V62" s="247">
        <f>'2市町住宅1'!S20</f>
        <v>-0.5</v>
      </c>
      <c r="W62" s="205">
        <f>'2市町住宅1'!T20</f>
        <v>23.6</v>
      </c>
      <c r="X62" s="247">
        <f>'2市町住宅1'!U20</f>
        <v>25.051845707175445</v>
      </c>
      <c r="Y62" s="247">
        <f>'2市町住宅1'!V20</f>
        <v>24.521072796934863</v>
      </c>
      <c r="Z62" s="205">
        <f>'2市町住宅1'!W20</f>
        <v>24.393358876117496</v>
      </c>
      <c r="AA62" s="247">
        <f>'2市町住宅1'!X20</f>
        <v>-0.12771392081736721</v>
      </c>
      <c r="AB62" s="202">
        <f>'2市町住宅1'!Y20</f>
        <v>3050</v>
      </c>
      <c r="AC62" s="236">
        <f>'2市町住宅1'!Z20</f>
        <v>2890</v>
      </c>
      <c r="AD62" s="236">
        <f>'2市町住宅1'!AA20</f>
        <v>2980</v>
      </c>
      <c r="AE62" s="202">
        <f>'2市町住宅1'!AB20</f>
        <v>3790</v>
      </c>
      <c r="AF62" s="375">
        <f>'2市町住宅1'!AC20</f>
        <v>810</v>
      </c>
      <c r="AG62" s="247">
        <f>'2市町住宅1'!AD20</f>
        <v>21.4</v>
      </c>
      <c r="AH62" s="205">
        <f>'2市町住宅1'!AE20</f>
        <v>12.6</v>
      </c>
      <c r="AI62" s="247">
        <f>'2市町住宅1'!AF20</f>
        <v>12</v>
      </c>
      <c r="AJ62" s="247">
        <f>'2市町住宅1'!AG20</f>
        <v>12.7</v>
      </c>
      <c r="AK62" s="205">
        <f>'2市町住宅1'!AH20</f>
        <v>16.100000000000001</v>
      </c>
      <c r="AL62" s="247">
        <f>'2市町住宅1'!AI20</f>
        <v>3.4000000000000021</v>
      </c>
      <c r="AM62" s="442"/>
    </row>
    <row r="63" spans="1:39">
      <c r="A63" s="254">
        <v>224</v>
      </c>
      <c r="B63" s="447" t="s">
        <v>293</v>
      </c>
      <c r="C63" s="202">
        <f>'2市町住宅1'!B38</f>
        <v>19750</v>
      </c>
      <c r="D63" s="236">
        <f>'2市町住宅1'!C38</f>
        <v>19940</v>
      </c>
      <c r="E63" s="236">
        <f>'2市町住宅1'!D38</f>
        <v>21080</v>
      </c>
      <c r="F63" s="202">
        <f>'2市町住宅1'!E38</f>
        <v>21240</v>
      </c>
      <c r="G63" s="821">
        <f t="shared" si="0"/>
        <v>1140</v>
      </c>
      <c r="H63" s="375">
        <f>'2市町住宅1'!F38</f>
        <v>160</v>
      </c>
      <c r="I63" s="247">
        <f>'2市町住宅1'!G38</f>
        <v>0.8</v>
      </c>
      <c r="J63" s="202">
        <f>'2市町住宅1'!H38</f>
        <v>16280</v>
      </c>
      <c r="K63" s="236">
        <f>'2市町住宅1'!I38</f>
        <v>16430</v>
      </c>
      <c r="L63" s="236">
        <f>'2市町住宅1'!J38</f>
        <v>16890</v>
      </c>
      <c r="M63" s="202">
        <f>'2市町住宅1'!K38</f>
        <v>16920</v>
      </c>
      <c r="N63" s="821">
        <f t="shared" si="1"/>
        <v>460</v>
      </c>
      <c r="O63" s="375">
        <f>'2市町住宅1'!L38</f>
        <v>30</v>
      </c>
      <c r="P63" s="247">
        <f>'2市町住宅1'!M38</f>
        <v>0.2</v>
      </c>
      <c r="Q63" s="202">
        <f>'2市町住宅1'!N38</f>
        <v>3450</v>
      </c>
      <c r="R63" s="236">
        <f>'2市町住宅1'!O38</f>
        <v>3260</v>
      </c>
      <c r="S63" s="236">
        <f>'2市町住宅1'!P38</f>
        <v>3950</v>
      </c>
      <c r="T63" s="236">
        <f>'2市町住宅1'!Q38</f>
        <v>4200</v>
      </c>
      <c r="U63" s="375">
        <f>'2市町住宅1'!R38</f>
        <v>250</v>
      </c>
      <c r="V63" s="247">
        <f>'2市町住宅1'!S38</f>
        <v>6.3</v>
      </c>
      <c r="W63" s="205">
        <f>'2市町住宅1'!T38</f>
        <v>17.5</v>
      </c>
      <c r="X63" s="247">
        <f>'2市町住宅1'!U38</f>
        <v>16.349047141424272</v>
      </c>
      <c r="Y63" s="247">
        <f>'2市町住宅1'!V38</f>
        <v>18.738140417457306</v>
      </c>
      <c r="Z63" s="205">
        <f>'2市町住宅1'!W38</f>
        <v>19.774011299435028</v>
      </c>
      <c r="AA63" s="247">
        <f>'2市町住宅1'!X38</f>
        <v>1.035870881977722</v>
      </c>
      <c r="AB63" s="202">
        <f>'2市町住宅1'!Y38</f>
        <v>1840</v>
      </c>
      <c r="AC63" s="236">
        <f>'2市町住宅1'!Z38</f>
        <v>2090</v>
      </c>
      <c r="AD63" s="236">
        <f>'2市町住宅1'!AA38</f>
        <v>2560</v>
      </c>
      <c r="AE63" s="202">
        <f>'2市町住宅1'!AB38</f>
        <v>2520</v>
      </c>
      <c r="AF63" s="375">
        <f>'2市町住宅1'!AC38</f>
        <v>-40</v>
      </c>
      <c r="AG63" s="247">
        <f>'2市町住宅1'!AD38</f>
        <v>-1.6</v>
      </c>
      <c r="AH63" s="205">
        <f>'2市町住宅1'!AE38</f>
        <v>9.3000000000000007</v>
      </c>
      <c r="AI63" s="247">
        <f>'2市町住宅1'!AF38</f>
        <v>10.5</v>
      </c>
      <c r="AJ63" s="247">
        <f>'2市町住宅1'!AG38</f>
        <v>12.1</v>
      </c>
      <c r="AK63" s="205">
        <f>'2市町住宅1'!AH38</f>
        <v>11.9</v>
      </c>
      <c r="AL63" s="247">
        <f>'2市町住宅1'!AI38</f>
        <v>-0.19999999999999929</v>
      </c>
      <c r="AM63" s="442"/>
    </row>
    <row r="64" spans="1:39">
      <c r="A64" s="246">
        <v>226</v>
      </c>
      <c r="B64" s="448" t="s">
        <v>294</v>
      </c>
      <c r="C64" s="235">
        <f>'2市町住宅1'!B40</f>
        <v>22550</v>
      </c>
      <c r="D64" s="237">
        <f>'2市町住宅1'!C40</f>
        <v>21810</v>
      </c>
      <c r="E64" s="237">
        <f>'2市町住宅1'!D40</f>
        <v>23100</v>
      </c>
      <c r="F64" s="235">
        <f>'2市町住宅1'!E40</f>
        <v>22210</v>
      </c>
      <c r="G64" s="822">
        <f t="shared" si="0"/>
        <v>1290</v>
      </c>
      <c r="H64" s="376">
        <f>'2市町住宅1'!F40</f>
        <v>-890</v>
      </c>
      <c r="I64" s="248">
        <f>'2市町住宅1'!G40</f>
        <v>-3.9</v>
      </c>
      <c r="J64" s="235">
        <f>'2市町住宅1'!H40</f>
        <v>16700</v>
      </c>
      <c r="K64" s="237">
        <f>'2市町住宅1'!I40</f>
        <v>16930</v>
      </c>
      <c r="L64" s="237">
        <f>'2市町住宅1'!J40</f>
        <v>17080</v>
      </c>
      <c r="M64" s="235">
        <f>'2市町住宅1'!K40</f>
        <v>16130</v>
      </c>
      <c r="N64" s="822">
        <f t="shared" si="1"/>
        <v>150</v>
      </c>
      <c r="O64" s="376">
        <f>'2市町住宅1'!L40</f>
        <v>-950</v>
      </c>
      <c r="P64" s="248">
        <f>'2市町住宅1'!M40</f>
        <v>-5.6</v>
      </c>
      <c r="Q64" s="235">
        <f>'2市町住宅1'!N40</f>
        <v>5770</v>
      </c>
      <c r="R64" s="237">
        <f>'2市町住宅1'!O40</f>
        <v>4800</v>
      </c>
      <c r="S64" s="237">
        <f>'2市町住宅1'!P40</f>
        <v>5980</v>
      </c>
      <c r="T64" s="237">
        <f>'2市町住宅1'!Q40</f>
        <v>5970</v>
      </c>
      <c r="U64" s="376">
        <f>'2市町住宅1'!R40</f>
        <v>-10</v>
      </c>
      <c r="V64" s="248">
        <f>'2市町住宅1'!S40</f>
        <v>-0.2</v>
      </c>
      <c r="W64" s="428">
        <f>'2市町住宅1'!T40</f>
        <v>25.6</v>
      </c>
      <c r="X64" s="248">
        <f>'2市町住宅1'!U40</f>
        <v>22.008253094910589</v>
      </c>
      <c r="Y64" s="248">
        <f>'2市町住宅1'!V40</f>
        <v>25.887445887445885</v>
      </c>
      <c r="Z64" s="428">
        <f>'2市町住宅1'!W40</f>
        <v>26.879783881134621</v>
      </c>
      <c r="AA64" s="248">
        <f>'2市町住宅1'!X40</f>
        <v>0.99233799368873576</v>
      </c>
      <c r="AB64" s="235">
        <f>'2市町住宅1'!Y40</f>
        <v>2610</v>
      </c>
      <c r="AC64" s="237">
        <f>'2市町住宅1'!Z40</f>
        <v>2930</v>
      </c>
      <c r="AD64" s="237">
        <f>'2市町住宅1'!AA40</f>
        <v>3310</v>
      </c>
      <c r="AE64" s="235">
        <f>'2市町住宅1'!AB40</f>
        <v>3700</v>
      </c>
      <c r="AF64" s="376">
        <f>'2市町住宅1'!AC40</f>
        <v>390</v>
      </c>
      <c r="AG64" s="248">
        <f>'2市町住宅1'!AD40</f>
        <v>10.5</v>
      </c>
      <c r="AH64" s="428">
        <f>'2市町住宅1'!AE40</f>
        <v>11.6</v>
      </c>
      <c r="AI64" s="248">
        <f>'2市町住宅1'!AF40</f>
        <v>13.4</v>
      </c>
      <c r="AJ64" s="248">
        <f>'2市町住宅1'!AG40</f>
        <v>14.3</v>
      </c>
      <c r="AK64" s="428">
        <f>'2市町住宅1'!AH40</f>
        <v>16.7</v>
      </c>
      <c r="AL64" s="248">
        <f>'2市町住宅1'!AI40</f>
        <v>2.3999999999999986</v>
      </c>
      <c r="AM64" s="443"/>
    </row>
    <row r="65" spans="1:1">
      <c r="A65" t="s">
        <v>237</v>
      </c>
    </row>
    <row r="66" spans="1:1">
      <c r="A66" t="s">
        <v>219</v>
      </c>
    </row>
  </sheetData>
  <mergeCells count="10">
    <mergeCell ref="AH2:AJ3"/>
    <mergeCell ref="W2:Y3"/>
    <mergeCell ref="Q2:S3"/>
    <mergeCell ref="J2:L3"/>
    <mergeCell ref="C2:E3"/>
    <mergeCell ref="H3:I3"/>
    <mergeCell ref="O3:P3"/>
    <mergeCell ref="U3:V3"/>
    <mergeCell ref="AF3:AG3"/>
    <mergeCell ref="AB2:AD3"/>
  </mergeCells>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2:X78"/>
  <sheetViews>
    <sheetView view="pageBreakPreview" zoomScaleNormal="100" workbookViewId="0">
      <pane xSplit="3" ySplit="5" topLeftCell="D60" activePane="bottomRight" state="frozen"/>
      <selection pane="topRight" activeCell="D1" sqref="D1"/>
      <selection pane="bottomLeft" activeCell="A5" sqref="A5"/>
      <selection pane="bottomRight" activeCell="J81" sqref="J81"/>
    </sheetView>
  </sheetViews>
  <sheetFormatPr defaultColWidth="9" defaultRowHeight="11"/>
  <cols>
    <col min="1" max="1" width="5.90625" style="1" customWidth="1"/>
    <col min="2" max="2" width="6.36328125" style="1" customWidth="1"/>
    <col min="3" max="3" width="4.453125" style="1" bestFit="1" customWidth="1"/>
    <col min="4" max="12" width="9.08984375" style="1" customWidth="1"/>
    <col min="13" max="14" width="9.36328125" style="1" customWidth="1"/>
    <col min="15" max="16" width="7.6328125" style="1" customWidth="1"/>
    <col min="17" max="17" width="4.453125" style="1" bestFit="1" customWidth="1"/>
    <col min="18" max="18" width="6.26953125" style="1" bestFit="1" customWidth="1"/>
    <col min="19" max="22" width="7.08984375" style="1" customWidth="1"/>
    <col min="23" max="23" width="7.6328125" style="1" bestFit="1" customWidth="1"/>
    <col min="24" max="24" width="6" style="1" bestFit="1" customWidth="1"/>
    <col min="25" max="25" width="6" style="1" customWidth="1"/>
    <col min="26" max="16384" width="9" style="1"/>
  </cols>
  <sheetData>
    <row r="2" spans="1:24" ht="13.5" customHeight="1" thickBot="1">
      <c r="B2" s="358" t="s">
        <v>242</v>
      </c>
      <c r="C2" s="278"/>
      <c r="D2" s="278"/>
      <c r="E2" s="278"/>
      <c r="F2" s="278"/>
      <c r="G2" s="278"/>
      <c r="H2" s="278"/>
      <c r="I2" s="278"/>
      <c r="J2" s="278"/>
      <c r="K2" s="278"/>
      <c r="L2" s="278"/>
      <c r="M2" s="278"/>
      <c r="N2" s="278"/>
      <c r="O2" s="172"/>
      <c r="P2" s="172"/>
      <c r="S2" s="11"/>
      <c r="T2" s="11"/>
      <c r="W2" s="6"/>
    </row>
    <row r="3" spans="1:24" s="6" customFormat="1" ht="13.5" customHeight="1">
      <c r="B3" s="1803" t="s">
        <v>79</v>
      </c>
      <c r="C3" s="1804"/>
      <c r="D3" s="1809" t="s">
        <v>57</v>
      </c>
      <c r="E3" s="1812" t="s">
        <v>100</v>
      </c>
      <c r="F3" s="1816" t="s">
        <v>101</v>
      </c>
      <c r="G3" s="1817"/>
      <c r="H3" s="1817"/>
      <c r="I3" s="1817"/>
      <c r="J3" s="1817"/>
      <c r="K3" s="1817"/>
      <c r="L3" s="1817"/>
      <c r="M3" s="1799" t="s">
        <v>117</v>
      </c>
      <c r="N3" s="1800"/>
      <c r="O3" s="172"/>
      <c r="P3" s="172"/>
      <c r="Q3" s="1"/>
      <c r="R3" s="1"/>
    </row>
    <row r="4" spans="1:24" s="6" customFormat="1">
      <c r="B4" s="1805"/>
      <c r="C4" s="1806"/>
      <c r="D4" s="1810"/>
      <c r="E4" s="1796"/>
      <c r="F4" s="1814" t="s">
        <v>57</v>
      </c>
      <c r="G4" s="1819" t="s">
        <v>38</v>
      </c>
      <c r="H4" s="1784" t="s">
        <v>102</v>
      </c>
      <c r="I4" s="279"/>
      <c r="J4" s="279"/>
      <c r="K4" s="280"/>
      <c r="L4" s="1791" t="s">
        <v>103</v>
      </c>
      <c r="M4" s="1801" t="s">
        <v>55</v>
      </c>
      <c r="N4" s="1797" t="s">
        <v>118</v>
      </c>
      <c r="O4" s="172"/>
      <c r="P4" s="172"/>
      <c r="Q4" s="1"/>
      <c r="R4" s="1"/>
    </row>
    <row r="5" spans="1:24" s="6" customFormat="1" ht="22.5" thickBot="1">
      <c r="B5" s="1807"/>
      <c r="C5" s="1808"/>
      <c r="D5" s="1811"/>
      <c r="E5" s="1813"/>
      <c r="F5" s="1815"/>
      <c r="G5" s="1815"/>
      <c r="H5" s="1813"/>
      <c r="I5" s="281" t="s">
        <v>104</v>
      </c>
      <c r="J5" s="281" t="s">
        <v>105</v>
      </c>
      <c r="K5" s="282" t="s">
        <v>62</v>
      </c>
      <c r="L5" s="1818"/>
      <c r="M5" s="1802"/>
      <c r="N5" s="1798"/>
      <c r="O5" s="172"/>
      <c r="P5" s="172"/>
      <c r="Q5" s="119" t="s">
        <v>119</v>
      </c>
      <c r="R5" s="119" t="s">
        <v>119</v>
      </c>
    </row>
    <row r="6" spans="1:24" ht="12.75" customHeight="1">
      <c r="B6" s="283" t="s">
        <v>95</v>
      </c>
      <c r="C6" s="284"/>
      <c r="D6" s="285" t="s">
        <v>75</v>
      </c>
      <c r="E6" s="286" t="s">
        <v>75</v>
      </c>
      <c r="F6" s="287" t="s">
        <v>75</v>
      </c>
      <c r="G6" s="287" t="s">
        <v>75</v>
      </c>
      <c r="H6" s="286" t="s">
        <v>75</v>
      </c>
      <c r="I6" s="287" t="s">
        <v>75</v>
      </c>
      <c r="J6" s="287" t="s">
        <v>75</v>
      </c>
      <c r="K6" s="286" t="s">
        <v>75</v>
      </c>
      <c r="L6" s="288" t="s">
        <v>75</v>
      </c>
      <c r="M6" s="289" t="s">
        <v>75</v>
      </c>
      <c r="N6" s="290" t="s">
        <v>75</v>
      </c>
      <c r="O6" s="172"/>
      <c r="P6" s="172"/>
    </row>
    <row r="7" spans="1:24" ht="12.75" customHeight="1">
      <c r="B7" s="291"/>
      <c r="C7" s="292" t="s">
        <v>97</v>
      </c>
      <c r="D7" s="293">
        <v>1200480</v>
      </c>
      <c r="E7" s="294">
        <v>1123650</v>
      </c>
      <c r="F7" s="295">
        <v>76820</v>
      </c>
      <c r="G7" s="295" t="s">
        <v>107</v>
      </c>
      <c r="H7" s="294">
        <v>56690</v>
      </c>
      <c r="I7" s="295" t="s">
        <v>107</v>
      </c>
      <c r="J7" s="295" t="s">
        <v>107</v>
      </c>
      <c r="K7" s="295" t="s">
        <v>107</v>
      </c>
      <c r="L7" s="296">
        <v>7990</v>
      </c>
      <c r="M7" s="297">
        <v>25591000</v>
      </c>
      <c r="N7" s="298">
        <v>1034000</v>
      </c>
      <c r="O7" s="172"/>
      <c r="P7" s="172"/>
      <c r="Q7" s="52">
        <f>SUM(E7:F7,-D7)</f>
        <v>-10</v>
      </c>
      <c r="R7" s="52">
        <f t="shared" ref="R7:R14" si="0">SUM(H7,G7,L7,-F7)</f>
        <v>-12140</v>
      </c>
      <c r="T7" s="22"/>
      <c r="U7" s="22"/>
      <c r="V7" s="22"/>
      <c r="W7" s="38"/>
    </row>
    <row r="8" spans="1:24" ht="12.75" customHeight="1">
      <c r="B8" s="299"/>
      <c r="C8" s="300" t="s">
        <v>73</v>
      </c>
      <c r="D8" s="301">
        <v>1428200</v>
      </c>
      <c r="E8" s="302">
        <v>1299900</v>
      </c>
      <c r="F8" s="302">
        <v>128300</v>
      </c>
      <c r="G8" s="303" t="s">
        <v>106</v>
      </c>
      <c r="H8" s="304">
        <v>93700</v>
      </c>
      <c r="I8" s="303" t="s">
        <v>106</v>
      </c>
      <c r="J8" s="303" t="s">
        <v>106</v>
      </c>
      <c r="K8" s="303" t="s">
        <v>106</v>
      </c>
      <c r="L8" s="305">
        <v>10800</v>
      </c>
      <c r="M8" s="306">
        <v>31059000</v>
      </c>
      <c r="N8" s="307">
        <v>1720000</v>
      </c>
      <c r="O8" s="172"/>
      <c r="P8" s="172"/>
      <c r="Q8" s="52">
        <f t="shared" ref="Q8:Q14" si="1">SUM(E8:F8,-D8)</f>
        <v>0</v>
      </c>
      <c r="R8" s="52">
        <f t="shared" si="0"/>
        <v>-23800</v>
      </c>
      <c r="S8" s="2"/>
      <c r="T8" s="106"/>
      <c r="U8" s="20"/>
      <c r="V8" s="20"/>
      <c r="W8" s="67"/>
    </row>
    <row r="9" spans="1:24" ht="12" customHeight="1">
      <c r="A9" s="1">
        <v>1973</v>
      </c>
      <c r="B9" s="308" t="s">
        <v>71</v>
      </c>
      <c r="C9" s="292" t="s">
        <v>65</v>
      </c>
      <c r="D9" s="309">
        <v>1615300</v>
      </c>
      <c r="E9" s="310">
        <v>1440700</v>
      </c>
      <c r="F9" s="310">
        <v>174600</v>
      </c>
      <c r="G9" s="295" t="s">
        <v>107</v>
      </c>
      <c r="H9" s="310">
        <v>139200</v>
      </c>
      <c r="I9" s="310">
        <v>5500</v>
      </c>
      <c r="J9" s="295" t="s">
        <v>106</v>
      </c>
      <c r="K9" s="295" t="s">
        <v>106</v>
      </c>
      <c r="L9" s="311">
        <v>11400</v>
      </c>
      <c r="M9" s="312">
        <v>35451000</v>
      </c>
      <c r="N9" s="313">
        <v>2679000</v>
      </c>
      <c r="O9" s="172"/>
      <c r="P9" s="172"/>
      <c r="Q9" s="52">
        <f t="shared" si="1"/>
        <v>0</v>
      </c>
      <c r="R9" s="52">
        <f t="shared" si="0"/>
        <v>-24000</v>
      </c>
      <c r="S9" s="2"/>
      <c r="T9" s="106"/>
      <c r="U9" s="20"/>
      <c r="V9" s="20"/>
      <c r="W9" s="67"/>
      <c r="X9" s="6"/>
    </row>
    <row r="10" spans="1:24" ht="12" customHeight="1">
      <c r="A10" s="1">
        <v>1978</v>
      </c>
      <c r="B10" s="308"/>
      <c r="C10" s="292" t="s">
        <v>66</v>
      </c>
      <c r="D10" s="309">
        <v>1738100</v>
      </c>
      <c r="E10" s="310">
        <v>1527400</v>
      </c>
      <c r="F10" s="310">
        <v>210700</v>
      </c>
      <c r="G10" s="303" t="s">
        <v>106</v>
      </c>
      <c r="H10" s="310">
        <v>173100</v>
      </c>
      <c r="I10" s="310">
        <v>7900</v>
      </c>
      <c r="J10" s="310">
        <v>98300</v>
      </c>
      <c r="K10" s="310">
        <v>66900</v>
      </c>
      <c r="L10" s="311">
        <v>7700</v>
      </c>
      <c r="M10" s="312">
        <v>38607000</v>
      </c>
      <c r="N10" s="313">
        <v>3302000</v>
      </c>
      <c r="O10" s="172"/>
      <c r="P10" s="172"/>
      <c r="Q10" s="52">
        <f>SUM(E10:F10,-D10)</f>
        <v>0</v>
      </c>
      <c r="R10" s="52">
        <f t="shared" si="0"/>
        <v>-29900</v>
      </c>
      <c r="S10" s="2"/>
      <c r="T10" s="106"/>
      <c r="U10" s="20"/>
      <c r="V10" s="20"/>
      <c r="W10" s="67"/>
      <c r="X10" s="20"/>
    </row>
    <row r="11" spans="1:24" ht="12" customHeight="1">
      <c r="A11" s="1">
        <v>1983</v>
      </c>
      <c r="B11" s="308"/>
      <c r="C11" s="292" t="s">
        <v>67</v>
      </c>
      <c r="D11" s="309">
        <v>1862700</v>
      </c>
      <c r="E11" s="310">
        <v>1632300</v>
      </c>
      <c r="F11" s="310">
        <v>230400</v>
      </c>
      <c r="G11" s="310">
        <v>26700</v>
      </c>
      <c r="H11" s="310">
        <v>195800</v>
      </c>
      <c r="I11" s="310">
        <v>16200</v>
      </c>
      <c r="J11" s="310">
        <v>112200</v>
      </c>
      <c r="K11" s="310">
        <v>67400</v>
      </c>
      <c r="L11" s="311">
        <v>7900</v>
      </c>
      <c r="M11" s="312">
        <v>42007000</v>
      </c>
      <c r="N11" s="313">
        <v>3940000</v>
      </c>
      <c r="O11" s="172"/>
      <c r="P11" s="172"/>
      <c r="Q11" s="52">
        <f>SUM(E11:F11,-D11)</f>
        <v>0</v>
      </c>
      <c r="R11" s="52">
        <f t="shared" si="0"/>
        <v>0</v>
      </c>
      <c r="S11" s="2"/>
      <c r="T11" s="106"/>
      <c r="U11" s="20"/>
      <c r="V11" s="20"/>
      <c r="W11" s="67"/>
      <c r="X11" s="20"/>
    </row>
    <row r="12" spans="1:24" ht="12" customHeight="1">
      <c r="A12" s="1">
        <v>1988</v>
      </c>
      <c r="B12" s="308" t="s">
        <v>72</v>
      </c>
      <c r="C12" s="292" t="s">
        <v>74</v>
      </c>
      <c r="D12" s="309">
        <v>2019300</v>
      </c>
      <c r="E12" s="310">
        <v>1780700</v>
      </c>
      <c r="F12" s="310">
        <v>238600</v>
      </c>
      <c r="G12" s="310">
        <v>27800</v>
      </c>
      <c r="H12" s="310">
        <v>202000</v>
      </c>
      <c r="I12" s="310">
        <v>14400</v>
      </c>
      <c r="J12" s="310">
        <v>119900</v>
      </c>
      <c r="K12" s="310">
        <v>67700</v>
      </c>
      <c r="L12" s="311">
        <v>8800</v>
      </c>
      <c r="M12" s="312">
        <v>45879000</v>
      </c>
      <c r="N12" s="313">
        <v>4476000</v>
      </c>
      <c r="O12" s="172"/>
      <c r="P12" s="172"/>
      <c r="Q12" s="52">
        <f>SUM(E12:F12,-D12)</f>
        <v>0</v>
      </c>
      <c r="R12" s="52">
        <f t="shared" si="0"/>
        <v>0</v>
      </c>
      <c r="S12" s="2"/>
      <c r="T12" s="106"/>
      <c r="U12" s="20"/>
      <c r="V12" s="20"/>
      <c r="W12" s="67"/>
      <c r="X12" s="20"/>
    </row>
    <row r="13" spans="1:24" ht="12" customHeight="1">
      <c r="A13" s="1">
        <v>1993</v>
      </c>
      <c r="B13" s="308"/>
      <c r="C13" s="292" t="s">
        <v>68</v>
      </c>
      <c r="D13" s="309">
        <v>2214300</v>
      </c>
      <c r="E13" s="310">
        <v>1889600</v>
      </c>
      <c r="F13" s="310">
        <v>324700</v>
      </c>
      <c r="G13" s="310">
        <v>13400</v>
      </c>
      <c r="H13" s="310">
        <v>299100</v>
      </c>
      <c r="I13" s="310">
        <v>15200</v>
      </c>
      <c r="J13" s="310">
        <v>170300</v>
      </c>
      <c r="K13" s="310">
        <v>113500</v>
      </c>
      <c r="L13" s="311">
        <v>12300</v>
      </c>
      <c r="M13" s="312">
        <v>50246000</v>
      </c>
      <c r="N13" s="313">
        <v>5764100</v>
      </c>
      <c r="O13" s="172"/>
      <c r="P13" s="172"/>
      <c r="Q13" s="52">
        <f t="shared" si="1"/>
        <v>0</v>
      </c>
      <c r="R13" s="52">
        <f t="shared" si="0"/>
        <v>100</v>
      </c>
      <c r="S13" s="2"/>
      <c r="T13" s="106"/>
      <c r="U13" s="20"/>
      <c r="V13" s="20"/>
      <c r="W13" s="155"/>
      <c r="X13" s="20"/>
    </row>
    <row r="14" spans="1:24" ht="12" customHeight="1">
      <c r="A14" s="1">
        <v>1998</v>
      </c>
      <c r="B14" s="308"/>
      <c r="C14" s="292" t="s">
        <v>69</v>
      </c>
      <c r="D14" s="309">
        <v>2380400</v>
      </c>
      <c r="E14" s="310">
        <v>2052000</v>
      </c>
      <c r="F14" s="310">
        <v>328400</v>
      </c>
      <c r="G14" s="310">
        <v>10500</v>
      </c>
      <c r="H14" s="310">
        <v>313600</v>
      </c>
      <c r="I14" s="310">
        <v>19200</v>
      </c>
      <c r="J14" s="310">
        <f>171700+18900</f>
        <v>190600</v>
      </c>
      <c r="K14" s="310">
        <v>103800</v>
      </c>
      <c r="L14" s="311">
        <v>4300</v>
      </c>
      <c r="M14" s="312">
        <v>53890900</v>
      </c>
      <c r="N14" s="313">
        <v>6593300</v>
      </c>
      <c r="O14" s="172"/>
      <c r="P14" s="172"/>
      <c r="Q14" s="52">
        <f t="shared" si="1"/>
        <v>0</v>
      </c>
      <c r="R14" s="52">
        <f t="shared" si="0"/>
        <v>0</v>
      </c>
      <c r="S14" s="2"/>
      <c r="T14" s="106"/>
      <c r="U14" s="20"/>
      <c r="V14" s="20"/>
      <c r="W14" s="67"/>
      <c r="X14" s="20"/>
    </row>
    <row r="15" spans="1:24" ht="12" customHeight="1">
      <c r="A15" s="1">
        <v>2003</v>
      </c>
      <c r="B15" s="308"/>
      <c r="C15" s="292" t="s">
        <v>70</v>
      </c>
      <c r="D15" s="309">
        <v>2520700</v>
      </c>
      <c r="E15" s="310">
        <v>2169400</v>
      </c>
      <c r="F15" s="310">
        <v>351300</v>
      </c>
      <c r="G15" s="310">
        <v>12100</v>
      </c>
      <c r="H15" s="310">
        <v>336200</v>
      </c>
      <c r="I15" s="310">
        <v>13900</v>
      </c>
      <c r="J15" s="310">
        <v>198400</v>
      </c>
      <c r="K15" s="310">
        <v>123900</v>
      </c>
      <c r="L15" s="311">
        <v>3000</v>
      </c>
      <c r="M15" s="312">
        <v>57593100</v>
      </c>
      <c r="N15" s="313">
        <v>7558600</v>
      </c>
      <c r="O15" s="172"/>
      <c r="P15" s="172"/>
      <c r="Q15" s="52">
        <f>SUM(E15:F15,-D15)</f>
        <v>0</v>
      </c>
      <c r="R15" s="52">
        <f>SUM(H15,G15,L15,-F15)</f>
        <v>0</v>
      </c>
      <c r="S15" s="2"/>
      <c r="T15" s="106"/>
      <c r="U15" s="20"/>
      <c r="V15" s="20"/>
      <c r="W15" s="67"/>
      <c r="X15" s="20"/>
    </row>
    <row r="16" spans="1:24" ht="12" customHeight="1">
      <c r="A16" s="1">
        <v>2008</v>
      </c>
      <c r="B16" s="308"/>
      <c r="C16" s="292" t="s">
        <v>165</v>
      </c>
      <c r="D16" s="309">
        <v>2733600</v>
      </c>
      <c r="E16" s="310">
        <v>2368200</v>
      </c>
      <c r="F16" s="310">
        <v>365400</v>
      </c>
      <c r="G16" s="310">
        <v>6400</v>
      </c>
      <c r="H16" s="310">
        <v>356500</v>
      </c>
      <c r="I16" s="310">
        <v>14800</v>
      </c>
      <c r="J16" s="310">
        <f>172700+21400</f>
        <v>194100</v>
      </c>
      <c r="K16" s="310">
        <v>147700</v>
      </c>
      <c r="L16" s="311">
        <v>2600</v>
      </c>
      <c r="M16" s="312">
        <v>60631000</v>
      </c>
      <c r="N16" s="313">
        <v>8196400</v>
      </c>
      <c r="O16" s="172"/>
      <c r="P16" s="172"/>
      <c r="Q16" s="52">
        <f>SUM(E16:F16,-D16)</f>
        <v>0</v>
      </c>
      <c r="R16" s="52">
        <f>SUM(H16,G16,L16,-F16)</f>
        <v>100</v>
      </c>
      <c r="S16" s="2"/>
      <c r="T16" s="106"/>
      <c r="U16" s="20"/>
      <c r="V16" s="20"/>
      <c r="W16" s="67"/>
      <c r="X16" s="20"/>
    </row>
    <row r="17" spans="1:24" ht="12" customHeight="1">
      <c r="A17" s="1">
        <v>2013</v>
      </c>
      <c r="B17" s="308"/>
      <c r="C17" s="292" t="s">
        <v>243</v>
      </c>
      <c r="D17" s="309">
        <v>2680900</v>
      </c>
      <c r="E17" s="310">
        <v>2308700</v>
      </c>
      <c r="F17" s="310">
        <v>372300</v>
      </c>
      <c r="G17" s="310">
        <v>8200</v>
      </c>
      <c r="H17" s="310">
        <v>360200</v>
      </c>
      <c r="I17" s="310">
        <v>11900</v>
      </c>
      <c r="J17" s="310">
        <f>177700+18600</f>
        <v>196300</v>
      </c>
      <c r="K17" s="310">
        <v>151900</v>
      </c>
      <c r="L17" s="311">
        <v>3900</v>
      </c>
      <c r="M17" s="312">
        <v>62407400</v>
      </c>
      <c r="N17" s="313">
        <v>8488600</v>
      </c>
      <c r="O17" s="172"/>
      <c r="P17" s="172"/>
      <c r="Q17" s="52"/>
      <c r="R17" s="52"/>
      <c r="S17" s="2"/>
      <c r="T17" s="106"/>
      <c r="U17" s="20"/>
      <c r="V17" s="20"/>
      <c r="W17" s="67"/>
      <c r="X17" s="20"/>
    </row>
    <row r="18" spans="1:24" ht="12" customHeight="1" thickBot="1">
      <c r="A18" s="1">
        <v>2023</v>
      </c>
      <c r="B18" s="299" t="s">
        <v>296</v>
      </c>
      <c r="C18" s="320" t="s">
        <v>74</v>
      </c>
      <c r="D18" s="301">
        <v>2798000</v>
      </c>
      <c r="E18" s="302">
        <v>2397400</v>
      </c>
      <c r="F18" s="302">
        <v>400600</v>
      </c>
      <c r="G18" s="302">
        <v>11200</v>
      </c>
      <c r="H18" s="302">
        <v>386900</v>
      </c>
      <c r="I18" s="302">
        <v>16500</v>
      </c>
      <c r="J18" s="302">
        <f>180400+17400</f>
        <v>197800</v>
      </c>
      <c r="K18" s="302">
        <v>172700</v>
      </c>
      <c r="L18" s="305">
        <v>2400</v>
      </c>
      <c r="M18" s="306">
        <v>65046700</v>
      </c>
      <c r="N18" s="307">
        <v>9001600</v>
      </c>
      <c r="O18" s="172"/>
      <c r="P18" s="172"/>
      <c r="Q18" s="52"/>
      <c r="R18" s="52"/>
      <c r="S18" s="2"/>
      <c r="T18" s="106"/>
      <c r="U18" s="20"/>
      <c r="V18" s="20"/>
      <c r="W18" s="67"/>
      <c r="X18" s="20"/>
    </row>
    <row r="19" spans="1:24" ht="12" customHeight="1">
      <c r="A19" s="1" t="s">
        <v>15</v>
      </c>
      <c r="B19" s="283" t="s">
        <v>98</v>
      </c>
      <c r="C19" s="284"/>
      <c r="D19" s="285" t="s">
        <v>80</v>
      </c>
      <c r="E19" s="287" t="s">
        <v>80</v>
      </c>
      <c r="F19" s="287" t="s">
        <v>80</v>
      </c>
      <c r="G19" s="287" t="s">
        <v>80</v>
      </c>
      <c r="H19" s="287" t="s">
        <v>80</v>
      </c>
      <c r="I19" s="287" t="s">
        <v>80</v>
      </c>
      <c r="J19" s="287" t="s">
        <v>80</v>
      </c>
      <c r="K19" s="287" t="s">
        <v>80</v>
      </c>
      <c r="L19" s="288" t="s">
        <v>80</v>
      </c>
      <c r="M19" s="289" t="s">
        <v>80</v>
      </c>
      <c r="N19" s="290" t="s">
        <v>80</v>
      </c>
      <c r="O19" s="172"/>
      <c r="P19" s="172"/>
      <c r="Q19" s="2"/>
      <c r="S19" s="38"/>
      <c r="T19" s="38"/>
      <c r="U19" s="38"/>
      <c r="V19" s="38"/>
      <c r="W19" s="39"/>
      <c r="X19" s="12"/>
    </row>
    <row r="20" spans="1:24" ht="9" hidden="1" customHeight="1">
      <c r="A20" s="1">
        <v>2018</v>
      </c>
      <c r="B20" s="308"/>
      <c r="C20" s="292" t="s">
        <v>73</v>
      </c>
      <c r="D20" s="314">
        <f t="shared" ref="D20:H30" si="2">D8/$D8*100</f>
        <v>100</v>
      </c>
      <c r="E20" s="315">
        <f t="shared" si="2"/>
        <v>91.016664332726506</v>
      </c>
      <c r="F20" s="315">
        <f t="shared" si="2"/>
        <v>8.9833356672734919</v>
      </c>
      <c r="G20" s="295" t="s">
        <v>106</v>
      </c>
      <c r="H20" s="315">
        <f>H8/$D8*100</f>
        <v>6.5607057835037104</v>
      </c>
      <c r="I20" s="295" t="s">
        <v>106</v>
      </c>
      <c r="J20" s="295" t="s">
        <v>106</v>
      </c>
      <c r="K20" s="295" t="s">
        <v>106</v>
      </c>
      <c r="L20" s="316">
        <f t="shared" ref="L20:L30" si="3">L8/$D8*100</f>
        <v>0.75619661111889092</v>
      </c>
      <c r="M20" s="317">
        <f>+M8/$M8*100</f>
        <v>100</v>
      </c>
      <c r="N20" s="318">
        <f>+N8/$M8*100</f>
        <v>5.5378473228371803</v>
      </c>
      <c r="O20" s="172"/>
      <c r="P20" s="172"/>
      <c r="R20" s="38"/>
      <c r="S20" s="38"/>
      <c r="T20" s="38"/>
      <c r="U20" s="38"/>
      <c r="V20" s="38"/>
      <c r="W20" s="39"/>
      <c r="X20" s="12"/>
    </row>
    <row r="21" spans="1:24" ht="12" customHeight="1">
      <c r="A21" s="1">
        <v>1978</v>
      </c>
      <c r="B21" s="319" t="s">
        <v>71</v>
      </c>
      <c r="C21" s="320" t="s">
        <v>65</v>
      </c>
      <c r="D21" s="321">
        <f t="shared" si="2"/>
        <v>100</v>
      </c>
      <c r="E21" s="322">
        <f t="shared" si="2"/>
        <v>89.190862378505543</v>
      </c>
      <c r="F21" s="322">
        <f t="shared" si="2"/>
        <v>10.809137621494459</v>
      </c>
      <c r="G21" s="323" t="s">
        <v>106</v>
      </c>
      <c r="H21" s="322">
        <f>H9/$D9*100</f>
        <v>8.6175942549371634</v>
      </c>
      <c r="I21" s="322">
        <f t="shared" ref="I21:I30" si="4">I9/$D9*100</f>
        <v>0.34049402587754596</v>
      </c>
      <c r="J21" s="323" t="s">
        <v>106</v>
      </c>
      <c r="K21" s="323" t="s">
        <v>106</v>
      </c>
      <c r="L21" s="324">
        <f t="shared" si="3"/>
        <v>0.70575125363709534</v>
      </c>
      <c r="M21" s="325">
        <f t="shared" ref="M21:N30" si="5">+M9/$M9*100</f>
        <v>100</v>
      </c>
      <c r="N21" s="326">
        <f>+N9/$M9*100</f>
        <v>7.5569095371075576</v>
      </c>
      <c r="O21" s="172"/>
      <c r="P21" s="172"/>
      <c r="R21" s="38"/>
      <c r="S21" s="38"/>
      <c r="T21" s="38"/>
      <c r="U21" s="38"/>
      <c r="V21" s="38"/>
      <c r="W21" s="39"/>
      <c r="X21" s="12"/>
    </row>
    <row r="22" spans="1:24" ht="12" customHeight="1">
      <c r="A22" s="1">
        <v>1983</v>
      </c>
      <c r="B22" s="308"/>
      <c r="C22" s="292" t="s">
        <v>66</v>
      </c>
      <c r="D22" s="314">
        <f t="shared" si="2"/>
        <v>100</v>
      </c>
      <c r="E22" s="315">
        <f t="shared" si="2"/>
        <v>87.877567458719284</v>
      </c>
      <c r="F22" s="315">
        <f t="shared" si="2"/>
        <v>12.122432541280709</v>
      </c>
      <c r="G22" s="323" t="s">
        <v>106</v>
      </c>
      <c r="H22" s="315">
        <f t="shared" si="2"/>
        <v>9.9591507968471316</v>
      </c>
      <c r="I22" s="315">
        <f t="shared" si="4"/>
        <v>0.45451930268684193</v>
      </c>
      <c r="J22" s="315">
        <f t="shared" ref="J22:K30" si="6">J10/$D10*100</f>
        <v>5.6556009435590591</v>
      </c>
      <c r="K22" s="315">
        <f t="shared" si="6"/>
        <v>3.8490305506012312</v>
      </c>
      <c r="L22" s="316">
        <f t="shared" si="3"/>
        <v>0.44301248489730166</v>
      </c>
      <c r="M22" s="317">
        <f t="shared" si="5"/>
        <v>100</v>
      </c>
      <c r="N22" s="318">
        <f t="shared" si="5"/>
        <v>8.5528531095397202</v>
      </c>
      <c r="O22" s="172"/>
      <c r="P22" s="172"/>
      <c r="S22" s="38"/>
      <c r="T22" s="38"/>
      <c r="U22" s="38"/>
      <c r="V22" s="38"/>
      <c r="W22" s="39"/>
      <c r="X22" s="12"/>
    </row>
    <row r="23" spans="1:24" ht="12" customHeight="1">
      <c r="A23" s="1">
        <v>1988</v>
      </c>
      <c r="B23" s="308"/>
      <c r="C23" s="292" t="s">
        <v>67</v>
      </c>
      <c r="D23" s="314">
        <f t="shared" si="2"/>
        <v>100</v>
      </c>
      <c r="E23" s="315">
        <f t="shared" si="2"/>
        <v>87.630858431309392</v>
      </c>
      <c r="F23" s="315">
        <f t="shared" si="2"/>
        <v>12.36914156869061</v>
      </c>
      <c r="G23" s="315">
        <f t="shared" ref="G23:G30" si="7">G11/$D11*100</f>
        <v>1.4334031244966983</v>
      </c>
      <c r="H23" s="315">
        <f t="shared" si="2"/>
        <v>10.511622912975788</v>
      </c>
      <c r="I23" s="315">
        <f t="shared" si="4"/>
        <v>0.86970526654855851</v>
      </c>
      <c r="J23" s="315">
        <f t="shared" si="6"/>
        <v>6.02351425350298</v>
      </c>
      <c r="K23" s="315">
        <f t="shared" si="6"/>
        <v>3.6184033929242498</v>
      </c>
      <c r="L23" s="316">
        <f t="shared" si="3"/>
        <v>0.42411553121812429</v>
      </c>
      <c r="M23" s="317">
        <f t="shared" si="5"/>
        <v>100</v>
      </c>
      <c r="N23" s="318">
        <f t="shared" ref="N23:N30" si="8">+N11/$M11*100</f>
        <v>9.3793891494274764</v>
      </c>
      <c r="O23" s="172"/>
      <c r="P23" s="172"/>
      <c r="S23" s="38"/>
      <c r="T23" s="38"/>
      <c r="U23" s="38"/>
      <c r="V23" s="38"/>
      <c r="W23" s="39"/>
      <c r="X23" s="12"/>
    </row>
    <row r="24" spans="1:24" ht="12" customHeight="1">
      <c r="A24" s="1">
        <v>1993</v>
      </c>
      <c r="B24" s="308" t="s">
        <v>72</v>
      </c>
      <c r="C24" s="292" t="s">
        <v>74</v>
      </c>
      <c r="D24" s="314">
        <f t="shared" si="2"/>
        <v>100</v>
      </c>
      <c r="E24" s="315">
        <f t="shared" si="2"/>
        <v>88.184024166790479</v>
      </c>
      <c r="F24" s="315">
        <f t="shared" si="2"/>
        <v>11.815975833209528</v>
      </c>
      <c r="G24" s="315">
        <f t="shared" si="7"/>
        <v>1.3767147031149407</v>
      </c>
      <c r="H24" s="315">
        <f t="shared" si="2"/>
        <v>10.003466547813598</v>
      </c>
      <c r="I24" s="315">
        <f t="shared" si="4"/>
        <v>0.71311840736889021</v>
      </c>
      <c r="J24" s="315">
        <f t="shared" si="6"/>
        <v>5.9377011835784677</v>
      </c>
      <c r="K24" s="315">
        <f t="shared" si="6"/>
        <v>3.3526469568662405</v>
      </c>
      <c r="L24" s="316">
        <f t="shared" si="3"/>
        <v>0.43579458228098844</v>
      </c>
      <c r="M24" s="317">
        <f t="shared" si="5"/>
        <v>100</v>
      </c>
      <c r="N24" s="318">
        <f t="shared" si="8"/>
        <v>9.7560975609756095</v>
      </c>
      <c r="O24" s="172"/>
      <c r="P24" s="172"/>
      <c r="S24" s="38"/>
      <c r="T24" s="38"/>
      <c r="U24" s="38"/>
      <c r="V24" s="38"/>
      <c r="W24" s="39"/>
      <c r="X24" s="12"/>
    </row>
    <row r="25" spans="1:24" ht="12" customHeight="1">
      <c r="A25" s="1">
        <v>1998</v>
      </c>
      <c r="B25" s="308"/>
      <c r="C25" s="292" t="s">
        <v>68</v>
      </c>
      <c r="D25" s="314">
        <f t="shared" si="2"/>
        <v>100</v>
      </c>
      <c r="E25" s="315">
        <f t="shared" si="2"/>
        <v>85.336223637266855</v>
      </c>
      <c r="F25" s="315">
        <f t="shared" si="2"/>
        <v>14.663776362733143</v>
      </c>
      <c r="G25" s="315">
        <f t="shared" si="7"/>
        <v>0.60515738608138014</v>
      </c>
      <c r="H25" s="315">
        <f>H13/$D13*100</f>
        <v>13.507654789323938</v>
      </c>
      <c r="I25" s="315">
        <f t="shared" si="4"/>
        <v>0.68644718421171469</v>
      </c>
      <c r="J25" s="315">
        <f t="shared" si="6"/>
        <v>7.6909181231088839</v>
      </c>
      <c r="K25" s="315">
        <f t="shared" si="6"/>
        <v>5.1257733821072122</v>
      </c>
      <c r="L25" s="316">
        <f t="shared" si="3"/>
        <v>0.55548028722395337</v>
      </c>
      <c r="M25" s="317">
        <f t="shared" si="5"/>
        <v>100</v>
      </c>
      <c r="N25" s="318">
        <f t="shared" si="8"/>
        <v>11.471758945985751</v>
      </c>
      <c r="O25" s="172"/>
      <c r="P25" s="172"/>
      <c r="S25" s="38"/>
      <c r="T25" s="38"/>
      <c r="U25" s="38"/>
      <c r="V25" s="38"/>
      <c r="W25" s="39"/>
      <c r="X25" s="12"/>
    </row>
    <row r="26" spans="1:24" ht="12" customHeight="1">
      <c r="A26" s="1">
        <v>2003</v>
      </c>
      <c r="B26" s="308"/>
      <c r="C26" s="292" t="s">
        <v>69</v>
      </c>
      <c r="D26" s="314">
        <f t="shared" si="2"/>
        <v>100</v>
      </c>
      <c r="E26" s="315">
        <f t="shared" si="2"/>
        <v>86.203999327844059</v>
      </c>
      <c r="F26" s="315">
        <f t="shared" si="2"/>
        <v>13.796000672155939</v>
      </c>
      <c r="G26" s="315">
        <f t="shared" si="7"/>
        <v>0.44110233574189206</v>
      </c>
      <c r="H26" s="315">
        <f t="shared" si="2"/>
        <v>13.174256427491176</v>
      </c>
      <c r="I26" s="315">
        <f t="shared" si="4"/>
        <v>0.80658712821374567</v>
      </c>
      <c r="J26" s="315">
        <f t="shared" si="6"/>
        <v>8.0070576373718705</v>
      </c>
      <c r="K26" s="315">
        <f t="shared" si="6"/>
        <v>4.3606116619055619</v>
      </c>
      <c r="L26" s="316">
        <f t="shared" si="3"/>
        <v>0.1806419089228701</v>
      </c>
      <c r="M26" s="317">
        <f t="shared" si="5"/>
        <v>100</v>
      </c>
      <c r="N26" s="318">
        <f t="shared" si="8"/>
        <v>12.234533102991414</v>
      </c>
      <c r="O26" s="172"/>
      <c r="P26" s="172"/>
      <c r="S26" s="38"/>
      <c r="T26" s="38"/>
      <c r="U26" s="38"/>
      <c r="V26" s="38"/>
      <c r="W26" s="39"/>
      <c r="X26" s="12"/>
    </row>
    <row r="27" spans="1:24" ht="12" customHeight="1">
      <c r="A27" s="1">
        <v>2008</v>
      </c>
      <c r="B27" s="319"/>
      <c r="C27" s="320" t="s">
        <v>70</v>
      </c>
      <c r="D27" s="314">
        <f t="shared" si="2"/>
        <v>100</v>
      </c>
      <c r="E27" s="315">
        <f t="shared" si="2"/>
        <v>86.063395088665857</v>
      </c>
      <c r="F27" s="315">
        <f t="shared" si="2"/>
        <v>13.936604911334152</v>
      </c>
      <c r="G27" s="315">
        <f t="shared" si="7"/>
        <v>0.48002538977268217</v>
      </c>
      <c r="H27" s="315">
        <f t="shared" si="2"/>
        <v>13.337564962113699</v>
      </c>
      <c r="I27" s="315">
        <f t="shared" si="4"/>
        <v>0.55143412544134562</v>
      </c>
      <c r="J27" s="315">
        <f t="shared" si="6"/>
        <v>7.8708295314793508</v>
      </c>
      <c r="K27" s="315">
        <f t="shared" si="6"/>
        <v>4.9153013051930019</v>
      </c>
      <c r="L27" s="316">
        <f t="shared" si="3"/>
        <v>0.11901455944777245</v>
      </c>
      <c r="M27" s="317">
        <f t="shared" si="5"/>
        <v>100</v>
      </c>
      <c r="N27" s="318">
        <f t="shared" si="8"/>
        <v>13.124141607241146</v>
      </c>
      <c r="O27" s="173"/>
      <c r="P27" s="173"/>
      <c r="S27" s="38"/>
      <c r="T27" s="38"/>
      <c r="U27" s="38"/>
      <c r="V27" s="38"/>
      <c r="W27" s="39"/>
      <c r="X27" s="12"/>
    </row>
    <row r="28" spans="1:24" ht="12" customHeight="1">
      <c r="A28" s="1">
        <v>2013</v>
      </c>
      <c r="B28" s="308"/>
      <c r="C28" s="292" t="s">
        <v>165</v>
      </c>
      <c r="D28" s="314">
        <f t="shared" si="2"/>
        <v>100</v>
      </c>
      <c r="E28" s="315">
        <f t="shared" si="2"/>
        <v>86.633011413520634</v>
      </c>
      <c r="F28" s="315">
        <f t="shared" si="2"/>
        <v>13.366988586479367</v>
      </c>
      <c r="G28" s="315">
        <f t="shared" si="7"/>
        <v>0.23412350014632718</v>
      </c>
      <c r="H28" s="315">
        <f t="shared" si="2"/>
        <v>13.041410594088381</v>
      </c>
      <c r="I28" s="315">
        <f t="shared" si="4"/>
        <v>0.54141059408838155</v>
      </c>
      <c r="J28" s="315">
        <f t="shared" si="6"/>
        <v>7.1005267778753298</v>
      </c>
      <c r="K28" s="315">
        <f t="shared" si="6"/>
        <v>5.4031314018144574</v>
      </c>
      <c r="L28" s="316">
        <f t="shared" si="3"/>
        <v>9.511267193444542E-2</v>
      </c>
      <c r="M28" s="317">
        <f t="shared" si="5"/>
        <v>100</v>
      </c>
      <c r="N28" s="318">
        <f t="shared" si="8"/>
        <v>13.518497138427538</v>
      </c>
      <c r="O28" s="173"/>
      <c r="P28" s="173"/>
      <c r="S28" s="38"/>
      <c r="T28" s="38"/>
      <c r="U28" s="38"/>
      <c r="V28" s="38"/>
      <c r="W28" s="39"/>
      <c r="X28" s="12"/>
    </row>
    <row r="29" spans="1:24" ht="12" customHeight="1">
      <c r="A29" s="1">
        <v>2018</v>
      </c>
      <c r="B29" s="299"/>
      <c r="C29" s="292" t="s">
        <v>243</v>
      </c>
      <c r="D29" s="314">
        <f t="shared" si="2"/>
        <v>100</v>
      </c>
      <c r="E29" s="315">
        <f t="shared" si="2"/>
        <v>86.116602633443989</v>
      </c>
      <c r="F29" s="315">
        <f t="shared" si="2"/>
        <v>13.887127457197209</v>
      </c>
      <c r="G29" s="315">
        <f t="shared" si="7"/>
        <v>0.30586743257861165</v>
      </c>
      <c r="H29" s="315">
        <f t="shared" si="2"/>
        <v>13.435786489611697</v>
      </c>
      <c r="I29" s="315">
        <f t="shared" si="4"/>
        <v>0.44388078630310712</v>
      </c>
      <c r="J29" s="315">
        <f t="shared" si="6"/>
        <v>7.3221679286806669</v>
      </c>
      <c r="K29" s="315">
        <f t="shared" si="6"/>
        <v>5.6660076839867211</v>
      </c>
      <c r="L29" s="316">
        <f t="shared" si="3"/>
        <v>0.14547353500690066</v>
      </c>
      <c r="M29" s="317">
        <f t="shared" si="5"/>
        <v>100</v>
      </c>
      <c r="N29" s="318">
        <f t="shared" si="8"/>
        <v>13.601912593698826</v>
      </c>
      <c r="O29" s="173"/>
      <c r="P29" s="173"/>
      <c r="S29" s="38"/>
      <c r="T29" s="38"/>
      <c r="U29" s="38"/>
      <c r="V29" s="38"/>
      <c r="W29" s="39"/>
      <c r="X29" s="12"/>
    </row>
    <row r="30" spans="1:24" ht="12" customHeight="1" thickBot="1">
      <c r="A30" s="1">
        <v>2023</v>
      </c>
      <c r="B30" s="299" t="s">
        <v>296</v>
      </c>
      <c r="C30" s="320" t="s">
        <v>74</v>
      </c>
      <c r="D30" s="314">
        <f t="shared" si="2"/>
        <v>100</v>
      </c>
      <c r="E30" s="315">
        <f t="shared" si="2"/>
        <v>85.682630450321668</v>
      </c>
      <c r="F30" s="315">
        <f t="shared" si="2"/>
        <v>14.317369549678341</v>
      </c>
      <c r="G30" s="315">
        <f t="shared" si="7"/>
        <v>0.4002859185132237</v>
      </c>
      <c r="H30" s="315">
        <f t="shared" si="2"/>
        <v>13.8277340957827</v>
      </c>
      <c r="I30" s="315">
        <f t="shared" si="4"/>
        <v>0.58970693352394565</v>
      </c>
      <c r="J30" s="315">
        <f t="shared" si="6"/>
        <v>7.0693352394567546</v>
      </c>
      <c r="K30" s="315">
        <f t="shared" si="6"/>
        <v>6.1722659042172978</v>
      </c>
      <c r="L30" s="316">
        <f t="shared" si="3"/>
        <v>8.5775553967119361E-2</v>
      </c>
      <c r="M30" s="317">
        <f t="shared" si="5"/>
        <v>100</v>
      </c>
      <c r="N30" s="318">
        <f t="shared" si="8"/>
        <v>13.838672830443357</v>
      </c>
      <c r="O30" s="173"/>
      <c r="P30" s="173"/>
      <c r="S30" s="38"/>
      <c r="T30" s="38"/>
      <c r="U30" s="38"/>
      <c r="V30" s="38"/>
      <c r="W30" s="39"/>
      <c r="X30" s="12"/>
    </row>
    <row r="31" spans="1:24" ht="12" customHeight="1">
      <c r="B31" s="330" t="s">
        <v>90</v>
      </c>
      <c r="C31" s="331"/>
      <c r="D31" s="285" t="s">
        <v>75</v>
      </c>
      <c r="E31" s="286" t="s">
        <v>75</v>
      </c>
      <c r="F31" s="287" t="s">
        <v>75</v>
      </c>
      <c r="G31" s="287" t="s">
        <v>75</v>
      </c>
      <c r="H31" s="287" t="s">
        <v>75</v>
      </c>
      <c r="I31" s="287" t="s">
        <v>75</v>
      </c>
      <c r="J31" s="287" t="s">
        <v>75</v>
      </c>
      <c r="K31" s="287" t="s">
        <v>75</v>
      </c>
      <c r="L31" s="288" t="s">
        <v>75</v>
      </c>
      <c r="M31" s="289" t="s">
        <v>75</v>
      </c>
      <c r="N31" s="290" t="s">
        <v>75</v>
      </c>
      <c r="O31" s="23"/>
      <c r="P31" s="23"/>
      <c r="Q31" s="43"/>
      <c r="R31" s="44"/>
      <c r="S31" s="44"/>
      <c r="T31" s="44"/>
      <c r="U31" s="44"/>
      <c r="V31" s="44"/>
      <c r="X31" s="45"/>
    </row>
    <row r="32" spans="1:24" ht="9" hidden="1" customHeight="1">
      <c r="B32" s="308"/>
      <c r="C32" s="292" t="s">
        <v>73</v>
      </c>
      <c r="D32" s="293">
        <f t="shared" ref="D32:H33" si="9">+D8-D7</f>
        <v>227720</v>
      </c>
      <c r="E32" s="295">
        <f t="shared" si="9"/>
        <v>176250</v>
      </c>
      <c r="F32" s="295">
        <f t="shared" si="9"/>
        <v>51480</v>
      </c>
      <c r="G32" s="295" t="s">
        <v>106</v>
      </c>
      <c r="H32" s="295">
        <f t="shared" si="9"/>
        <v>37010</v>
      </c>
      <c r="I32" s="295" t="s">
        <v>106</v>
      </c>
      <c r="J32" s="295" t="s">
        <v>106</v>
      </c>
      <c r="K32" s="295" t="s">
        <v>106</v>
      </c>
      <c r="L32" s="296">
        <f>+L8-L7</f>
        <v>2810</v>
      </c>
      <c r="M32" s="297">
        <f>+M8-M7</f>
        <v>5468000</v>
      </c>
      <c r="N32" s="298">
        <f>+N8-N7</f>
        <v>686000</v>
      </c>
      <c r="O32" s="60"/>
      <c r="P32" s="60"/>
      <c r="Q32" s="43"/>
      <c r="R32" s="44"/>
      <c r="S32" s="44"/>
      <c r="T32" s="44"/>
      <c r="U32" s="44"/>
      <c r="V32" s="44"/>
      <c r="X32" s="45"/>
    </row>
    <row r="33" spans="1:24" ht="12" customHeight="1">
      <c r="A33" s="1">
        <v>1978</v>
      </c>
      <c r="B33" s="319" t="s">
        <v>71</v>
      </c>
      <c r="C33" s="320" t="s">
        <v>65</v>
      </c>
      <c r="D33" s="332">
        <f t="shared" si="9"/>
        <v>187100</v>
      </c>
      <c r="E33" s="333">
        <f t="shared" si="9"/>
        <v>140800</v>
      </c>
      <c r="F33" s="333">
        <f t="shared" si="9"/>
        <v>46300</v>
      </c>
      <c r="G33" s="323" t="s">
        <v>106</v>
      </c>
      <c r="H33" s="333">
        <f t="shared" si="9"/>
        <v>45500</v>
      </c>
      <c r="I33" s="323" t="s">
        <v>106</v>
      </c>
      <c r="J33" s="323" t="s">
        <v>106</v>
      </c>
      <c r="K33" s="323" t="s">
        <v>106</v>
      </c>
      <c r="L33" s="334">
        <f t="shared" ref="L33:N36" si="10">+L9-L8</f>
        <v>600</v>
      </c>
      <c r="M33" s="335">
        <f t="shared" si="10"/>
        <v>4392000</v>
      </c>
      <c r="N33" s="336">
        <f t="shared" si="10"/>
        <v>959000</v>
      </c>
      <c r="O33" s="98"/>
      <c r="P33" s="98"/>
      <c r="Q33" s="43"/>
      <c r="R33" s="44"/>
      <c r="S33" s="44"/>
      <c r="T33" s="44"/>
      <c r="U33" s="44"/>
      <c r="V33" s="44"/>
      <c r="X33" s="45"/>
    </row>
    <row r="34" spans="1:24" ht="12" customHeight="1">
      <c r="A34" s="1">
        <v>1983</v>
      </c>
      <c r="B34" s="308"/>
      <c r="C34" s="292" t="s">
        <v>66</v>
      </c>
      <c r="D34" s="337">
        <f t="shared" ref="D34:E42" si="11">+D10-D9</f>
        <v>122800</v>
      </c>
      <c r="E34" s="338">
        <f t="shared" si="11"/>
        <v>86700</v>
      </c>
      <c r="F34" s="338">
        <f t="shared" ref="F34:H42" si="12">+F10-F9</f>
        <v>36100</v>
      </c>
      <c r="G34" s="340" t="s">
        <v>106</v>
      </c>
      <c r="H34" s="339">
        <f t="shared" si="12"/>
        <v>33900</v>
      </c>
      <c r="I34" s="339">
        <f t="shared" ref="I34:I42" si="13">+I10-I9</f>
        <v>2400</v>
      </c>
      <c r="J34" s="340" t="s">
        <v>106</v>
      </c>
      <c r="K34" s="340" t="s">
        <v>106</v>
      </c>
      <c r="L34" s="341">
        <f t="shared" si="10"/>
        <v>-3700</v>
      </c>
      <c r="M34" s="342">
        <f t="shared" si="10"/>
        <v>3156000</v>
      </c>
      <c r="N34" s="343">
        <f t="shared" si="10"/>
        <v>623000</v>
      </c>
      <c r="O34" s="98"/>
      <c r="P34" s="98"/>
      <c r="Q34" s="43"/>
      <c r="R34" s="44"/>
      <c r="S34" s="44"/>
      <c r="T34" s="44"/>
      <c r="U34" s="44"/>
      <c r="V34" s="44"/>
      <c r="X34" s="45"/>
    </row>
    <row r="35" spans="1:24" ht="12" customHeight="1">
      <c r="A35" s="1">
        <v>1988</v>
      </c>
      <c r="B35" s="308"/>
      <c r="C35" s="292" t="s">
        <v>67</v>
      </c>
      <c r="D35" s="337">
        <f t="shared" si="11"/>
        <v>124600</v>
      </c>
      <c r="E35" s="338">
        <f t="shared" si="11"/>
        <v>104900</v>
      </c>
      <c r="F35" s="338">
        <f t="shared" si="12"/>
        <v>19700</v>
      </c>
      <c r="G35" s="340" t="s">
        <v>106</v>
      </c>
      <c r="H35" s="339">
        <f t="shared" si="12"/>
        <v>22700</v>
      </c>
      <c r="I35" s="339">
        <f t="shared" si="13"/>
        <v>8300</v>
      </c>
      <c r="J35" s="339">
        <f t="shared" ref="J35:N42" si="14">+J11-J10</f>
        <v>13900</v>
      </c>
      <c r="K35" s="339">
        <f t="shared" si="14"/>
        <v>500</v>
      </c>
      <c r="L35" s="341">
        <f t="shared" si="10"/>
        <v>200</v>
      </c>
      <c r="M35" s="342">
        <f t="shared" si="10"/>
        <v>3400000</v>
      </c>
      <c r="N35" s="343">
        <f t="shared" si="10"/>
        <v>638000</v>
      </c>
      <c r="O35" s="98"/>
      <c r="P35" s="98"/>
      <c r="Q35" s="43"/>
      <c r="R35" s="44"/>
      <c r="S35" s="44"/>
      <c r="T35" s="44"/>
      <c r="U35" s="44"/>
      <c r="V35" s="44"/>
      <c r="X35" s="45"/>
    </row>
    <row r="36" spans="1:24" ht="12" customHeight="1">
      <c r="A36" s="1">
        <v>1993</v>
      </c>
      <c r="B36" s="308" t="s">
        <v>72</v>
      </c>
      <c r="C36" s="292" t="s">
        <v>74</v>
      </c>
      <c r="D36" s="337">
        <f t="shared" si="11"/>
        <v>156600</v>
      </c>
      <c r="E36" s="338">
        <f t="shared" si="11"/>
        <v>148400</v>
      </c>
      <c r="F36" s="338">
        <f t="shared" si="12"/>
        <v>8200</v>
      </c>
      <c r="G36" s="339">
        <f t="shared" ref="G36:G42" si="15">+G12-G11</f>
        <v>1100</v>
      </c>
      <c r="H36" s="339">
        <f t="shared" si="12"/>
        <v>6200</v>
      </c>
      <c r="I36" s="339">
        <f t="shared" si="13"/>
        <v>-1800</v>
      </c>
      <c r="J36" s="339">
        <f t="shared" si="14"/>
        <v>7700</v>
      </c>
      <c r="K36" s="339">
        <f t="shared" si="14"/>
        <v>300</v>
      </c>
      <c r="L36" s="341">
        <f t="shared" si="10"/>
        <v>900</v>
      </c>
      <c r="M36" s="342">
        <f t="shared" si="10"/>
        <v>3872000</v>
      </c>
      <c r="N36" s="343">
        <f t="shared" si="10"/>
        <v>536000</v>
      </c>
      <c r="O36" s="98"/>
      <c r="P36" s="98"/>
      <c r="Q36" s="43"/>
      <c r="R36" s="44"/>
      <c r="S36" s="44"/>
      <c r="T36" s="44"/>
      <c r="U36" s="44"/>
      <c r="V36" s="44"/>
      <c r="X36" s="45"/>
    </row>
    <row r="37" spans="1:24" ht="12" customHeight="1">
      <c r="A37" s="1">
        <v>1998</v>
      </c>
      <c r="B37" s="308"/>
      <c r="C37" s="292" t="s">
        <v>68</v>
      </c>
      <c r="D37" s="337">
        <f t="shared" si="11"/>
        <v>195000</v>
      </c>
      <c r="E37" s="338">
        <f t="shared" si="11"/>
        <v>108900</v>
      </c>
      <c r="F37" s="338">
        <f t="shared" si="12"/>
        <v>86100</v>
      </c>
      <c r="G37" s="339">
        <f t="shared" si="15"/>
        <v>-14400</v>
      </c>
      <c r="H37" s="339">
        <f t="shared" si="12"/>
        <v>97100</v>
      </c>
      <c r="I37" s="339">
        <f t="shared" si="13"/>
        <v>800</v>
      </c>
      <c r="J37" s="339">
        <f t="shared" si="14"/>
        <v>50400</v>
      </c>
      <c r="K37" s="339">
        <f t="shared" si="14"/>
        <v>45800</v>
      </c>
      <c r="L37" s="341">
        <f t="shared" si="14"/>
        <v>3500</v>
      </c>
      <c r="M37" s="342">
        <f t="shared" si="14"/>
        <v>4367000</v>
      </c>
      <c r="N37" s="343">
        <f t="shared" si="14"/>
        <v>1288100</v>
      </c>
      <c r="O37" s="98"/>
      <c r="P37" s="98"/>
      <c r="Q37" s="43"/>
      <c r="R37" s="44"/>
      <c r="S37" s="44"/>
      <c r="T37" s="44"/>
      <c r="U37" s="44"/>
      <c r="V37" s="44"/>
      <c r="X37" s="45"/>
    </row>
    <row r="38" spans="1:24" ht="12" customHeight="1">
      <c r="A38" s="1">
        <v>2003</v>
      </c>
      <c r="B38" s="308"/>
      <c r="C38" s="292" t="s">
        <v>69</v>
      </c>
      <c r="D38" s="337">
        <f t="shared" si="11"/>
        <v>166100</v>
      </c>
      <c r="E38" s="338">
        <f t="shared" si="11"/>
        <v>162400</v>
      </c>
      <c r="F38" s="338">
        <f t="shared" si="12"/>
        <v>3700</v>
      </c>
      <c r="G38" s="339">
        <f t="shared" si="15"/>
        <v>-2900</v>
      </c>
      <c r="H38" s="339">
        <f t="shared" si="12"/>
        <v>14500</v>
      </c>
      <c r="I38" s="339">
        <f t="shared" si="13"/>
        <v>4000</v>
      </c>
      <c r="J38" s="339">
        <f t="shared" si="14"/>
        <v>20300</v>
      </c>
      <c r="K38" s="339">
        <f t="shared" si="14"/>
        <v>-9700</v>
      </c>
      <c r="L38" s="341">
        <f t="shared" si="14"/>
        <v>-8000</v>
      </c>
      <c r="M38" s="342">
        <f t="shared" si="14"/>
        <v>3644900</v>
      </c>
      <c r="N38" s="343">
        <f t="shared" si="14"/>
        <v>829200</v>
      </c>
      <c r="O38" s="98"/>
      <c r="P38" s="98"/>
      <c r="Q38" s="43"/>
      <c r="R38" s="44"/>
      <c r="S38" s="44"/>
      <c r="T38" s="44"/>
      <c r="U38" s="44"/>
      <c r="V38" s="44"/>
      <c r="X38" s="45"/>
    </row>
    <row r="39" spans="1:24" ht="12" customHeight="1">
      <c r="A39" s="1">
        <v>2008</v>
      </c>
      <c r="B39" s="319"/>
      <c r="C39" s="320" t="s">
        <v>70</v>
      </c>
      <c r="D39" s="337">
        <f t="shared" si="11"/>
        <v>140300</v>
      </c>
      <c r="E39" s="338">
        <f t="shared" si="11"/>
        <v>117400</v>
      </c>
      <c r="F39" s="338">
        <f t="shared" si="12"/>
        <v>22900</v>
      </c>
      <c r="G39" s="339">
        <f t="shared" si="15"/>
        <v>1600</v>
      </c>
      <c r="H39" s="339">
        <f t="shared" si="12"/>
        <v>22600</v>
      </c>
      <c r="I39" s="339">
        <f t="shared" si="13"/>
        <v>-5300</v>
      </c>
      <c r="J39" s="339">
        <f t="shared" si="14"/>
        <v>7800</v>
      </c>
      <c r="K39" s="339">
        <f t="shared" si="14"/>
        <v>20100</v>
      </c>
      <c r="L39" s="341">
        <f t="shared" si="14"/>
        <v>-1300</v>
      </c>
      <c r="M39" s="342">
        <f t="shared" si="14"/>
        <v>3702200</v>
      </c>
      <c r="N39" s="343">
        <f t="shared" si="14"/>
        <v>965300</v>
      </c>
      <c r="O39" s="174"/>
      <c r="P39" s="174"/>
      <c r="Q39" s="43"/>
      <c r="R39" s="44"/>
      <c r="S39" s="44"/>
      <c r="T39" s="44"/>
      <c r="U39" s="44"/>
      <c r="V39" s="44"/>
      <c r="X39" s="45"/>
    </row>
    <row r="40" spans="1:24" ht="12" customHeight="1">
      <c r="A40" s="1">
        <v>2013</v>
      </c>
      <c r="B40" s="308"/>
      <c r="C40" s="292" t="s">
        <v>165</v>
      </c>
      <c r="D40" s="337">
        <f t="shared" si="11"/>
        <v>212900</v>
      </c>
      <c r="E40" s="338">
        <f t="shared" si="11"/>
        <v>198800</v>
      </c>
      <c r="F40" s="338">
        <f t="shared" si="12"/>
        <v>14100</v>
      </c>
      <c r="G40" s="339">
        <f t="shared" si="15"/>
        <v>-5700</v>
      </c>
      <c r="H40" s="339">
        <f t="shared" si="12"/>
        <v>20300</v>
      </c>
      <c r="I40" s="339">
        <f t="shared" si="13"/>
        <v>900</v>
      </c>
      <c r="J40" s="339">
        <f t="shared" si="14"/>
        <v>-4300</v>
      </c>
      <c r="K40" s="339">
        <f t="shared" si="14"/>
        <v>23800</v>
      </c>
      <c r="L40" s="341">
        <f t="shared" si="14"/>
        <v>-400</v>
      </c>
      <c r="M40" s="342">
        <f t="shared" si="14"/>
        <v>3037900</v>
      </c>
      <c r="N40" s="343">
        <f t="shared" si="14"/>
        <v>637800</v>
      </c>
      <c r="O40" s="174"/>
      <c r="P40" s="174"/>
      <c r="Q40" s="43"/>
      <c r="R40" s="44"/>
      <c r="S40" s="44"/>
      <c r="T40" s="44"/>
      <c r="U40" s="44"/>
      <c r="V40" s="44"/>
      <c r="X40" s="45"/>
    </row>
    <row r="41" spans="1:24" ht="12" customHeight="1">
      <c r="A41" s="1">
        <v>2018</v>
      </c>
      <c r="B41" s="299"/>
      <c r="C41" s="362" t="s">
        <v>243</v>
      </c>
      <c r="D41" s="485">
        <f t="shared" si="11"/>
        <v>-52700</v>
      </c>
      <c r="E41" s="339">
        <f t="shared" si="11"/>
        <v>-59500</v>
      </c>
      <c r="F41" s="338">
        <f t="shared" si="12"/>
        <v>6900</v>
      </c>
      <c r="G41" s="339">
        <f t="shared" si="15"/>
        <v>1800</v>
      </c>
      <c r="H41" s="339">
        <f t="shared" si="12"/>
        <v>3700</v>
      </c>
      <c r="I41" s="339">
        <f t="shared" si="13"/>
        <v>-2900</v>
      </c>
      <c r="J41" s="339">
        <f t="shared" si="14"/>
        <v>2200</v>
      </c>
      <c r="K41" s="339">
        <f t="shared" si="14"/>
        <v>4200</v>
      </c>
      <c r="L41" s="341">
        <f t="shared" si="14"/>
        <v>1300</v>
      </c>
      <c r="M41" s="342">
        <f t="shared" si="14"/>
        <v>1776400</v>
      </c>
      <c r="N41" s="343">
        <f t="shared" si="14"/>
        <v>292200</v>
      </c>
      <c r="O41" s="174"/>
      <c r="P41" s="174"/>
      <c r="Q41" s="43"/>
      <c r="R41" s="44"/>
      <c r="S41" s="44"/>
      <c r="T41" s="44"/>
      <c r="U41" s="44"/>
      <c r="V41" s="44"/>
      <c r="X41" s="45"/>
    </row>
    <row r="42" spans="1:24" ht="12" customHeight="1" thickBot="1">
      <c r="A42" s="1">
        <v>2023</v>
      </c>
      <c r="B42" s="1393" t="s">
        <v>296</v>
      </c>
      <c r="C42" s="1394" t="s">
        <v>74</v>
      </c>
      <c r="D42" s="1381">
        <f t="shared" si="11"/>
        <v>117100</v>
      </c>
      <c r="E42" s="1382">
        <f t="shared" si="11"/>
        <v>88700</v>
      </c>
      <c r="F42" s="1383">
        <f t="shared" si="12"/>
        <v>28300</v>
      </c>
      <c r="G42" s="1382">
        <f t="shared" si="15"/>
        <v>3000</v>
      </c>
      <c r="H42" s="1382">
        <f t="shared" si="12"/>
        <v>26700</v>
      </c>
      <c r="I42" s="1382">
        <f t="shared" si="13"/>
        <v>4600</v>
      </c>
      <c r="J42" s="1382">
        <f t="shared" si="14"/>
        <v>1500</v>
      </c>
      <c r="K42" s="1382">
        <f t="shared" si="14"/>
        <v>20800</v>
      </c>
      <c r="L42" s="1384">
        <f t="shared" si="14"/>
        <v>-1500</v>
      </c>
      <c r="M42" s="1385">
        <f t="shared" si="14"/>
        <v>2639300</v>
      </c>
      <c r="N42" s="1386">
        <f t="shared" si="14"/>
        <v>513000</v>
      </c>
      <c r="O42" s="174"/>
      <c r="P42" s="174"/>
      <c r="Q42" s="43"/>
      <c r="R42" s="44"/>
      <c r="S42" s="44"/>
      <c r="T42" s="44"/>
      <c r="U42" s="44"/>
      <c r="V42" s="44"/>
      <c r="X42" s="45"/>
    </row>
    <row r="43" spans="1:24" ht="12" customHeight="1">
      <c r="B43" s="330" t="s">
        <v>99</v>
      </c>
      <c r="C43" s="331"/>
      <c r="D43" s="285" t="s">
        <v>80</v>
      </c>
      <c r="E43" s="287" t="s">
        <v>80</v>
      </c>
      <c r="F43" s="287" t="s">
        <v>80</v>
      </c>
      <c r="G43" s="287" t="s">
        <v>80</v>
      </c>
      <c r="H43" s="287" t="s">
        <v>80</v>
      </c>
      <c r="I43" s="287" t="s">
        <v>80</v>
      </c>
      <c r="J43" s="287" t="s">
        <v>80</v>
      </c>
      <c r="K43" s="287" t="s">
        <v>80</v>
      </c>
      <c r="L43" s="288" t="s">
        <v>80</v>
      </c>
      <c r="M43" s="289" t="s">
        <v>80</v>
      </c>
      <c r="N43" s="290" t="s">
        <v>80</v>
      </c>
      <c r="O43" s="23"/>
      <c r="P43" s="23"/>
      <c r="Q43" s="43"/>
      <c r="R43" s="44"/>
      <c r="S43" s="44"/>
      <c r="T43" s="44"/>
      <c r="U43" s="44"/>
      <c r="V43" s="44"/>
      <c r="X43" s="45"/>
    </row>
    <row r="44" spans="1:24" ht="9" hidden="1" customHeight="1">
      <c r="B44" s="308"/>
      <c r="C44" s="292" t="s">
        <v>73</v>
      </c>
      <c r="D44" s="344">
        <f t="shared" ref="D44:E54" si="16">(D8-D7)/D7*100</f>
        <v>18.969079035052648</v>
      </c>
      <c r="E44" s="345">
        <f t="shared" si="16"/>
        <v>15.685489253771193</v>
      </c>
      <c r="F44" s="345">
        <f>(F8-F7)/F7*100</f>
        <v>67.01379848997658</v>
      </c>
      <c r="G44" s="295" t="s">
        <v>106</v>
      </c>
      <c r="H44" s="345">
        <f t="shared" ref="F44:H54" si="17">(H8-H7)/H7*100</f>
        <v>65.284882695360736</v>
      </c>
      <c r="I44" s="295" t="s">
        <v>106</v>
      </c>
      <c r="J44" s="295" t="s">
        <v>106</v>
      </c>
      <c r="K44" s="295" t="s">
        <v>106</v>
      </c>
      <c r="L44" s="346">
        <f t="shared" ref="L44:N46" si="18">(L8-L7)/L7*100</f>
        <v>35.168961201501872</v>
      </c>
      <c r="M44" s="347">
        <f t="shared" si="18"/>
        <v>21.366886796139266</v>
      </c>
      <c r="N44" s="348">
        <f t="shared" si="18"/>
        <v>66.34429400386847</v>
      </c>
      <c r="O44" s="175"/>
      <c r="P44" s="175"/>
      <c r="Q44" s="43"/>
      <c r="R44" s="44"/>
      <c r="S44" s="44"/>
      <c r="T44" s="44"/>
      <c r="U44" s="44"/>
      <c r="V44" s="44"/>
      <c r="X44" s="45"/>
    </row>
    <row r="45" spans="1:24" ht="12" customHeight="1">
      <c r="A45" s="1">
        <v>1978</v>
      </c>
      <c r="B45" s="319" t="s">
        <v>71</v>
      </c>
      <c r="C45" s="320" t="s">
        <v>65</v>
      </c>
      <c r="D45" s="321">
        <f t="shared" si="16"/>
        <v>13.100406105587453</v>
      </c>
      <c r="E45" s="322">
        <f t="shared" si="16"/>
        <v>10.831602430956227</v>
      </c>
      <c r="F45" s="322">
        <f>(F9-F8)/F8*100</f>
        <v>36.087295401402962</v>
      </c>
      <c r="G45" s="323" t="s">
        <v>106</v>
      </c>
      <c r="H45" s="322">
        <f t="shared" si="17"/>
        <v>48.559231590181426</v>
      </c>
      <c r="I45" s="323" t="s">
        <v>106</v>
      </c>
      <c r="J45" s="323" t="s">
        <v>106</v>
      </c>
      <c r="K45" s="323" t="s">
        <v>106</v>
      </c>
      <c r="L45" s="349">
        <f t="shared" si="18"/>
        <v>5.5555555555555554</v>
      </c>
      <c r="M45" s="350">
        <f t="shared" si="18"/>
        <v>14.14082874529122</v>
      </c>
      <c r="N45" s="351">
        <f t="shared" si="18"/>
        <v>55.755813953488378</v>
      </c>
      <c r="O45" s="175"/>
      <c r="P45" s="175"/>
      <c r="Q45" s="43"/>
      <c r="R45" s="44"/>
      <c r="S45" s="44"/>
      <c r="T45" s="44"/>
      <c r="U45" s="44"/>
      <c r="V45" s="44"/>
      <c r="X45" s="45"/>
    </row>
    <row r="46" spans="1:24" ht="12" customHeight="1">
      <c r="A46" s="1">
        <v>1983</v>
      </c>
      <c r="B46" s="308"/>
      <c r="C46" s="292" t="s">
        <v>66</v>
      </c>
      <c r="D46" s="314">
        <f t="shared" si="16"/>
        <v>7.6023029777750262</v>
      </c>
      <c r="E46" s="315">
        <f t="shared" si="16"/>
        <v>6.0179079614076487</v>
      </c>
      <c r="F46" s="315">
        <f t="shared" si="17"/>
        <v>20.6758304696449</v>
      </c>
      <c r="G46" s="353" t="s">
        <v>106</v>
      </c>
      <c r="H46" s="352">
        <f t="shared" si="17"/>
        <v>24.353448275862068</v>
      </c>
      <c r="I46" s="352">
        <f t="shared" ref="I46:I54" si="19">(I10-I9)/I9*100</f>
        <v>43.636363636363633</v>
      </c>
      <c r="J46" s="353" t="s">
        <v>106</v>
      </c>
      <c r="K46" s="353" t="s">
        <v>106</v>
      </c>
      <c r="L46" s="354">
        <f t="shared" si="18"/>
        <v>-32.456140350877192</v>
      </c>
      <c r="M46" s="355">
        <f t="shared" si="18"/>
        <v>8.9024287044089014</v>
      </c>
      <c r="N46" s="356">
        <f t="shared" si="18"/>
        <v>23.254945875326612</v>
      </c>
      <c r="O46" s="175"/>
      <c r="P46" s="175"/>
      <c r="Q46" s="43"/>
      <c r="R46" s="44"/>
      <c r="S46" s="44"/>
      <c r="T46" s="44"/>
      <c r="U46" s="44"/>
      <c r="V46" s="44"/>
      <c r="X46" s="45"/>
    </row>
    <row r="47" spans="1:24" ht="12" customHeight="1">
      <c r="A47" s="1">
        <v>1988</v>
      </c>
      <c r="B47" s="308"/>
      <c r="C47" s="292" t="s">
        <v>67</v>
      </c>
      <c r="D47" s="314">
        <f t="shared" si="16"/>
        <v>7.1687474828836084</v>
      </c>
      <c r="E47" s="315">
        <f t="shared" si="16"/>
        <v>6.8678800576142462</v>
      </c>
      <c r="F47" s="315">
        <f t="shared" si="17"/>
        <v>9.3497864261983867</v>
      </c>
      <c r="G47" s="323" t="s">
        <v>106</v>
      </c>
      <c r="H47" s="352">
        <f t="shared" si="17"/>
        <v>13.113807047949164</v>
      </c>
      <c r="I47" s="352">
        <f t="shared" si="19"/>
        <v>105.0632911392405</v>
      </c>
      <c r="J47" s="352">
        <f t="shared" ref="J47:N54" si="20">(J11-J10)/J10*100</f>
        <v>14.140386571719226</v>
      </c>
      <c r="K47" s="352">
        <f t="shared" si="20"/>
        <v>0.74738415545590431</v>
      </c>
      <c r="L47" s="354">
        <f t="shared" si="20"/>
        <v>2.5974025974025974</v>
      </c>
      <c r="M47" s="355">
        <f t="shared" si="20"/>
        <v>8.806693086745927</v>
      </c>
      <c r="N47" s="356">
        <f t="shared" si="20"/>
        <v>19.321623258631131</v>
      </c>
      <c r="O47" s="175"/>
      <c r="P47" s="175"/>
      <c r="Q47" s="43"/>
      <c r="R47" s="44"/>
      <c r="S47" s="44"/>
      <c r="T47" s="44"/>
      <c r="U47" s="44"/>
      <c r="V47" s="44"/>
      <c r="X47" s="45"/>
    </row>
    <row r="48" spans="1:24" ht="12" customHeight="1">
      <c r="A48" s="1">
        <v>1993</v>
      </c>
      <c r="B48" s="308" t="s">
        <v>72</v>
      </c>
      <c r="C48" s="292" t="s">
        <v>74</v>
      </c>
      <c r="D48" s="314">
        <f t="shared" si="16"/>
        <v>8.4071509099693991</v>
      </c>
      <c r="E48" s="315">
        <f t="shared" si="16"/>
        <v>9.0914660295288865</v>
      </c>
      <c r="F48" s="315">
        <f t="shared" si="17"/>
        <v>3.5590277777777777</v>
      </c>
      <c r="G48" s="352">
        <f t="shared" ref="G48:G54" si="21">(G12-G11)/G11*100</f>
        <v>4.119850187265917</v>
      </c>
      <c r="H48" s="352">
        <f t="shared" si="17"/>
        <v>3.1664964249233916</v>
      </c>
      <c r="I48" s="352">
        <f t="shared" si="19"/>
        <v>-11.111111111111111</v>
      </c>
      <c r="J48" s="352">
        <f t="shared" si="20"/>
        <v>6.8627450980392162</v>
      </c>
      <c r="K48" s="352">
        <f t="shared" si="20"/>
        <v>0.44510385756676557</v>
      </c>
      <c r="L48" s="354">
        <f t="shared" si="20"/>
        <v>11.39240506329114</v>
      </c>
      <c r="M48" s="355">
        <f t="shared" si="20"/>
        <v>9.2175113671530937</v>
      </c>
      <c r="N48" s="356">
        <f t="shared" si="20"/>
        <v>13.604060913705585</v>
      </c>
      <c r="O48" s="175"/>
      <c r="P48" s="175"/>
      <c r="Q48" s="43"/>
      <c r="R48" s="44"/>
      <c r="S48" s="44"/>
      <c r="T48" s="44"/>
      <c r="U48" s="44"/>
      <c r="V48" s="44"/>
      <c r="X48" s="45"/>
    </row>
    <row r="49" spans="1:24" ht="12" customHeight="1">
      <c r="A49" s="1">
        <v>1998</v>
      </c>
      <c r="B49" s="308"/>
      <c r="C49" s="292" t="s">
        <v>68</v>
      </c>
      <c r="D49" s="314">
        <f t="shared" si="16"/>
        <v>9.6568117664537212</v>
      </c>
      <c r="E49" s="315">
        <f t="shared" si="16"/>
        <v>6.1155725276576627</v>
      </c>
      <c r="F49" s="315">
        <f t="shared" si="17"/>
        <v>36.08549874266555</v>
      </c>
      <c r="G49" s="352">
        <f t="shared" si="21"/>
        <v>-51.798561151079134</v>
      </c>
      <c r="H49" s="352">
        <f t="shared" si="17"/>
        <v>48.069306930693067</v>
      </c>
      <c r="I49" s="352">
        <f t="shared" si="19"/>
        <v>5.5555555555555554</v>
      </c>
      <c r="J49" s="352">
        <f t="shared" si="20"/>
        <v>42.035029190992496</v>
      </c>
      <c r="K49" s="352">
        <f t="shared" si="20"/>
        <v>67.651403249630732</v>
      </c>
      <c r="L49" s="354">
        <f t="shared" si="20"/>
        <v>39.772727272727273</v>
      </c>
      <c r="M49" s="355">
        <f t="shared" si="20"/>
        <v>9.5185160966891171</v>
      </c>
      <c r="N49" s="356">
        <f t="shared" si="20"/>
        <v>28.777926720285969</v>
      </c>
      <c r="O49" s="175"/>
      <c r="P49" s="175"/>
      <c r="Q49" s="43"/>
      <c r="R49" s="44"/>
      <c r="S49" s="44"/>
      <c r="T49" s="44"/>
      <c r="U49" s="44"/>
      <c r="V49" s="44"/>
      <c r="X49" s="45"/>
    </row>
    <row r="50" spans="1:24" ht="12" customHeight="1">
      <c r="A50" s="1">
        <v>2003</v>
      </c>
      <c r="B50" s="308"/>
      <c r="C50" s="292" t="s">
        <v>69</v>
      </c>
      <c r="D50" s="314">
        <f t="shared" si="16"/>
        <v>7.5012419274714359</v>
      </c>
      <c r="E50" s="315">
        <f t="shared" si="16"/>
        <v>8.5944115156646905</v>
      </c>
      <c r="F50" s="315">
        <f t="shared" si="17"/>
        <v>1.1395133969818294</v>
      </c>
      <c r="G50" s="352">
        <f t="shared" si="21"/>
        <v>-21.641791044776117</v>
      </c>
      <c r="H50" s="352">
        <f t="shared" si="17"/>
        <v>4.8478769642260113</v>
      </c>
      <c r="I50" s="352">
        <f t="shared" si="19"/>
        <v>26.315789473684209</v>
      </c>
      <c r="J50" s="352">
        <f t="shared" si="20"/>
        <v>11.920140927774515</v>
      </c>
      <c r="K50" s="352">
        <f t="shared" si="20"/>
        <v>-8.5462555066079293</v>
      </c>
      <c r="L50" s="354">
        <f t="shared" si="20"/>
        <v>-65.040650406504056</v>
      </c>
      <c r="M50" s="355">
        <f t="shared" si="20"/>
        <v>7.2541097798829748</v>
      </c>
      <c r="N50" s="356">
        <f t="shared" si="20"/>
        <v>14.385593587897501</v>
      </c>
      <c r="O50" s="175"/>
      <c r="P50" s="175"/>
      <c r="Q50" s="43"/>
      <c r="R50" s="44"/>
      <c r="S50" s="44"/>
      <c r="T50" s="44"/>
      <c r="U50" s="44"/>
      <c r="V50" s="44"/>
      <c r="X50" s="45"/>
    </row>
    <row r="51" spans="1:24" ht="12" customHeight="1">
      <c r="A51" s="1">
        <v>2008</v>
      </c>
      <c r="B51" s="319"/>
      <c r="C51" s="320" t="s">
        <v>70</v>
      </c>
      <c r="D51" s="314">
        <f t="shared" si="16"/>
        <v>5.8939674004369014</v>
      </c>
      <c r="E51" s="315">
        <f t="shared" si="16"/>
        <v>5.7212475633528266</v>
      </c>
      <c r="F51" s="315">
        <f t="shared" si="17"/>
        <v>6.9732034104750307</v>
      </c>
      <c r="G51" s="352">
        <f t="shared" si="21"/>
        <v>15.238095238095239</v>
      </c>
      <c r="H51" s="352">
        <f t="shared" si="17"/>
        <v>7.2066326530612246</v>
      </c>
      <c r="I51" s="352">
        <f t="shared" si="19"/>
        <v>-27.604166666666668</v>
      </c>
      <c r="J51" s="352">
        <f t="shared" si="20"/>
        <v>4.0923399790136417</v>
      </c>
      <c r="K51" s="352">
        <f t="shared" si="20"/>
        <v>19.364161849710982</v>
      </c>
      <c r="L51" s="354">
        <f t="shared" si="20"/>
        <v>-30.232558139534881</v>
      </c>
      <c r="M51" s="355">
        <f t="shared" si="20"/>
        <v>6.8698054773625978</v>
      </c>
      <c r="N51" s="356">
        <f t="shared" si="20"/>
        <v>14.640620023357046</v>
      </c>
      <c r="O51" s="176"/>
      <c r="P51" s="176"/>
      <c r="Q51" s="43"/>
      <c r="R51" s="44"/>
      <c r="S51" s="44"/>
      <c r="T51" s="44"/>
      <c r="U51" s="44"/>
      <c r="V51" s="44"/>
      <c r="X51" s="45"/>
    </row>
    <row r="52" spans="1:24" ht="12" customHeight="1">
      <c r="A52" s="1">
        <v>2013</v>
      </c>
      <c r="B52" s="327"/>
      <c r="C52" s="362" t="s">
        <v>165</v>
      </c>
      <c r="D52" s="328">
        <f t="shared" si="16"/>
        <v>8.4460665688102505</v>
      </c>
      <c r="E52" s="329">
        <f t="shared" si="16"/>
        <v>9.1638240988291688</v>
      </c>
      <c r="F52" s="329">
        <f t="shared" si="17"/>
        <v>4.0136635354397949</v>
      </c>
      <c r="G52" s="363">
        <f t="shared" si="21"/>
        <v>-47.107438016528924</v>
      </c>
      <c r="H52" s="363">
        <f t="shared" si="17"/>
        <v>6.0380725758477096</v>
      </c>
      <c r="I52" s="363">
        <f t="shared" si="19"/>
        <v>6.4748201438848918</v>
      </c>
      <c r="J52" s="363">
        <f t="shared" si="20"/>
        <v>-2.1673387096774195</v>
      </c>
      <c r="K52" s="363">
        <f t="shared" si="20"/>
        <v>19.209039548022599</v>
      </c>
      <c r="L52" s="364">
        <f t="shared" si="20"/>
        <v>-13.333333333333334</v>
      </c>
      <c r="M52" s="365">
        <f t="shared" si="20"/>
        <v>5.2747638171933797</v>
      </c>
      <c r="N52" s="366">
        <f t="shared" si="20"/>
        <v>8.438070542163894</v>
      </c>
      <c r="O52" s="176"/>
      <c r="P52" s="176"/>
      <c r="Q52" s="43"/>
      <c r="R52" s="44"/>
      <c r="S52" s="44"/>
      <c r="T52" s="44"/>
      <c r="U52" s="44"/>
      <c r="V52" s="44"/>
      <c r="X52" s="45"/>
    </row>
    <row r="53" spans="1:24" ht="12" customHeight="1">
      <c r="A53" s="1">
        <v>2018</v>
      </c>
      <c r="B53" s="1387"/>
      <c r="C53" s="1395" t="s">
        <v>243</v>
      </c>
      <c r="D53" s="393">
        <f t="shared" si="16"/>
        <v>-1.9278606965174128</v>
      </c>
      <c r="E53" s="352">
        <f t="shared" si="16"/>
        <v>-2.5124567181825861</v>
      </c>
      <c r="F53" s="352">
        <f t="shared" si="17"/>
        <v>1.8883415435139574</v>
      </c>
      <c r="G53" s="352">
        <f t="shared" si="21"/>
        <v>28.125</v>
      </c>
      <c r="H53" s="352">
        <f t="shared" si="17"/>
        <v>1.0378681626928472</v>
      </c>
      <c r="I53" s="352">
        <f t="shared" si="19"/>
        <v>-19.594594594594593</v>
      </c>
      <c r="J53" s="352">
        <f t="shared" si="20"/>
        <v>1.1334363730036066</v>
      </c>
      <c r="K53" s="352">
        <f t="shared" si="20"/>
        <v>2.8436018957345972</v>
      </c>
      <c r="L53" s="354">
        <f t="shared" si="20"/>
        <v>50</v>
      </c>
      <c r="M53" s="355">
        <f t="shared" si="20"/>
        <v>2.9298543649288318</v>
      </c>
      <c r="N53" s="356">
        <f t="shared" si="20"/>
        <v>3.5649797472060909</v>
      </c>
      <c r="O53" s="176"/>
      <c r="P53" s="176"/>
      <c r="Q53" s="43"/>
      <c r="R53" s="44"/>
      <c r="S53" s="44"/>
      <c r="T53" s="44"/>
      <c r="U53" s="44"/>
      <c r="V53" s="44"/>
      <c r="X53" s="45"/>
    </row>
    <row r="54" spans="1:24" ht="12" customHeight="1" thickBot="1">
      <c r="A54" s="1">
        <v>2023</v>
      </c>
      <c r="B54" s="1388" t="s">
        <v>296</v>
      </c>
      <c r="C54" s="1396" t="s">
        <v>74</v>
      </c>
      <c r="D54" s="1390">
        <f t="shared" si="16"/>
        <v>4.3679361408482231</v>
      </c>
      <c r="E54" s="1391">
        <f t="shared" si="16"/>
        <v>3.84198899813748</v>
      </c>
      <c r="F54" s="1391">
        <f t="shared" si="17"/>
        <v>7.6013967230727912</v>
      </c>
      <c r="G54" s="1391">
        <f t="shared" si="21"/>
        <v>36.585365853658537</v>
      </c>
      <c r="H54" s="1391">
        <f t="shared" si="17"/>
        <v>7.4125485841199339</v>
      </c>
      <c r="I54" s="1391">
        <f t="shared" si="19"/>
        <v>38.655462184873954</v>
      </c>
      <c r="J54" s="1391">
        <f t="shared" si="20"/>
        <v>0.76413652572592972</v>
      </c>
      <c r="K54" s="1391">
        <f t="shared" si="20"/>
        <v>13.69321922317314</v>
      </c>
      <c r="L54" s="1392">
        <f t="shared" si="20"/>
        <v>-38.461538461538467</v>
      </c>
      <c r="M54" s="1379">
        <f t="shared" si="20"/>
        <v>4.2291459025692468</v>
      </c>
      <c r="N54" s="1380">
        <f t="shared" si="20"/>
        <v>6.043399382701506</v>
      </c>
      <c r="O54" s="176"/>
      <c r="P54" s="176"/>
      <c r="Q54" s="43"/>
      <c r="R54" s="44"/>
      <c r="S54" s="44"/>
      <c r="T54" s="44"/>
      <c r="U54" s="44"/>
      <c r="V54" s="44"/>
      <c r="X54" s="45"/>
    </row>
    <row r="55" spans="1:24" ht="12" customHeight="1">
      <c r="B55" s="276" t="s">
        <v>241</v>
      </c>
      <c r="C55" s="278"/>
      <c r="D55" s="278"/>
      <c r="E55" s="278"/>
      <c r="F55" s="278"/>
      <c r="G55" s="278"/>
      <c r="H55" s="278"/>
      <c r="I55" s="278"/>
      <c r="J55" s="278"/>
      <c r="K55" s="278"/>
      <c r="L55" s="278"/>
      <c r="M55" s="278"/>
      <c r="N55" s="278"/>
    </row>
    <row r="56" spans="1:24" ht="12">
      <c r="B56" s="357" t="s">
        <v>39</v>
      </c>
      <c r="C56" s="278"/>
      <c r="D56" s="278"/>
      <c r="E56" s="278"/>
      <c r="F56" s="278"/>
      <c r="G56" s="278"/>
      <c r="H56" s="278"/>
      <c r="I56" s="278"/>
      <c r="J56" s="278"/>
      <c r="K56" s="278"/>
      <c r="L56" s="278"/>
      <c r="M56" s="278"/>
      <c r="N56" s="278"/>
    </row>
    <row r="59" spans="1:24">
      <c r="E59" s="1" t="s">
        <v>105</v>
      </c>
      <c r="F59" s="1" t="s">
        <v>1055</v>
      </c>
      <c r="G59" s="1" t="s">
        <v>104</v>
      </c>
    </row>
    <row r="60" spans="1:24">
      <c r="D60" s="1">
        <v>1978</v>
      </c>
      <c r="E60" s="1585">
        <f t="shared" ref="E60:E68" si="22">J10/1000</f>
        <v>98.3</v>
      </c>
      <c r="F60" s="1585">
        <f t="shared" ref="F60:F68" si="23">K10/1000</f>
        <v>66.900000000000006</v>
      </c>
      <c r="G60" s="1585">
        <f>I10/1000</f>
        <v>7.9</v>
      </c>
    </row>
    <row r="61" spans="1:24">
      <c r="D61" s="1">
        <v>1983</v>
      </c>
      <c r="E61" s="1585">
        <f t="shared" si="22"/>
        <v>112.2</v>
      </c>
      <c r="F61" s="1585">
        <f t="shared" si="23"/>
        <v>67.400000000000006</v>
      </c>
      <c r="G61" s="1585">
        <f t="shared" ref="G61:G68" si="24">I11/1000</f>
        <v>16.2</v>
      </c>
    </row>
    <row r="62" spans="1:24">
      <c r="D62" s="1">
        <v>1988</v>
      </c>
      <c r="E62" s="1585">
        <f t="shared" si="22"/>
        <v>119.9</v>
      </c>
      <c r="F62" s="1585">
        <f t="shared" si="23"/>
        <v>67.7</v>
      </c>
      <c r="G62" s="1585">
        <f t="shared" si="24"/>
        <v>14.4</v>
      </c>
    </row>
    <row r="63" spans="1:24">
      <c r="D63" s="1">
        <v>1993</v>
      </c>
      <c r="E63" s="1585">
        <f t="shared" si="22"/>
        <v>170.3</v>
      </c>
      <c r="F63" s="1585">
        <f t="shared" si="23"/>
        <v>113.5</v>
      </c>
      <c r="G63" s="1585">
        <f t="shared" si="24"/>
        <v>15.2</v>
      </c>
    </row>
    <row r="64" spans="1:24">
      <c r="D64" s="1">
        <v>1998</v>
      </c>
      <c r="E64" s="1585">
        <f t="shared" si="22"/>
        <v>190.6</v>
      </c>
      <c r="F64" s="1585">
        <f t="shared" si="23"/>
        <v>103.8</v>
      </c>
      <c r="G64" s="1585">
        <f t="shared" si="24"/>
        <v>19.2</v>
      </c>
    </row>
    <row r="65" spans="4:7">
      <c r="D65" s="1">
        <v>2003</v>
      </c>
      <c r="E65" s="1585">
        <f t="shared" si="22"/>
        <v>198.4</v>
      </c>
      <c r="F65" s="1585">
        <f t="shared" si="23"/>
        <v>123.9</v>
      </c>
      <c r="G65" s="1585">
        <f t="shared" si="24"/>
        <v>13.9</v>
      </c>
    </row>
    <row r="66" spans="4:7">
      <c r="D66" s="1">
        <v>2008</v>
      </c>
      <c r="E66" s="1585">
        <f t="shared" si="22"/>
        <v>194.1</v>
      </c>
      <c r="F66" s="1585">
        <f t="shared" si="23"/>
        <v>147.69999999999999</v>
      </c>
      <c r="G66" s="1585">
        <f t="shared" si="24"/>
        <v>14.8</v>
      </c>
    </row>
    <row r="67" spans="4:7">
      <c r="D67" s="1">
        <v>2013</v>
      </c>
      <c r="E67" s="1585">
        <f t="shared" si="22"/>
        <v>196.3</v>
      </c>
      <c r="F67" s="1585">
        <f t="shared" si="23"/>
        <v>151.9</v>
      </c>
      <c r="G67" s="1585">
        <f t="shared" si="24"/>
        <v>11.9</v>
      </c>
    </row>
    <row r="68" spans="4:7">
      <c r="D68" s="1">
        <v>2023</v>
      </c>
      <c r="E68" s="1585">
        <f t="shared" si="22"/>
        <v>197.8</v>
      </c>
      <c r="F68" s="1585">
        <f t="shared" si="23"/>
        <v>172.7</v>
      </c>
      <c r="G68" s="1585">
        <f t="shared" si="24"/>
        <v>16.5</v>
      </c>
    </row>
    <row r="70" spans="4:7">
      <c r="E70" s="52"/>
      <c r="F70" s="52"/>
      <c r="G70" s="52"/>
    </row>
    <row r="71" spans="4:7">
      <c r="E71" s="52"/>
      <c r="F71" s="52"/>
      <c r="G71" s="52"/>
    </row>
    <row r="72" spans="4:7">
      <c r="E72" s="52"/>
      <c r="F72" s="52"/>
      <c r="G72" s="52"/>
    </row>
    <row r="73" spans="4:7">
      <c r="E73" s="52"/>
      <c r="F73" s="52"/>
      <c r="G73" s="52"/>
    </row>
    <row r="74" spans="4:7">
      <c r="E74" s="52"/>
      <c r="F74" s="52"/>
      <c r="G74" s="52"/>
    </row>
    <row r="75" spans="4:7">
      <c r="E75" s="52"/>
      <c r="F75" s="52"/>
      <c r="G75" s="52"/>
    </row>
    <row r="76" spans="4:7">
      <c r="E76" s="52"/>
      <c r="F76" s="52"/>
      <c r="G76" s="52"/>
    </row>
    <row r="77" spans="4:7">
      <c r="E77" s="52"/>
      <c r="F77" s="52"/>
      <c r="G77" s="52"/>
    </row>
    <row r="78" spans="4:7">
      <c r="E78" s="52"/>
      <c r="F78" s="52"/>
      <c r="G78" s="52"/>
    </row>
  </sheetData>
  <mergeCells count="11">
    <mergeCell ref="N4:N5"/>
    <mergeCell ref="M3:N3"/>
    <mergeCell ref="M4:M5"/>
    <mergeCell ref="B3:C5"/>
    <mergeCell ref="D3:D5"/>
    <mergeCell ref="E3:E5"/>
    <mergeCell ref="F4:F5"/>
    <mergeCell ref="F3:L3"/>
    <mergeCell ref="H4:H5"/>
    <mergeCell ref="L4:L5"/>
    <mergeCell ref="G4:G5"/>
  </mergeCells>
  <phoneticPr fontId="2"/>
  <pageMargins left="0.39370078740157483" right="0" top="0.39370078740157483" bottom="0.39370078740157483" header="0.19685039370078741" footer="0.19685039370078741"/>
  <pageSetup paperSize="9" scale="62"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S51"/>
  <sheetViews>
    <sheetView view="pageBreakPreview" topLeftCell="A21" zoomScaleNormal="100" workbookViewId="0">
      <selection activeCell="U33" sqref="U33"/>
    </sheetView>
  </sheetViews>
  <sheetFormatPr defaultColWidth="9" defaultRowHeight="11"/>
  <cols>
    <col min="1" max="1" width="6.90625" style="1" customWidth="1"/>
    <col min="2" max="2" width="4.08984375" style="1" customWidth="1"/>
    <col min="3" max="3" width="4.453125" style="1" bestFit="1" customWidth="1"/>
    <col min="4" max="12" width="7.6328125" style="1" customWidth="1"/>
    <col min="13" max="17" width="7.08984375" style="1" customWidth="1"/>
    <col min="18" max="18" width="7.6328125" style="1" bestFit="1" customWidth="1"/>
    <col min="19" max="19" width="6" style="1" bestFit="1" customWidth="1"/>
    <col min="20" max="20" width="7.6328125" style="1" customWidth="1"/>
    <col min="21" max="16384" width="9" style="1"/>
  </cols>
  <sheetData>
    <row r="1" spans="1:19" ht="13.5" thickBot="1">
      <c r="B1" s="210" t="s">
        <v>82</v>
      </c>
      <c r="G1" s="1" t="s">
        <v>114</v>
      </c>
      <c r="M1" s="837" t="s">
        <v>1004</v>
      </c>
      <c r="R1" s="6"/>
    </row>
    <row r="2" spans="1:19" s="6" customFormat="1" ht="13.5" customHeight="1">
      <c r="B2" s="1820" t="s">
        <v>79</v>
      </c>
      <c r="C2" s="1821"/>
      <c r="D2" s="1764" t="s">
        <v>96</v>
      </c>
      <c r="E2" s="1779"/>
      <c r="F2" s="1779"/>
      <c r="G2" s="1779"/>
      <c r="H2" s="1779"/>
      <c r="I2" s="1779" t="s">
        <v>137</v>
      </c>
      <c r="J2" s="1779"/>
      <c r="K2" s="1779"/>
      <c r="L2" s="1767"/>
      <c r="M2" s="1"/>
      <c r="N2" s="1"/>
    </row>
    <row r="3" spans="1:19" s="6" customFormat="1" ht="11.5" thickBot="1">
      <c r="B3" s="1822"/>
      <c r="C3" s="1823"/>
      <c r="D3" s="1419" t="s">
        <v>57</v>
      </c>
      <c r="E3" s="1420" t="s">
        <v>59</v>
      </c>
      <c r="F3" s="1421" t="s">
        <v>60</v>
      </c>
      <c r="G3" s="1420" t="s">
        <v>61</v>
      </c>
      <c r="H3" s="1421" t="s">
        <v>62</v>
      </c>
      <c r="I3" s="1421" t="s">
        <v>59</v>
      </c>
      <c r="J3" s="1421" t="s">
        <v>60</v>
      </c>
      <c r="K3" s="1421" t="s">
        <v>61</v>
      </c>
      <c r="L3" s="1422" t="s">
        <v>62</v>
      </c>
      <c r="M3" s="1"/>
      <c r="N3" s="1"/>
    </row>
    <row r="4" spans="1:19">
      <c r="B4" s="1418"/>
      <c r="C4" s="1414"/>
      <c r="D4" s="15" t="s">
        <v>75</v>
      </c>
      <c r="E4" s="23" t="s">
        <v>75</v>
      </c>
      <c r="F4" s="14" t="s">
        <v>75</v>
      </c>
      <c r="G4" s="23" t="s">
        <v>75</v>
      </c>
      <c r="H4" s="14" t="s">
        <v>75</v>
      </c>
      <c r="I4" s="14" t="s">
        <v>80</v>
      </c>
      <c r="J4" s="14" t="s">
        <v>80</v>
      </c>
      <c r="K4" s="14" t="s">
        <v>80</v>
      </c>
      <c r="L4" s="1399" t="s">
        <v>80</v>
      </c>
      <c r="M4" s="69" t="s">
        <v>119</v>
      </c>
    </row>
    <row r="5" spans="1:19">
      <c r="B5" s="1400"/>
      <c r="C5" s="1415" t="s">
        <v>73</v>
      </c>
      <c r="D5" s="164">
        <v>1299900</v>
      </c>
      <c r="E5" s="156">
        <v>672200</v>
      </c>
      <c r="F5" s="152">
        <v>197600</v>
      </c>
      <c r="G5" s="156">
        <v>425400</v>
      </c>
      <c r="H5" s="152">
        <v>4600</v>
      </c>
      <c r="I5" s="157">
        <f>+E5/$D5*100</f>
        <v>51.711670128471418</v>
      </c>
      <c r="J5" s="157">
        <f>+F5/$D5*100</f>
        <v>15.201169320716978</v>
      </c>
      <c r="K5" s="157">
        <f>+G5/$D5*100</f>
        <v>32.725594276482809</v>
      </c>
      <c r="L5" s="1401">
        <f>+H5/$D5*100</f>
        <v>0.35387337487499038</v>
      </c>
      <c r="M5" s="52">
        <f>SUM(E5:H5)-D5</f>
        <v>-100</v>
      </c>
    </row>
    <row r="6" spans="1:19">
      <c r="A6" s="1">
        <v>1978</v>
      </c>
      <c r="B6" s="1402" t="s">
        <v>71</v>
      </c>
      <c r="C6" s="1416" t="s">
        <v>65</v>
      </c>
      <c r="D6" s="1410">
        <v>1440700</v>
      </c>
      <c r="E6" s="25">
        <v>767500</v>
      </c>
      <c r="F6" s="25">
        <v>179400</v>
      </c>
      <c r="G6" s="25">
        <v>487300</v>
      </c>
      <c r="H6" s="25">
        <v>6500</v>
      </c>
      <c r="I6" s="135">
        <f t="shared" ref="I6:I12" si="0">+E6/$D6*100</f>
        <v>53.272714652599426</v>
      </c>
      <c r="J6" s="135">
        <f t="shared" ref="J6:J12" si="1">+F6/$D6*100</f>
        <v>12.452280141597834</v>
      </c>
      <c r="K6" s="135">
        <f t="shared" ref="K6:K12" si="2">+G6/$D6*100</f>
        <v>33.823835635454984</v>
      </c>
      <c r="L6" s="1403">
        <f t="shared" ref="L6:L12" si="3">+H6/$D6*100</f>
        <v>0.45116957034774763</v>
      </c>
      <c r="M6" s="52">
        <f t="shared" ref="M6:M15" si="4">SUM(E6:H6)-D6</f>
        <v>0</v>
      </c>
      <c r="O6" s="1606"/>
      <c r="P6" s="1607" t="s">
        <v>59</v>
      </c>
      <c r="Q6" s="1607" t="s">
        <v>61</v>
      </c>
      <c r="R6" s="1607" t="s">
        <v>1052</v>
      </c>
      <c r="S6" s="1607" t="s">
        <v>62</v>
      </c>
    </row>
    <row r="7" spans="1:19" ht="13.5" customHeight="1">
      <c r="A7" s="1">
        <v>1983</v>
      </c>
      <c r="B7" s="1404"/>
      <c r="C7" s="1417" t="s">
        <v>66</v>
      </c>
      <c r="D7" s="1411">
        <v>1527400</v>
      </c>
      <c r="E7" s="28">
        <v>809600</v>
      </c>
      <c r="F7" s="28">
        <v>181100</v>
      </c>
      <c r="G7" s="28">
        <v>529800</v>
      </c>
      <c r="H7" s="28">
        <v>6900</v>
      </c>
      <c r="I7" s="133">
        <f t="shared" si="0"/>
        <v>53.005106717297366</v>
      </c>
      <c r="J7" s="133">
        <f t="shared" si="1"/>
        <v>11.856750032735368</v>
      </c>
      <c r="K7" s="133">
        <f t="shared" si="2"/>
        <v>34.686395181353937</v>
      </c>
      <c r="L7" s="1405">
        <f t="shared" si="3"/>
        <v>0.45174806861332983</v>
      </c>
      <c r="M7" s="52">
        <f t="shared" si="4"/>
        <v>0</v>
      </c>
      <c r="O7" s="1606">
        <v>1978</v>
      </c>
      <c r="P7" s="1608">
        <f t="shared" ref="P7:P16" si="5">E6/10000</f>
        <v>76.75</v>
      </c>
      <c r="Q7" s="1608">
        <f t="shared" ref="Q7:Q16" si="6">G6/10000</f>
        <v>48.73</v>
      </c>
      <c r="R7" s="1609">
        <f t="shared" ref="R7:R16" si="7">F6/10000</f>
        <v>17.940000000000001</v>
      </c>
      <c r="S7" s="1608">
        <f t="shared" ref="S7:S16" si="8">H6/10000</f>
        <v>0.65</v>
      </c>
    </row>
    <row r="8" spans="1:19" ht="13.5" customHeight="1">
      <c r="A8" s="1">
        <v>1988</v>
      </c>
      <c r="B8" s="1404"/>
      <c r="C8" s="1417" t="s">
        <v>67</v>
      </c>
      <c r="D8" s="1411">
        <v>1632300</v>
      </c>
      <c r="E8" s="28">
        <v>871400</v>
      </c>
      <c r="F8" s="28">
        <v>158200</v>
      </c>
      <c r="G8" s="28">
        <v>594800</v>
      </c>
      <c r="H8" s="28">
        <v>7800</v>
      </c>
      <c r="I8" s="133">
        <f t="shared" si="0"/>
        <v>53.384794461802365</v>
      </c>
      <c r="J8" s="133">
        <f t="shared" si="1"/>
        <v>9.691845861667586</v>
      </c>
      <c r="K8" s="133">
        <f t="shared" si="2"/>
        <v>36.43938001592845</v>
      </c>
      <c r="L8" s="1405">
        <f t="shared" si="3"/>
        <v>0.47785333578386324</v>
      </c>
      <c r="M8" s="52">
        <f t="shared" si="4"/>
        <v>-100</v>
      </c>
      <c r="O8" s="1606">
        <v>83</v>
      </c>
      <c r="P8" s="1608">
        <f t="shared" si="5"/>
        <v>80.959999999999994</v>
      </c>
      <c r="Q8" s="1608">
        <f t="shared" si="6"/>
        <v>52.98</v>
      </c>
      <c r="R8" s="1609">
        <f t="shared" si="7"/>
        <v>18.11</v>
      </c>
      <c r="S8" s="1608">
        <f t="shared" si="8"/>
        <v>0.69</v>
      </c>
    </row>
    <row r="9" spans="1:19" ht="13.5" customHeight="1">
      <c r="A9" s="1">
        <v>1993</v>
      </c>
      <c r="B9" s="1404" t="s">
        <v>72</v>
      </c>
      <c r="C9" s="1417" t="s">
        <v>74</v>
      </c>
      <c r="D9" s="1411">
        <v>1780700</v>
      </c>
      <c r="E9" s="28">
        <v>911200</v>
      </c>
      <c r="F9" s="28">
        <v>137600</v>
      </c>
      <c r="G9" s="28">
        <v>725100</v>
      </c>
      <c r="H9" s="28">
        <v>6700</v>
      </c>
      <c r="I9" s="133">
        <f t="shared" si="0"/>
        <v>51.170887853091486</v>
      </c>
      <c r="J9" s="133">
        <f t="shared" si="1"/>
        <v>7.7272982534958166</v>
      </c>
      <c r="K9" s="133">
        <f t="shared" si="2"/>
        <v>40.719941596001576</v>
      </c>
      <c r="L9" s="1405">
        <f t="shared" si="3"/>
        <v>0.37625652833155498</v>
      </c>
      <c r="M9" s="52">
        <f t="shared" si="4"/>
        <v>-100</v>
      </c>
      <c r="O9" s="1606">
        <v>88</v>
      </c>
      <c r="P9" s="1608">
        <f t="shared" si="5"/>
        <v>87.14</v>
      </c>
      <c r="Q9" s="1608">
        <f t="shared" si="6"/>
        <v>59.48</v>
      </c>
      <c r="R9" s="1609">
        <f t="shared" si="7"/>
        <v>15.82</v>
      </c>
      <c r="S9" s="1608">
        <f t="shared" si="8"/>
        <v>0.78</v>
      </c>
    </row>
    <row r="10" spans="1:19" ht="13.5" customHeight="1">
      <c r="A10" s="1">
        <v>1998</v>
      </c>
      <c r="B10" s="1404"/>
      <c r="C10" s="1417" t="s">
        <v>68</v>
      </c>
      <c r="D10" s="1411">
        <v>1889600</v>
      </c>
      <c r="E10" s="28">
        <v>949800</v>
      </c>
      <c r="F10" s="28">
        <v>108800</v>
      </c>
      <c r="G10" s="28">
        <v>823000</v>
      </c>
      <c r="H10" s="28">
        <v>7900</v>
      </c>
      <c r="I10" s="133">
        <f t="shared" si="0"/>
        <v>50.264606265876374</v>
      </c>
      <c r="J10" s="133">
        <f t="shared" si="1"/>
        <v>5.7578323454699403</v>
      </c>
      <c r="K10" s="133">
        <f t="shared" si="2"/>
        <v>43.554191363251483</v>
      </c>
      <c r="L10" s="1405">
        <f t="shared" si="3"/>
        <v>0.41807790008467399</v>
      </c>
      <c r="M10" s="52">
        <f t="shared" si="4"/>
        <v>-100</v>
      </c>
      <c r="O10" s="1606">
        <v>93</v>
      </c>
      <c r="P10" s="1608">
        <f t="shared" si="5"/>
        <v>91.12</v>
      </c>
      <c r="Q10" s="1608">
        <f t="shared" si="6"/>
        <v>72.510000000000005</v>
      </c>
      <c r="R10" s="1609">
        <f t="shared" si="7"/>
        <v>13.76</v>
      </c>
      <c r="S10" s="1608">
        <f t="shared" si="8"/>
        <v>0.67</v>
      </c>
    </row>
    <row r="11" spans="1:19" ht="13.5" customHeight="1">
      <c r="A11" s="1">
        <v>2003</v>
      </c>
      <c r="B11" s="1404"/>
      <c r="C11" s="1417" t="s">
        <v>69</v>
      </c>
      <c r="D11" s="1411">
        <v>2052000</v>
      </c>
      <c r="E11" s="28">
        <v>1038100</v>
      </c>
      <c r="F11" s="28">
        <v>79500</v>
      </c>
      <c r="G11" s="28">
        <v>929600</v>
      </c>
      <c r="H11" s="28">
        <v>4900</v>
      </c>
      <c r="I11" s="133">
        <f t="shared" si="0"/>
        <v>50.589668615984408</v>
      </c>
      <c r="J11" s="133">
        <f t="shared" si="1"/>
        <v>3.8742690058479532</v>
      </c>
      <c r="K11" s="133">
        <f t="shared" si="2"/>
        <v>45.302144249512672</v>
      </c>
      <c r="L11" s="1405">
        <f t="shared" si="3"/>
        <v>0.2387914230019493</v>
      </c>
      <c r="M11" s="52">
        <f t="shared" si="4"/>
        <v>100</v>
      </c>
      <c r="O11" s="1606">
        <v>98</v>
      </c>
      <c r="P11" s="1608">
        <f t="shared" si="5"/>
        <v>94.98</v>
      </c>
      <c r="Q11" s="1608">
        <f t="shared" si="6"/>
        <v>82.3</v>
      </c>
      <c r="R11" s="1609">
        <f t="shared" si="7"/>
        <v>10.88</v>
      </c>
      <c r="S11" s="1608">
        <f t="shared" si="8"/>
        <v>0.79</v>
      </c>
    </row>
    <row r="12" spans="1:19" ht="13.5" customHeight="1">
      <c r="A12" s="1">
        <v>2008</v>
      </c>
      <c r="B12" s="1402"/>
      <c r="C12" s="1416" t="s">
        <v>70</v>
      </c>
      <c r="D12" s="1412">
        <v>2169400</v>
      </c>
      <c r="E12" s="66">
        <v>1091500</v>
      </c>
      <c r="F12" s="66">
        <v>64400</v>
      </c>
      <c r="G12" s="66">
        <v>1008800</v>
      </c>
      <c r="H12" s="66">
        <v>4700</v>
      </c>
      <c r="I12" s="134">
        <f t="shared" si="0"/>
        <v>50.313450723702402</v>
      </c>
      <c r="J12" s="134">
        <f t="shared" si="1"/>
        <v>2.9685627362404352</v>
      </c>
      <c r="K12" s="134">
        <f t="shared" si="2"/>
        <v>46.501336775145205</v>
      </c>
      <c r="L12" s="1406">
        <f t="shared" si="3"/>
        <v>0.21664976491195723</v>
      </c>
      <c r="M12" s="52">
        <f t="shared" si="4"/>
        <v>0</v>
      </c>
      <c r="O12" s="1606">
        <v>2003</v>
      </c>
      <c r="P12" s="1608">
        <f t="shared" si="5"/>
        <v>103.81</v>
      </c>
      <c r="Q12" s="1608">
        <f t="shared" si="6"/>
        <v>92.96</v>
      </c>
      <c r="R12" s="1609">
        <f t="shared" si="7"/>
        <v>7.95</v>
      </c>
      <c r="S12" s="1608">
        <f t="shared" si="8"/>
        <v>0.49</v>
      </c>
    </row>
    <row r="13" spans="1:19" ht="13.5" customHeight="1">
      <c r="A13" s="1">
        <v>2013</v>
      </c>
      <c r="B13" s="1404"/>
      <c r="C13" s="1416" t="s">
        <v>165</v>
      </c>
      <c r="D13" s="1412">
        <v>2368200</v>
      </c>
      <c r="E13" s="66">
        <v>1196500</v>
      </c>
      <c r="F13" s="66">
        <v>62700</v>
      </c>
      <c r="G13" s="66">
        <v>1104700</v>
      </c>
      <c r="H13" s="66">
        <v>4200</v>
      </c>
      <c r="I13" s="134">
        <f t="shared" ref="I13:L14" si="9">+E13/$D13*100</f>
        <v>50.523604425301919</v>
      </c>
      <c r="J13" s="134">
        <f t="shared" si="9"/>
        <v>2.6475804408411454</v>
      </c>
      <c r="K13" s="134">
        <f t="shared" si="9"/>
        <v>46.647242631534496</v>
      </c>
      <c r="L13" s="1406">
        <f t="shared" si="9"/>
        <v>0.177349885989359</v>
      </c>
      <c r="M13" s="52">
        <f t="shared" si="4"/>
        <v>-100</v>
      </c>
      <c r="O13" s="1610" t="s">
        <v>979</v>
      </c>
      <c r="P13" s="1608">
        <f t="shared" si="5"/>
        <v>109.15</v>
      </c>
      <c r="Q13" s="1608">
        <f t="shared" si="6"/>
        <v>100.88</v>
      </c>
      <c r="R13" s="1609">
        <f t="shared" si="7"/>
        <v>6.44</v>
      </c>
      <c r="S13" s="1608">
        <f t="shared" si="8"/>
        <v>0.47</v>
      </c>
    </row>
    <row r="14" spans="1:19" ht="13.5" customHeight="1">
      <c r="A14" s="1">
        <v>2018</v>
      </c>
      <c r="B14" s="1404"/>
      <c r="C14" s="1416" t="s">
        <v>243</v>
      </c>
      <c r="D14" s="1412">
        <v>2308700</v>
      </c>
      <c r="E14" s="66">
        <v>1164400</v>
      </c>
      <c r="F14" s="66">
        <v>64700</v>
      </c>
      <c r="G14" s="66">
        <v>1076000</v>
      </c>
      <c r="H14" s="66">
        <v>3600</v>
      </c>
      <c r="I14" s="134">
        <f t="shared" si="9"/>
        <v>50.43530991467059</v>
      </c>
      <c r="J14" s="134">
        <f t="shared" si="9"/>
        <v>2.8024429332524794</v>
      </c>
      <c r="K14" s="134">
        <f t="shared" si="9"/>
        <v>46.606315242344174</v>
      </c>
      <c r="L14" s="1406">
        <f t="shared" si="9"/>
        <v>0.15593190973275003</v>
      </c>
      <c r="M14" s="52">
        <f t="shared" si="4"/>
        <v>0</v>
      </c>
      <c r="O14" s="1606">
        <v>13</v>
      </c>
      <c r="P14" s="1608">
        <f t="shared" si="5"/>
        <v>119.65</v>
      </c>
      <c r="Q14" s="1608">
        <f t="shared" si="6"/>
        <v>110.47</v>
      </c>
      <c r="R14" s="1609">
        <f t="shared" si="7"/>
        <v>6.27</v>
      </c>
      <c r="S14" s="1608">
        <f t="shared" si="8"/>
        <v>0.42</v>
      </c>
    </row>
    <row r="15" spans="1:19" ht="13.5" customHeight="1" thickBot="1">
      <c r="A15" s="1">
        <v>2023</v>
      </c>
      <c r="B15" s="1388" t="s">
        <v>296</v>
      </c>
      <c r="C15" s="1396" t="s">
        <v>74</v>
      </c>
      <c r="D15" s="1413">
        <v>2397400</v>
      </c>
      <c r="E15" s="1407">
        <v>1189600</v>
      </c>
      <c r="F15" s="1407">
        <v>60900</v>
      </c>
      <c r="G15" s="1407">
        <v>1144000</v>
      </c>
      <c r="H15" s="1407">
        <v>2900</v>
      </c>
      <c r="I15" s="1408">
        <f>+E15/$D15*100</f>
        <v>49.620422123967636</v>
      </c>
      <c r="J15" s="1408">
        <f>+F15/$D15*100</f>
        <v>2.5402519396012346</v>
      </c>
      <c r="K15" s="1408">
        <f>+G15/$D15*100</f>
        <v>47.718361558354886</v>
      </c>
      <c r="L15" s="1409">
        <f>+H15/$D15*100</f>
        <v>0.12096437807624927</v>
      </c>
      <c r="M15" s="52">
        <f t="shared" si="4"/>
        <v>0</v>
      </c>
      <c r="O15" s="1606">
        <v>18</v>
      </c>
      <c r="P15" s="1608">
        <f t="shared" si="5"/>
        <v>116.44</v>
      </c>
      <c r="Q15" s="1608">
        <f t="shared" si="6"/>
        <v>107.6</v>
      </c>
      <c r="R15" s="1609">
        <f t="shared" si="7"/>
        <v>6.47</v>
      </c>
      <c r="S15" s="1608">
        <f t="shared" si="8"/>
        <v>0.36</v>
      </c>
    </row>
    <row r="16" spans="1:19">
      <c r="B16" s="1397" t="s">
        <v>98</v>
      </c>
      <c r="C16" s="1398"/>
      <c r="D16" s="26" t="s">
        <v>80</v>
      </c>
      <c r="E16" s="26" t="s">
        <v>80</v>
      </c>
      <c r="F16" s="26" t="s">
        <v>80</v>
      </c>
      <c r="G16" s="26" t="s">
        <v>80</v>
      </c>
      <c r="H16" s="26" t="s">
        <v>80</v>
      </c>
      <c r="I16" s="23"/>
      <c r="J16" s="23"/>
      <c r="K16" s="23"/>
      <c r="L16" s="23"/>
      <c r="O16" s="1606">
        <v>23</v>
      </c>
      <c r="P16" s="1608">
        <f t="shared" si="5"/>
        <v>118.96</v>
      </c>
      <c r="Q16" s="1608">
        <f t="shared" si="6"/>
        <v>114.4</v>
      </c>
      <c r="R16" s="1609">
        <f t="shared" si="7"/>
        <v>6.09</v>
      </c>
      <c r="S16" s="1608">
        <f t="shared" si="8"/>
        <v>0.28999999999999998</v>
      </c>
    </row>
    <row r="17" spans="1:19">
      <c r="B17" s="49"/>
      <c r="C17" s="24" t="s">
        <v>73</v>
      </c>
      <c r="D17" s="143">
        <f t="shared" ref="D17:H25" si="10">D5/$D5*100</f>
        <v>100</v>
      </c>
      <c r="E17" s="153">
        <f t="shared" si="10"/>
        <v>51.711670128471418</v>
      </c>
      <c r="F17" s="153">
        <f t="shared" si="10"/>
        <v>15.201169320716978</v>
      </c>
      <c r="G17" s="153">
        <f t="shared" si="10"/>
        <v>32.725594276482809</v>
      </c>
      <c r="H17" s="153">
        <f t="shared" si="10"/>
        <v>0.35387337487499038</v>
      </c>
      <c r="I17" s="96"/>
      <c r="J17" s="96"/>
      <c r="K17" s="96"/>
      <c r="L17" s="96"/>
      <c r="M17" s="2"/>
      <c r="S17" s="12"/>
    </row>
    <row r="18" spans="1:19" ht="13.5" customHeight="1">
      <c r="A18" s="1">
        <v>1978</v>
      </c>
      <c r="B18" s="49" t="s">
        <v>71</v>
      </c>
      <c r="C18" s="27" t="s">
        <v>65</v>
      </c>
      <c r="D18" s="134">
        <f t="shared" si="10"/>
        <v>100</v>
      </c>
      <c r="E18" s="146">
        <f t="shared" si="10"/>
        <v>53.272714652599426</v>
      </c>
      <c r="F18" s="146">
        <f t="shared" si="10"/>
        <v>12.452280141597834</v>
      </c>
      <c r="G18" s="146">
        <f t="shared" si="10"/>
        <v>33.823835635454984</v>
      </c>
      <c r="H18" s="146">
        <f t="shared" si="10"/>
        <v>0.45116957034774763</v>
      </c>
      <c r="I18" s="96"/>
      <c r="J18" s="96"/>
      <c r="K18" s="96"/>
      <c r="L18" s="96"/>
      <c r="M18" s="2"/>
      <c r="N18" s="65"/>
      <c r="O18" s="65"/>
      <c r="P18" s="65"/>
      <c r="Q18" s="65"/>
      <c r="R18" s="65"/>
      <c r="S18" s="12"/>
    </row>
    <row r="19" spans="1:19" ht="13.5" customHeight="1">
      <c r="A19" s="1">
        <v>1983</v>
      </c>
      <c r="B19" s="50"/>
      <c r="C19" s="27" t="s">
        <v>66</v>
      </c>
      <c r="D19" s="134">
        <f t="shared" si="10"/>
        <v>100</v>
      </c>
      <c r="E19" s="146">
        <f t="shared" si="10"/>
        <v>53.005106717297366</v>
      </c>
      <c r="F19" s="146">
        <f t="shared" si="10"/>
        <v>11.856750032735368</v>
      </c>
      <c r="G19" s="146">
        <f t="shared" si="10"/>
        <v>34.686395181353937</v>
      </c>
      <c r="H19" s="146">
        <f t="shared" si="10"/>
        <v>0.45174806861332983</v>
      </c>
      <c r="I19" s="96"/>
      <c r="J19" s="96"/>
      <c r="K19" s="96"/>
      <c r="L19" s="96"/>
      <c r="M19" s="2"/>
      <c r="N19" s="65"/>
      <c r="O19" s="65"/>
      <c r="P19" s="65"/>
      <c r="Q19" s="65"/>
      <c r="R19" s="65"/>
      <c r="S19" s="12"/>
    </row>
    <row r="20" spans="1:19" ht="13.5" customHeight="1">
      <c r="A20" s="1">
        <v>1988</v>
      </c>
      <c r="B20" s="50"/>
      <c r="C20" s="27" t="s">
        <v>67</v>
      </c>
      <c r="D20" s="134">
        <f t="shared" si="10"/>
        <v>100</v>
      </c>
      <c r="E20" s="146">
        <f t="shared" si="10"/>
        <v>53.384794461802365</v>
      </c>
      <c r="F20" s="146">
        <f t="shared" si="10"/>
        <v>9.691845861667586</v>
      </c>
      <c r="G20" s="146">
        <f t="shared" si="10"/>
        <v>36.43938001592845</v>
      </c>
      <c r="H20" s="146">
        <f t="shared" si="10"/>
        <v>0.47785333578386324</v>
      </c>
      <c r="I20" s="96"/>
      <c r="J20" s="96"/>
      <c r="K20" s="96"/>
      <c r="L20" s="96"/>
      <c r="M20" s="2"/>
      <c r="N20" s="65"/>
      <c r="O20" s="65"/>
      <c r="P20" s="65"/>
      <c r="Q20" s="65"/>
      <c r="R20" s="65"/>
      <c r="S20" s="12"/>
    </row>
    <row r="21" spans="1:19" ht="13.5" customHeight="1">
      <c r="A21" s="1">
        <v>1993</v>
      </c>
      <c r="B21" s="50" t="s">
        <v>72</v>
      </c>
      <c r="C21" s="27" t="s">
        <v>74</v>
      </c>
      <c r="D21" s="134">
        <f t="shared" si="10"/>
        <v>100</v>
      </c>
      <c r="E21" s="146">
        <f t="shared" si="10"/>
        <v>51.170887853091486</v>
      </c>
      <c r="F21" s="146">
        <f t="shared" si="10"/>
        <v>7.7272982534958166</v>
      </c>
      <c r="G21" s="146">
        <f t="shared" si="10"/>
        <v>40.719941596001576</v>
      </c>
      <c r="H21" s="146">
        <f t="shared" si="10"/>
        <v>0.37625652833155498</v>
      </c>
      <c r="I21" s="96"/>
      <c r="J21" s="96"/>
      <c r="K21" s="96"/>
      <c r="L21" s="96"/>
      <c r="M21" s="2"/>
      <c r="N21" s="65"/>
      <c r="O21" s="65"/>
      <c r="P21" s="65"/>
      <c r="Q21" s="65"/>
      <c r="R21" s="65"/>
      <c r="S21" s="12"/>
    </row>
    <row r="22" spans="1:19" ht="13.5" customHeight="1">
      <c r="A22" s="1">
        <v>1998</v>
      </c>
      <c r="B22" s="50"/>
      <c r="C22" s="27" t="s">
        <v>68</v>
      </c>
      <c r="D22" s="134">
        <f t="shared" si="10"/>
        <v>100</v>
      </c>
      <c r="E22" s="146">
        <f t="shared" si="10"/>
        <v>50.264606265876374</v>
      </c>
      <c r="F22" s="146">
        <f t="shared" si="10"/>
        <v>5.7578323454699403</v>
      </c>
      <c r="G22" s="146">
        <f t="shared" si="10"/>
        <v>43.554191363251483</v>
      </c>
      <c r="H22" s="146">
        <f t="shared" si="10"/>
        <v>0.41807790008467399</v>
      </c>
      <c r="I22" s="96"/>
      <c r="J22" s="96"/>
      <c r="K22" s="96"/>
      <c r="L22" s="96"/>
      <c r="M22" s="2"/>
      <c r="N22" s="65"/>
      <c r="O22" s="65"/>
      <c r="P22" s="65"/>
      <c r="Q22" s="65"/>
      <c r="R22" s="65"/>
      <c r="S22" s="12"/>
    </row>
    <row r="23" spans="1:19" ht="13.5" customHeight="1">
      <c r="A23" s="1">
        <v>2003</v>
      </c>
      <c r="B23" s="50"/>
      <c r="C23" s="27" t="s">
        <v>69</v>
      </c>
      <c r="D23" s="134">
        <f t="shared" si="10"/>
        <v>100</v>
      </c>
      <c r="E23" s="146">
        <f t="shared" si="10"/>
        <v>50.589668615984408</v>
      </c>
      <c r="F23" s="146">
        <f t="shared" si="10"/>
        <v>3.8742690058479532</v>
      </c>
      <c r="G23" s="146">
        <f t="shared" si="10"/>
        <v>45.302144249512672</v>
      </c>
      <c r="H23" s="146">
        <f t="shared" si="10"/>
        <v>0.2387914230019493</v>
      </c>
      <c r="I23" s="96"/>
      <c r="J23" s="96"/>
      <c r="K23" s="96"/>
      <c r="L23" s="96"/>
      <c r="M23" s="2"/>
      <c r="N23" s="65"/>
      <c r="O23" s="65"/>
      <c r="P23" s="65"/>
      <c r="Q23" s="65"/>
      <c r="R23" s="65"/>
      <c r="S23" s="12"/>
    </row>
    <row r="24" spans="1:19" ht="13.5" customHeight="1">
      <c r="A24" s="1">
        <v>2008</v>
      </c>
      <c r="B24" s="49"/>
      <c r="C24" s="24" t="s">
        <v>70</v>
      </c>
      <c r="D24" s="137">
        <f t="shared" si="10"/>
        <v>100</v>
      </c>
      <c r="E24" s="137">
        <f t="shared" si="10"/>
        <v>50.313450723702402</v>
      </c>
      <c r="F24" s="137">
        <f t="shared" si="10"/>
        <v>2.9685627362404352</v>
      </c>
      <c r="G24" s="137">
        <f t="shared" si="10"/>
        <v>46.501336775145205</v>
      </c>
      <c r="H24" s="137">
        <f t="shared" si="10"/>
        <v>0.21664976491195723</v>
      </c>
      <c r="I24" s="96"/>
      <c r="J24" s="96"/>
      <c r="K24" s="96"/>
      <c r="L24" s="97"/>
      <c r="M24" s="1063"/>
      <c r="N24" s="65"/>
      <c r="O24" s="65"/>
      <c r="P24" s="65"/>
      <c r="Q24" s="65"/>
      <c r="R24" s="65"/>
      <c r="S24" s="12"/>
    </row>
    <row r="25" spans="1:19" ht="13.5" customHeight="1">
      <c r="A25" s="1">
        <v>2013</v>
      </c>
      <c r="B25" s="50"/>
      <c r="C25" s="27" t="s">
        <v>165</v>
      </c>
      <c r="D25" s="137">
        <f t="shared" si="10"/>
        <v>100</v>
      </c>
      <c r="E25" s="137">
        <f t="shared" si="10"/>
        <v>50.523604425301919</v>
      </c>
      <c r="F25" s="137">
        <f t="shared" si="10"/>
        <v>2.6475804408411454</v>
      </c>
      <c r="G25" s="137">
        <f t="shared" si="10"/>
        <v>46.647242631534496</v>
      </c>
      <c r="H25" s="137">
        <f t="shared" si="10"/>
        <v>0.177349885989359</v>
      </c>
      <c r="I25" s="96"/>
      <c r="J25" s="96"/>
      <c r="K25" s="96"/>
      <c r="L25" s="97"/>
      <c r="M25" s="2"/>
      <c r="N25" s="65"/>
      <c r="O25" s="65"/>
      <c r="P25" s="65"/>
      <c r="Q25" s="65"/>
      <c r="R25" s="65"/>
      <c r="S25" s="12"/>
    </row>
    <row r="26" spans="1:19" ht="13.5" customHeight="1">
      <c r="A26" s="1">
        <v>2018</v>
      </c>
      <c r="B26" s="50"/>
      <c r="C26" s="24" t="s">
        <v>243</v>
      </c>
      <c r="D26" s="137">
        <f t="shared" ref="D26:H27" si="11">D14/$D14*100</f>
        <v>100</v>
      </c>
      <c r="E26" s="137">
        <f t="shared" si="11"/>
        <v>50.43530991467059</v>
      </c>
      <c r="F26" s="137">
        <f t="shared" si="11"/>
        <v>2.8024429332524794</v>
      </c>
      <c r="G26" s="137">
        <f t="shared" si="11"/>
        <v>46.606315242344174</v>
      </c>
      <c r="H26" s="137">
        <f t="shared" si="11"/>
        <v>0.15593190973275003</v>
      </c>
      <c r="I26" s="96"/>
      <c r="J26" s="96"/>
      <c r="K26" s="96"/>
      <c r="L26" s="97"/>
      <c r="M26" s="2"/>
      <c r="N26" s="65"/>
      <c r="O26" s="65"/>
      <c r="P26" s="65"/>
      <c r="Q26" s="65"/>
      <c r="R26" s="65"/>
      <c r="S26" s="12"/>
    </row>
    <row r="27" spans="1:19" ht="13.5" customHeight="1">
      <c r="A27" s="1">
        <v>2023</v>
      </c>
      <c r="B27" s="17" t="s">
        <v>296</v>
      </c>
      <c r="C27" s="487" t="s">
        <v>74</v>
      </c>
      <c r="D27" s="137">
        <f t="shared" si="11"/>
        <v>100</v>
      </c>
      <c r="E27" s="137">
        <f t="shared" si="11"/>
        <v>49.620422123967636</v>
      </c>
      <c r="F27" s="137">
        <f t="shared" si="11"/>
        <v>2.5402519396012346</v>
      </c>
      <c r="G27" s="137">
        <f t="shared" si="11"/>
        <v>47.718361558354886</v>
      </c>
      <c r="H27" s="137">
        <f t="shared" si="11"/>
        <v>0.12096437807624927</v>
      </c>
      <c r="I27" s="96"/>
      <c r="J27" s="96"/>
      <c r="K27" s="96"/>
      <c r="L27" s="97"/>
      <c r="M27" s="2"/>
      <c r="N27" s="65"/>
      <c r="O27" s="65"/>
      <c r="P27" s="65"/>
      <c r="Q27" s="65"/>
      <c r="R27" s="65"/>
      <c r="S27" s="12"/>
    </row>
    <row r="28" spans="1:19" ht="11.25" customHeight="1">
      <c r="B28" s="839" t="s">
        <v>90</v>
      </c>
      <c r="C28" s="35"/>
      <c r="D28" s="840" t="s">
        <v>75</v>
      </c>
      <c r="E28" s="487" t="s">
        <v>75</v>
      </c>
      <c r="F28" s="840" t="s">
        <v>75</v>
      </c>
      <c r="G28" s="487" t="s">
        <v>75</v>
      </c>
      <c r="H28" s="840" t="s">
        <v>75</v>
      </c>
      <c r="I28" s="96"/>
      <c r="J28" s="96"/>
      <c r="K28" s="96"/>
      <c r="L28" s="23"/>
      <c r="M28" s="43"/>
      <c r="N28" s="44"/>
      <c r="O28" s="44"/>
      <c r="P28" s="44"/>
      <c r="Q28" s="44"/>
      <c r="S28" s="45"/>
    </row>
    <row r="29" spans="1:19">
      <c r="B29" s="49"/>
      <c r="C29" s="24" t="s">
        <v>73</v>
      </c>
      <c r="D29" s="26" t="s">
        <v>81</v>
      </c>
      <c r="E29" s="26" t="s">
        <v>81</v>
      </c>
      <c r="F29" s="26" t="s">
        <v>81</v>
      </c>
      <c r="G29" s="26" t="s">
        <v>81</v>
      </c>
      <c r="H29" s="26" t="s">
        <v>81</v>
      </c>
      <c r="I29" s="96"/>
      <c r="J29" s="96"/>
      <c r="K29" s="96"/>
      <c r="L29" s="23"/>
      <c r="M29" s="43"/>
      <c r="N29" s="44"/>
      <c r="O29" s="44"/>
      <c r="P29" s="44"/>
      <c r="Q29" s="44"/>
      <c r="S29" s="45"/>
    </row>
    <row r="30" spans="1:19">
      <c r="A30" s="1">
        <v>1978</v>
      </c>
      <c r="B30" s="49" t="s">
        <v>71</v>
      </c>
      <c r="C30" s="27" t="s">
        <v>65</v>
      </c>
      <c r="D30" s="399">
        <f>+D6-D5</f>
        <v>140800</v>
      </c>
      <c r="E30" s="399">
        <f>+E6-E5</f>
        <v>95300</v>
      </c>
      <c r="F30" s="399">
        <f>+F6-F5</f>
        <v>-18200</v>
      </c>
      <c r="G30" s="399">
        <f>+G6-G5</f>
        <v>61900</v>
      </c>
      <c r="H30" s="399">
        <f>+H6-H5</f>
        <v>1900</v>
      </c>
      <c r="I30" s="96"/>
      <c r="J30" s="96"/>
      <c r="K30" s="96"/>
      <c r="L30" s="98"/>
      <c r="M30" s="43"/>
      <c r="N30" s="44"/>
      <c r="O30" s="44"/>
      <c r="P30" s="44"/>
      <c r="Q30" s="44"/>
      <c r="S30" s="45"/>
    </row>
    <row r="31" spans="1:19">
      <c r="A31" s="1">
        <v>1983</v>
      </c>
      <c r="B31" s="50"/>
      <c r="C31" s="27" t="s">
        <v>66</v>
      </c>
      <c r="D31" s="399">
        <f t="shared" ref="D31:H39" si="12">+D7-D6</f>
        <v>86700</v>
      </c>
      <c r="E31" s="399">
        <f t="shared" si="12"/>
        <v>42100</v>
      </c>
      <c r="F31" s="399">
        <f t="shared" si="12"/>
        <v>1700</v>
      </c>
      <c r="G31" s="399">
        <f t="shared" si="12"/>
        <v>42500</v>
      </c>
      <c r="H31" s="399">
        <f t="shared" si="12"/>
        <v>400</v>
      </c>
      <c r="I31" s="96"/>
      <c r="J31" s="96"/>
      <c r="K31" s="96"/>
      <c r="L31" s="98"/>
      <c r="M31" s="43"/>
      <c r="N31" s="44"/>
      <c r="O31" s="44"/>
      <c r="P31" s="44"/>
      <c r="Q31" s="44"/>
      <c r="S31" s="45"/>
    </row>
    <row r="32" spans="1:19">
      <c r="A32" s="1">
        <v>1988</v>
      </c>
      <c r="B32" s="50"/>
      <c r="C32" s="27" t="s">
        <v>67</v>
      </c>
      <c r="D32" s="399">
        <f t="shared" si="12"/>
        <v>104900</v>
      </c>
      <c r="E32" s="399">
        <f t="shared" si="12"/>
        <v>61800</v>
      </c>
      <c r="F32" s="399">
        <f t="shared" si="12"/>
        <v>-22900</v>
      </c>
      <c r="G32" s="399">
        <f t="shared" si="12"/>
        <v>65000</v>
      </c>
      <c r="H32" s="399">
        <f t="shared" si="12"/>
        <v>900</v>
      </c>
      <c r="I32" s="96"/>
      <c r="J32" s="96"/>
      <c r="K32" s="96"/>
      <c r="L32" s="98"/>
      <c r="M32" s="43"/>
      <c r="N32" s="44"/>
      <c r="O32" s="44"/>
      <c r="P32" s="44"/>
      <c r="Q32" s="44"/>
      <c r="S32" s="45"/>
    </row>
    <row r="33" spans="1:19">
      <c r="A33" s="1">
        <v>1993</v>
      </c>
      <c r="B33" s="50" t="s">
        <v>72</v>
      </c>
      <c r="C33" s="27" t="s">
        <v>74</v>
      </c>
      <c r="D33" s="399">
        <f t="shared" si="12"/>
        <v>148400</v>
      </c>
      <c r="E33" s="399">
        <f t="shared" si="12"/>
        <v>39800</v>
      </c>
      <c r="F33" s="399">
        <f t="shared" si="12"/>
        <v>-20600</v>
      </c>
      <c r="G33" s="399">
        <f t="shared" si="12"/>
        <v>130300</v>
      </c>
      <c r="H33" s="399">
        <f t="shared" si="12"/>
        <v>-1100</v>
      </c>
      <c r="I33" s="96"/>
      <c r="J33" s="96"/>
      <c r="K33" s="96"/>
      <c r="L33" s="98"/>
      <c r="M33" s="43"/>
      <c r="N33" s="44"/>
      <c r="O33" s="44"/>
      <c r="P33" s="44"/>
      <c r="Q33" s="44"/>
      <c r="S33" s="45"/>
    </row>
    <row r="34" spans="1:19">
      <c r="A34" s="1">
        <v>1998</v>
      </c>
      <c r="B34" s="50"/>
      <c r="C34" s="27" t="s">
        <v>68</v>
      </c>
      <c r="D34" s="399">
        <f t="shared" si="12"/>
        <v>108900</v>
      </c>
      <c r="E34" s="399">
        <f t="shared" si="12"/>
        <v>38600</v>
      </c>
      <c r="F34" s="399">
        <f t="shared" si="12"/>
        <v>-28800</v>
      </c>
      <c r="G34" s="399">
        <f t="shared" si="12"/>
        <v>97900</v>
      </c>
      <c r="H34" s="399">
        <f t="shared" si="12"/>
        <v>1200</v>
      </c>
      <c r="I34" s="96"/>
      <c r="J34" s="96"/>
      <c r="K34" s="96"/>
      <c r="L34" s="98"/>
      <c r="M34" s="43"/>
      <c r="N34" s="44"/>
      <c r="O34" s="44"/>
      <c r="P34" s="44"/>
      <c r="Q34" s="44"/>
      <c r="S34" s="45"/>
    </row>
    <row r="35" spans="1:19">
      <c r="A35" s="1">
        <v>2003</v>
      </c>
      <c r="B35" s="50"/>
      <c r="C35" s="27" t="s">
        <v>69</v>
      </c>
      <c r="D35" s="399">
        <f t="shared" si="12"/>
        <v>162400</v>
      </c>
      <c r="E35" s="399">
        <f t="shared" si="12"/>
        <v>88300</v>
      </c>
      <c r="F35" s="399">
        <f t="shared" si="12"/>
        <v>-29300</v>
      </c>
      <c r="G35" s="399">
        <f t="shared" si="12"/>
        <v>106600</v>
      </c>
      <c r="H35" s="399">
        <f t="shared" si="12"/>
        <v>-3000</v>
      </c>
      <c r="I35" s="96"/>
      <c r="J35" s="96"/>
      <c r="K35" s="96"/>
      <c r="L35" s="98"/>
      <c r="M35" s="43"/>
      <c r="N35" s="44"/>
      <c r="O35" s="44"/>
      <c r="P35" s="44"/>
      <c r="Q35" s="44"/>
      <c r="S35" s="45"/>
    </row>
    <row r="36" spans="1:19">
      <c r="A36" s="1">
        <v>2008</v>
      </c>
      <c r="B36" s="49"/>
      <c r="C36" s="24" t="s">
        <v>70</v>
      </c>
      <c r="D36" s="400">
        <f t="shared" si="12"/>
        <v>117400</v>
      </c>
      <c r="E36" s="400">
        <f t="shared" si="12"/>
        <v>53400</v>
      </c>
      <c r="F36" s="400">
        <f t="shared" si="12"/>
        <v>-15100</v>
      </c>
      <c r="G36" s="400">
        <f t="shared" si="12"/>
        <v>79200</v>
      </c>
      <c r="H36" s="400">
        <f t="shared" si="12"/>
        <v>-200</v>
      </c>
      <c r="I36" s="96"/>
      <c r="J36" s="96"/>
      <c r="K36" s="96"/>
      <c r="L36" s="99"/>
      <c r="M36" s="43"/>
      <c r="N36" s="44"/>
      <c r="O36" s="44"/>
      <c r="P36" s="44"/>
      <c r="Q36" s="44"/>
      <c r="S36" s="45"/>
    </row>
    <row r="37" spans="1:19">
      <c r="A37" s="1">
        <v>2013</v>
      </c>
      <c r="B37" s="50"/>
      <c r="C37" s="27" t="s">
        <v>165</v>
      </c>
      <c r="D37" s="400">
        <f t="shared" si="12"/>
        <v>198800</v>
      </c>
      <c r="E37" s="400">
        <f t="shared" si="12"/>
        <v>105000</v>
      </c>
      <c r="F37" s="400">
        <f t="shared" si="12"/>
        <v>-1700</v>
      </c>
      <c r="G37" s="400">
        <f t="shared" si="12"/>
        <v>95900</v>
      </c>
      <c r="H37" s="400">
        <f t="shared" si="12"/>
        <v>-500</v>
      </c>
      <c r="I37" s="96"/>
      <c r="J37" s="96"/>
      <c r="K37" s="96"/>
      <c r="L37" s="99"/>
      <c r="M37" s="43"/>
      <c r="N37" s="44"/>
      <c r="O37" s="44"/>
      <c r="P37" s="44"/>
      <c r="Q37" s="44"/>
      <c r="S37" s="45"/>
    </row>
    <row r="38" spans="1:19">
      <c r="A38" s="1">
        <v>2018</v>
      </c>
      <c r="B38" s="50"/>
      <c r="C38" s="24" t="s">
        <v>243</v>
      </c>
      <c r="D38" s="400">
        <f t="shared" si="12"/>
        <v>-59500</v>
      </c>
      <c r="E38" s="400">
        <f t="shared" si="12"/>
        <v>-32100</v>
      </c>
      <c r="F38" s="400">
        <f t="shared" si="12"/>
        <v>2000</v>
      </c>
      <c r="G38" s="400">
        <f t="shared" si="12"/>
        <v>-28700</v>
      </c>
      <c r="H38" s="400">
        <f t="shared" si="12"/>
        <v>-600</v>
      </c>
      <c r="I38" s="96"/>
      <c r="J38" s="96"/>
      <c r="K38" s="96"/>
      <c r="L38" s="99"/>
      <c r="M38" s="43"/>
      <c r="N38" s="44"/>
      <c r="O38" s="44"/>
      <c r="P38" s="44"/>
      <c r="Q38" s="44"/>
      <c r="S38" s="45"/>
    </row>
    <row r="39" spans="1:19">
      <c r="A39" s="1">
        <v>2023</v>
      </c>
      <c r="B39" s="17" t="s">
        <v>296</v>
      </c>
      <c r="C39" s="487" t="s">
        <v>74</v>
      </c>
      <c r="D39" s="400">
        <f t="shared" si="12"/>
        <v>88700</v>
      </c>
      <c r="E39" s="400">
        <f t="shared" si="12"/>
        <v>25200</v>
      </c>
      <c r="F39" s="400">
        <f t="shared" si="12"/>
        <v>-3800</v>
      </c>
      <c r="G39" s="400">
        <f t="shared" si="12"/>
        <v>68000</v>
      </c>
      <c r="H39" s="400">
        <f t="shared" si="12"/>
        <v>-700</v>
      </c>
      <c r="I39" s="96"/>
      <c r="J39" s="96"/>
      <c r="K39" s="96"/>
      <c r="L39" s="99"/>
      <c r="M39" s="43"/>
      <c r="N39" s="44"/>
      <c r="O39" s="44"/>
      <c r="P39" s="44"/>
      <c r="Q39" s="44"/>
      <c r="S39" s="45"/>
    </row>
    <row r="40" spans="1:19" ht="11.25" customHeight="1">
      <c r="B40" s="839" t="s">
        <v>99</v>
      </c>
      <c r="C40" s="35"/>
      <c r="D40" s="840" t="s">
        <v>80</v>
      </c>
      <c r="E40" s="840" t="s">
        <v>80</v>
      </c>
      <c r="F40" s="840" t="s">
        <v>80</v>
      </c>
      <c r="G40" s="840" t="s">
        <v>80</v>
      </c>
      <c r="H40" s="840" t="s">
        <v>80</v>
      </c>
      <c r="I40" s="96"/>
      <c r="J40" s="96"/>
      <c r="K40" s="96"/>
      <c r="L40" s="23"/>
      <c r="M40" s="43"/>
      <c r="N40" s="44"/>
      <c r="O40" s="44"/>
      <c r="P40" s="44"/>
      <c r="Q40" s="44"/>
      <c r="S40" s="45"/>
    </row>
    <row r="41" spans="1:19">
      <c r="B41" s="49"/>
      <c r="C41" s="24" t="s">
        <v>73</v>
      </c>
      <c r="D41" s="26" t="s">
        <v>81</v>
      </c>
      <c r="E41" s="26" t="s">
        <v>81</v>
      </c>
      <c r="F41" s="26" t="s">
        <v>81</v>
      </c>
      <c r="G41" s="26" t="s">
        <v>81</v>
      </c>
      <c r="H41" s="26" t="s">
        <v>81</v>
      </c>
      <c r="I41" s="96"/>
      <c r="J41" s="96"/>
      <c r="K41" s="96"/>
      <c r="L41" s="23"/>
      <c r="M41" s="43"/>
      <c r="N41" s="44"/>
      <c r="O41" s="44"/>
      <c r="P41" s="44"/>
      <c r="Q41" s="44"/>
      <c r="S41" s="45"/>
    </row>
    <row r="42" spans="1:19">
      <c r="A42" s="1">
        <v>1978</v>
      </c>
      <c r="B42" s="49" t="s">
        <v>71</v>
      </c>
      <c r="C42" s="27" t="s">
        <v>65</v>
      </c>
      <c r="D42" s="401">
        <f t="shared" ref="D42:H51" si="13">(D6-D5)/D5*100</f>
        <v>10.831602430956227</v>
      </c>
      <c r="E42" s="401">
        <f t="shared" si="13"/>
        <v>14.177328176138055</v>
      </c>
      <c r="F42" s="401">
        <f t="shared" si="13"/>
        <v>-9.2105263157894726</v>
      </c>
      <c r="G42" s="401">
        <f t="shared" si="13"/>
        <v>14.551010813352139</v>
      </c>
      <c r="H42" s="401">
        <f t="shared" si="13"/>
        <v>41.304347826086953</v>
      </c>
      <c r="I42" s="96"/>
      <c r="J42" s="96"/>
      <c r="K42" s="96"/>
      <c r="L42" s="100"/>
      <c r="M42" s="43"/>
      <c r="N42" s="44"/>
      <c r="O42" s="44"/>
      <c r="P42" s="44"/>
      <c r="Q42" s="44"/>
      <c r="S42" s="45"/>
    </row>
    <row r="43" spans="1:19">
      <c r="A43" s="1">
        <v>1983</v>
      </c>
      <c r="B43" s="50"/>
      <c r="C43" s="27" t="s">
        <v>66</v>
      </c>
      <c r="D43" s="401">
        <f t="shared" si="13"/>
        <v>6.0179079614076487</v>
      </c>
      <c r="E43" s="401">
        <f t="shared" si="13"/>
        <v>5.4853420195439737</v>
      </c>
      <c r="F43" s="401">
        <f t="shared" si="13"/>
        <v>0.94760312151616499</v>
      </c>
      <c r="G43" s="401">
        <f t="shared" si="13"/>
        <v>8.7215267802175251</v>
      </c>
      <c r="H43" s="401">
        <f t="shared" si="13"/>
        <v>6.1538461538461542</v>
      </c>
      <c r="I43" s="96"/>
      <c r="J43" s="96"/>
      <c r="K43" s="96"/>
      <c r="L43" s="100"/>
      <c r="M43" s="43"/>
      <c r="N43" s="44"/>
      <c r="O43" s="44"/>
      <c r="P43" s="44"/>
      <c r="Q43" s="44"/>
      <c r="S43" s="45"/>
    </row>
    <row r="44" spans="1:19">
      <c r="A44" s="1">
        <v>1988</v>
      </c>
      <c r="B44" s="50"/>
      <c r="C44" s="27" t="s">
        <v>67</v>
      </c>
      <c r="D44" s="401">
        <f t="shared" si="13"/>
        <v>6.8678800576142462</v>
      </c>
      <c r="E44" s="401">
        <f t="shared" si="13"/>
        <v>7.633399209486166</v>
      </c>
      <c r="F44" s="401">
        <f t="shared" si="13"/>
        <v>-12.644947542794036</v>
      </c>
      <c r="G44" s="401">
        <f t="shared" si="13"/>
        <v>12.26878067195168</v>
      </c>
      <c r="H44" s="401">
        <f t="shared" si="13"/>
        <v>13.043478260869565</v>
      </c>
      <c r="I44" s="96"/>
      <c r="J44" s="96"/>
      <c r="K44" s="96"/>
      <c r="L44" s="100"/>
      <c r="M44" s="43"/>
      <c r="N44" s="44"/>
      <c r="O44" s="44"/>
      <c r="P44" s="44"/>
      <c r="Q44" s="44"/>
      <c r="S44" s="45"/>
    </row>
    <row r="45" spans="1:19">
      <c r="A45" s="1">
        <v>1993</v>
      </c>
      <c r="B45" s="50" t="s">
        <v>72</v>
      </c>
      <c r="C45" s="27" t="s">
        <v>74</v>
      </c>
      <c r="D45" s="401">
        <f t="shared" si="13"/>
        <v>9.0914660295288865</v>
      </c>
      <c r="E45" s="401">
        <f t="shared" si="13"/>
        <v>4.567362864356209</v>
      </c>
      <c r="F45" s="401">
        <f t="shared" si="13"/>
        <v>-13.02149178255373</v>
      </c>
      <c r="G45" s="401">
        <f t="shared" si="13"/>
        <v>21.906523201075991</v>
      </c>
      <c r="H45" s="401">
        <f t="shared" si="13"/>
        <v>-14.102564102564102</v>
      </c>
      <c r="I45" s="96"/>
      <c r="J45" s="96"/>
      <c r="K45" s="96"/>
      <c r="L45" s="100"/>
      <c r="M45" s="43"/>
      <c r="N45" s="44"/>
      <c r="O45" s="44"/>
      <c r="P45" s="44"/>
      <c r="Q45" s="44"/>
      <c r="S45" s="45"/>
    </row>
    <row r="46" spans="1:19">
      <c r="A46" s="1">
        <v>1998</v>
      </c>
      <c r="B46" s="57"/>
      <c r="C46" s="35" t="s">
        <v>68</v>
      </c>
      <c r="D46" s="401">
        <f t="shared" si="13"/>
        <v>6.1155725276576627</v>
      </c>
      <c r="E46" s="401">
        <f t="shared" si="13"/>
        <v>4.2361720807726071</v>
      </c>
      <c r="F46" s="401">
        <f t="shared" si="13"/>
        <v>-20.930232558139537</v>
      </c>
      <c r="G46" s="401">
        <f t="shared" si="13"/>
        <v>13.501585988139567</v>
      </c>
      <c r="H46" s="401">
        <f t="shared" si="13"/>
        <v>17.910447761194028</v>
      </c>
      <c r="I46" s="96"/>
      <c r="J46" s="96"/>
      <c r="K46" s="96"/>
      <c r="L46" s="100"/>
      <c r="M46" s="43"/>
      <c r="N46" s="44"/>
      <c r="O46" s="44"/>
      <c r="P46" s="44"/>
      <c r="Q46" s="44"/>
      <c r="S46" s="45"/>
    </row>
    <row r="47" spans="1:19">
      <c r="A47" s="1">
        <v>2003</v>
      </c>
      <c r="B47" s="57"/>
      <c r="C47" s="35" t="s">
        <v>69</v>
      </c>
      <c r="D47" s="401">
        <f t="shared" si="13"/>
        <v>8.5944115156646905</v>
      </c>
      <c r="E47" s="401">
        <f t="shared" si="13"/>
        <v>9.2966940408507064</v>
      </c>
      <c r="F47" s="401">
        <f t="shared" si="13"/>
        <v>-26.930147058823529</v>
      </c>
      <c r="G47" s="401">
        <f t="shared" si="13"/>
        <v>12.952612393681653</v>
      </c>
      <c r="H47" s="401">
        <f t="shared" si="13"/>
        <v>-37.974683544303801</v>
      </c>
      <c r="I47" s="96"/>
      <c r="J47" s="96"/>
      <c r="K47" s="96"/>
      <c r="L47" s="100"/>
      <c r="M47" s="43"/>
      <c r="N47" s="44"/>
      <c r="O47" s="44"/>
      <c r="P47" s="44"/>
      <c r="Q47" s="44"/>
      <c r="S47" s="45"/>
    </row>
    <row r="48" spans="1:19">
      <c r="A48" s="1">
        <v>2008</v>
      </c>
      <c r="B48" s="58"/>
      <c r="C48" s="32" t="s">
        <v>70</v>
      </c>
      <c r="D48" s="402">
        <f t="shared" si="13"/>
        <v>5.7212475633528266</v>
      </c>
      <c r="E48" s="402">
        <f t="shared" si="13"/>
        <v>5.144013100857336</v>
      </c>
      <c r="F48" s="402">
        <f t="shared" si="13"/>
        <v>-18.9937106918239</v>
      </c>
      <c r="G48" s="402">
        <f t="shared" si="13"/>
        <v>8.5197934595524956</v>
      </c>
      <c r="H48" s="402">
        <f t="shared" si="13"/>
        <v>-4.0816326530612246</v>
      </c>
      <c r="I48" s="96"/>
      <c r="J48" s="96"/>
      <c r="K48" s="96"/>
      <c r="L48" s="75"/>
      <c r="M48" s="43"/>
      <c r="N48" s="44"/>
      <c r="O48" s="44"/>
      <c r="P48" s="44"/>
      <c r="Q48" s="44"/>
      <c r="S48" s="45"/>
    </row>
    <row r="49" spans="1:11">
      <c r="A49" s="1">
        <v>2013</v>
      </c>
      <c r="B49" s="188"/>
      <c r="C49" s="35" t="s">
        <v>165</v>
      </c>
      <c r="D49" s="402">
        <f t="shared" si="13"/>
        <v>9.1638240988291688</v>
      </c>
      <c r="E49" s="402">
        <f t="shared" si="13"/>
        <v>9.6197892808062306</v>
      </c>
      <c r="F49" s="402">
        <f t="shared" si="13"/>
        <v>-2.639751552795031</v>
      </c>
      <c r="G49" s="402">
        <f t="shared" si="13"/>
        <v>9.5063441712926249</v>
      </c>
      <c r="H49" s="402">
        <f t="shared" si="13"/>
        <v>-10.638297872340425</v>
      </c>
      <c r="I49" s="96"/>
      <c r="J49" s="96"/>
      <c r="K49" s="96"/>
    </row>
    <row r="50" spans="1:11">
      <c r="A50" s="1">
        <v>2018</v>
      </c>
      <c r="B50" s="50"/>
      <c r="C50" s="27" t="s">
        <v>243</v>
      </c>
      <c r="D50" s="402">
        <f t="shared" si="13"/>
        <v>-2.5124567181825861</v>
      </c>
      <c r="E50" s="402">
        <f t="shared" si="13"/>
        <v>-2.682824905975763</v>
      </c>
      <c r="F50" s="402">
        <f t="shared" si="13"/>
        <v>3.1897926634768736</v>
      </c>
      <c r="G50" s="402">
        <f t="shared" si="13"/>
        <v>-2.5979904046347424</v>
      </c>
      <c r="H50" s="402">
        <f t="shared" si="13"/>
        <v>-14.285714285714285</v>
      </c>
      <c r="I50" s="96"/>
      <c r="J50" s="96"/>
      <c r="K50" s="96"/>
    </row>
    <row r="51" spans="1:11">
      <c r="A51" s="1">
        <v>2023</v>
      </c>
      <c r="B51" s="17" t="s">
        <v>296</v>
      </c>
      <c r="C51" s="487" t="s">
        <v>74</v>
      </c>
      <c r="D51" s="402">
        <f t="shared" si="13"/>
        <v>3.84198899813748</v>
      </c>
      <c r="E51" s="402">
        <f t="shared" si="13"/>
        <v>2.1642047406389557</v>
      </c>
      <c r="F51" s="402">
        <f t="shared" si="13"/>
        <v>-5.873261205564142</v>
      </c>
      <c r="G51" s="402">
        <f t="shared" si="13"/>
        <v>6.3197026022304827</v>
      </c>
      <c r="H51" s="402">
        <f t="shared" si="13"/>
        <v>-19.444444444444446</v>
      </c>
    </row>
  </sheetData>
  <mergeCells count="3">
    <mergeCell ref="D2:H2"/>
    <mergeCell ref="B2:C3"/>
    <mergeCell ref="I2:L2"/>
  </mergeCells>
  <phoneticPr fontId="2"/>
  <pageMargins left="0.39370078740157483" right="0.39370078740157483" top="0.39370078740157483" bottom="0.39370078740157483" header="0.19685039370078741" footer="0.19685039370078741"/>
  <pageSetup paperSize="9" scale="89"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3:AA49"/>
  <sheetViews>
    <sheetView view="pageBreakPreview" topLeftCell="A16" zoomScaleNormal="100" workbookViewId="0">
      <selection activeCell="W32" sqref="W32"/>
    </sheetView>
  </sheetViews>
  <sheetFormatPr defaultColWidth="9" defaultRowHeight="11"/>
  <cols>
    <col min="1" max="1" width="4.90625" style="1" customWidth="1"/>
    <col min="2" max="2" width="4.08984375" style="1" customWidth="1"/>
    <col min="3" max="3" width="4.453125" style="1" bestFit="1" customWidth="1"/>
    <col min="4" max="4" width="7.6328125" style="1" customWidth="1"/>
    <col min="5" max="5" width="7.453125" style="1" bestFit="1" customWidth="1"/>
    <col min="6" max="8" width="7.6328125" style="1" customWidth="1"/>
    <col min="9" max="10" width="5.6328125" style="1" customWidth="1"/>
    <col min="11" max="13" width="7.08984375" style="1" customWidth="1"/>
    <col min="14" max="14" width="5.6328125" style="1" customWidth="1"/>
    <col min="15" max="15" width="6" style="1" bestFit="1" customWidth="1"/>
    <col min="16" max="18" width="5.6328125" style="1" customWidth="1"/>
    <col min="19" max="19" width="4.90625" style="1" customWidth="1"/>
    <col min="20" max="23" width="7.08984375" style="1" customWidth="1"/>
    <col min="24" max="24" width="6" style="1" bestFit="1" customWidth="1"/>
    <col min="25" max="26" width="6.26953125" style="1" bestFit="1" customWidth="1"/>
    <col min="27" max="27" width="6.7265625" style="1" bestFit="1" customWidth="1"/>
    <col min="28" max="30" width="9" style="1"/>
    <col min="31" max="31" width="4.7265625" style="1" customWidth="1"/>
    <col min="32" max="16384" width="9" style="1"/>
  </cols>
  <sheetData>
    <row r="3" spans="1:24" ht="13.5" thickBot="1">
      <c r="B3" s="210" t="s">
        <v>83</v>
      </c>
      <c r="S3" s="837" t="s">
        <v>1003</v>
      </c>
    </row>
    <row r="4" spans="1:24" ht="13.5" customHeight="1">
      <c r="B4" s="1766" t="s">
        <v>79</v>
      </c>
      <c r="C4" s="1767"/>
      <c r="D4" s="1825" t="s">
        <v>93</v>
      </c>
      <c r="E4" s="1825"/>
      <c r="F4" s="1825"/>
      <c r="G4" s="1825"/>
      <c r="H4" s="1764"/>
      <c r="I4" s="1826" t="s">
        <v>161</v>
      </c>
      <c r="J4" s="1825"/>
      <c r="K4" s="1825"/>
      <c r="L4" s="1825"/>
      <c r="M4" s="1764"/>
      <c r="N4" s="1826" t="s">
        <v>99</v>
      </c>
      <c r="O4" s="1825"/>
      <c r="P4" s="1825"/>
      <c r="Q4" s="1825"/>
      <c r="R4" s="1827"/>
      <c r="S4" s="21"/>
    </row>
    <row r="5" spans="1:24" s="6" customFormat="1" ht="29" thickBot="1">
      <c r="B5" s="1768"/>
      <c r="C5" s="1769"/>
      <c r="D5" s="1419" t="s">
        <v>57</v>
      </c>
      <c r="E5" s="1421" t="s">
        <v>153</v>
      </c>
      <c r="F5" s="1421" t="s">
        <v>154</v>
      </c>
      <c r="G5" s="1421" t="s">
        <v>155</v>
      </c>
      <c r="H5" s="1440" t="s">
        <v>33</v>
      </c>
      <c r="I5" s="1421" t="s">
        <v>57</v>
      </c>
      <c r="J5" s="1441" t="s">
        <v>164</v>
      </c>
      <c r="K5" s="1441" t="s">
        <v>162</v>
      </c>
      <c r="L5" s="1441" t="s">
        <v>163</v>
      </c>
      <c r="M5" s="1440" t="s">
        <v>34</v>
      </c>
      <c r="N5" s="1421" t="s">
        <v>57</v>
      </c>
      <c r="O5" s="1441" t="s">
        <v>164</v>
      </c>
      <c r="P5" s="1441" t="s">
        <v>162</v>
      </c>
      <c r="Q5" s="1441" t="s">
        <v>163</v>
      </c>
      <c r="R5" s="1442" t="s">
        <v>34</v>
      </c>
      <c r="S5" s="21"/>
    </row>
    <row r="6" spans="1:24" ht="11.25" customHeight="1">
      <c r="B6" s="1418"/>
      <c r="C6" s="1439"/>
      <c r="D6" s="191" t="s">
        <v>75</v>
      </c>
      <c r="E6" s="192" t="s">
        <v>75</v>
      </c>
      <c r="F6" s="192" t="s">
        <v>75</v>
      </c>
      <c r="G6" s="192" t="s">
        <v>75</v>
      </c>
      <c r="H6" s="192" t="s">
        <v>75</v>
      </c>
      <c r="I6" s="31" t="s">
        <v>80</v>
      </c>
      <c r="J6" s="407" t="s">
        <v>80</v>
      </c>
      <c r="K6" s="407" t="s">
        <v>80</v>
      </c>
      <c r="L6" s="407" t="s">
        <v>80</v>
      </c>
      <c r="M6" s="407" t="s">
        <v>80</v>
      </c>
      <c r="N6" s="407" t="s">
        <v>80</v>
      </c>
      <c r="O6" s="407" t="s">
        <v>80</v>
      </c>
      <c r="P6" s="407" t="s">
        <v>80</v>
      </c>
      <c r="Q6" s="407" t="s">
        <v>80</v>
      </c>
      <c r="R6" s="1423" t="s">
        <v>80</v>
      </c>
      <c r="S6" s="62"/>
      <c r="X6" s="2"/>
    </row>
    <row r="7" spans="1:24">
      <c r="A7" s="1">
        <v>1978</v>
      </c>
      <c r="B7" s="1402" t="s">
        <v>71</v>
      </c>
      <c r="C7" s="1437" t="s">
        <v>65</v>
      </c>
      <c r="D7" s="1432">
        <v>487300</v>
      </c>
      <c r="E7" s="40">
        <f>1500+225600</f>
        <v>227100</v>
      </c>
      <c r="F7" s="40">
        <v>221900</v>
      </c>
      <c r="G7" s="40">
        <v>38200</v>
      </c>
      <c r="H7" s="94" t="s">
        <v>160</v>
      </c>
      <c r="I7" s="116">
        <f t="shared" ref="I7:I16" si="0">+D7/$D7*100</f>
        <v>100</v>
      </c>
      <c r="J7" s="410">
        <f t="shared" ref="J7:M13" si="1">+E7/$D7*100</f>
        <v>46.603734865585885</v>
      </c>
      <c r="K7" s="410">
        <f t="shared" si="1"/>
        <v>45.536630412476917</v>
      </c>
      <c r="L7" s="410">
        <f t="shared" si="1"/>
        <v>7.8391134824543407</v>
      </c>
      <c r="M7" s="409" t="s">
        <v>81</v>
      </c>
      <c r="N7" s="409" t="s">
        <v>81</v>
      </c>
      <c r="O7" s="409" t="s">
        <v>81</v>
      </c>
      <c r="P7" s="409" t="s">
        <v>81</v>
      </c>
      <c r="Q7" s="409" t="s">
        <v>81</v>
      </c>
      <c r="R7" s="1424" t="s">
        <v>81</v>
      </c>
      <c r="S7" s="63">
        <f t="shared" ref="S7:S16" si="2">SUM(E7:G7,-D7)</f>
        <v>-100</v>
      </c>
    </row>
    <row r="8" spans="1:24" ht="15" customHeight="1">
      <c r="A8" s="1">
        <v>1983</v>
      </c>
      <c r="B8" s="1404"/>
      <c r="C8" s="1438" t="s">
        <v>66</v>
      </c>
      <c r="D8" s="1433">
        <f>SUM(E8:G8)</f>
        <v>529800</v>
      </c>
      <c r="E8" s="41">
        <f>400+190200</f>
        <v>190600</v>
      </c>
      <c r="F8" s="41">
        <v>253100</v>
      </c>
      <c r="G8" s="41">
        <v>86100</v>
      </c>
      <c r="H8" s="123" t="s">
        <v>160</v>
      </c>
      <c r="I8" s="116">
        <f t="shared" si="0"/>
        <v>100</v>
      </c>
      <c r="J8" s="406">
        <f t="shared" si="1"/>
        <v>35.975839939599844</v>
      </c>
      <c r="K8" s="406">
        <f t="shared" si="1"/>
        <v>47.772744431861078</v>
      </c>
      <c r="L8" s="406">
        <f t="shared" si="1"/>
        <v>16.251415628539071</v>
      </c>
      <c r="M8" s="409" t="s">
        <v>81</v>
      </c>
      <c r="N8" s="406">
        <f t="shared" ref="N8:N13" si="3">+(D8-D7)/D7*100</f>
        <v>8.7215267802175251</v>
      </c>
      <c r="O8" s="406">
        <f t="shared" ref="O8:R13" si="4">+(E8-E7)/E7*100</f>
        <v>-16.072214883311318</v>
      </c>
      <c r="P8" s="406">
        <f t="shared" si="4"/>
        <v>14.060387561964848</v>
      </c>
      <c r="Q8" s="406">
        <f t="shared" si="4"/>
        <v>125.39267015706805</v>
      </c>
      <c r="R8" s="1425" t="s">
        <v>81</v>
      </c>
      <c r="S8" s="63">
        <f t="shared" si="2"/>
        <v>0</v>
      </c>
      <c r="T8" s="64"/>
      <c r="U8" s="21" t="s">
        <v>153</v>
      </c>
      <c r="V8" s="21" t="s">
        <v>154</v>
      </c>
      <c r="W8" s="21" t="s">
        <v>155</v>
      </c>
    </row>
    <row r="9" spans="1:24" ht="15" customHeight="1">
      <c r="A9" s="1">
        <v>1988</v>
      </c>
      <c r="B9" s="1404"/>
      <c r="C9" s="1438" t="s">
        <v>67</v>
      </c>
      <c r="D9" s="1433">
        <f>SUM(E9:G9)</f>
        <v>594800</v>
      </c>
      <c r="E9" s="41">
        <f>100+166300</f>
        <v>166400</v>
      </c>
      <c r="F9" s="41">
        <v>294400</v>
      </c>
      <c r="G9" s="41">
        <v>134000</v>
      </c>
      <c r="H9" s="123" t="s">
        <v>160</v>
      </c>
      <c r="I9" s="116">
        <f t="shared" si="0"/>
        <v>100</v>
      </c>
      <c r="J9" s="406">
        <f t="shared" si="1"/>
        <v>27.97579018157364</v>
      </c>
      <c r="K9" s="406">
        <f t="shared" si="1"/>
        <v>49.495628782784131</v>
      </c>
      <c r="L9" s="406">
        <f t="shared" si="1"/>
        <v>22.528581035642233</v>
      </c>
      <c r="M9" s="409" t="s">
        <v>81</v>
      </c>
      <c r="N9" s="406">
        <f t="shared" si="3"/>
        <v>12.26878067195168</v>
      </c>
      <c r="O9" s="406">
        <f t="shared" si="4"/>
        <v>-12.696747114375656</v>
      </c>
      <c r="P9" s="406">
        <f t="shared" si="4"/>
        <v>16.317661003555905</v>
      </c>
      <c r="Q9" s="406">
        <f t="shared" si="4"/>
        <v>55.632984901277581</v>
      </c>
      <c r="R9" s="1425" t="s">
        <v>81</v>
      </c>
      <c r="S9" s="63">
        <f t="shared" si="2"/>
        <v>0</v>
      </c>
      <c r="T9" s="2">
        <v>1978</v>
      </c>
      <c r="U9" s="1615">
        <f t="shared" ref="U9:U18" si="5">E7/10000</f>
        <v>22.71</v>
      </c>
      <c r="V9" s="1615">
        <f t="shared" ref="V9:V18" si="6">F7/10000</f>
        <v>22.19</v>
      </c>
      <c r="W9" s="1615">
        <f t="shared" ref="W9:W18" si="7">G7/10000</f>
        <v>3.82</v>
      </c>
    </row>
    <row r="10" spans="1:24" ht="15" customHeight="1">
      <c r="A10" s="1">
        <v>1993</v>
      </c>
      <c r="B10" s="1404"/>
      <c r="C10" s="1438" t="s">
        <v>74</v>
      </c>
      <c r="D10" s="1433">
        <v>725100</v>
      </c>
      <c r="E10" s="41">
        <f>300+168400</f>
        <v>168700</v>
      </c>
      <c r="F10" s="41">
        <v>366000</v>
      </c>
      <c r="G10" s="41">
        <v>190500</v>
      </c>
      <c r="H10" s="123" t="s">
        <v>160</v>
      </c>
      <c r="I10" s="116">
        <f t="shared" si="0"/>
        <v>100</v>
      </c>
      <c r="J10" s="406">
        <f t="shared" si="1"/>
        <v>23.265756447386568</v>
      </c>
      <c r="K10" s="406">
        <f t="shared" si="1"/>
        <v>50.475796441870088</v>
      </c>
      <c r="L10" s="406">
        <f t="shared" si="1"/>
        <v>26.272238311956968</v>
      </c>
      <c r="M10" s="409" t="s">
        <v>81</v>
      </c>
      <c r="N10" s="406">
        <f t="shared" si="3"/>
        <v>21.906523201075991</v>
      </c>
      <c r="O10" s="406">
        <f t="shared" si="4"/>
        <v>1.3822115384615383</v>
      </c>
      <c r="P10" s="406">
        <f t="shared" si="4"/>
        <v>24.320652173913043</v>
      </c>
      <c r="Q10" s="406">
        <f t="shared" si="4"/>
        <v>42.164179104477611</v>
      </c>
      <c r="R10" s="1425" t="s">
        <v>81</v>
      </c>
      <c r="S10" s="63">
        <f t="shared" si="2"/>
        <v>100</v>
      </c>
      <c r="T10" s="2">
        <v>83</v>
      </c>
      <c r="U10" s="1615">
        <f t="shared" si="5"/>
        <v>19.059999999999999</v>
      </c>
      <c r="V10" s="1615">
        <f t="shared" si="6"/>
        <v>25.31</v>
      </c>
      <c r="W10" s="1615">
        <f t="shared" si="7"/>
        <v>8.61</v>
      </c>
    </row>
    <row r="11" spans="1:24" ht="15" customHeight="1">
      <c r="A11" s="1">
        <v>1998</v>
      </c>
      <c r="B11" s="1404" t="s">
        <v>72</v>
      </c>
      <c r="C11" s="1438" t="s">
        <v>68</v>
      </c>
      <c r="D11" s="1433">
        <v>823000</v>
      </c>
      <c r="E11" s="41">
        <f>400+145800</f>
        <v>146200</v>
      </c>
      <c r="F11" s="41">
        <v>392700</v>
      </c>
      <c r="G11" s="41">
        <f>173300+110700</f>
        <v>284000</v>
      </c>
      <c r="H11" s="41">
        <v>110700</v>
      </c>
      <c r="I11" s="116">
        <f t="shared" si="0"/>
        <v>100</v>
      </c>
      <c r="J11" s="406">
        <f t="shared" si="1"/>
        <v>17.76427703523694</v>
      </c>
      <c r="K11" s="406">
        <f t="shared" si="1"/>
        <v>47.715674362089914</v>
      </c>
      <c r="L11" s="406">
        <f t="shared" si="1"/>
        <v>34.507897934386392</v>
      </c>
      <c r="M11" s="408">
        <f t="shared" si="1"/>
        <v>13.45078979343864</v>
      </c>
      <c r="N11" s="406">
        <f t="shared" si="3"/>
        <v>13.501585988139567</v>
      </c>
      <c r="O11" s="406">
        <f t="shared" si="4"/>
        <v>-13.337285121517487</v>
      </c>
      <c r="P11" s="406">
        <f t="shared" si="4"/>
        <v>7.2950819672131146</v>
      </c>
      <c r="Q11" s="406">
        <f t="shared" si="4"/>
        <v>49.081364829396321</v>
      </c>
      <c r="R11" s="1425" t="s">
        <v>81</v>
      </c>
      <c r="S11" s="63">
        <f t="shared" si="2"/>
        <v>-100</v>
      </c>
      <c r="T11" s="2">
        <v>88</v>
      </c>
      <c r="U11" s="1615">
        <f t="shared" si="5"/>
        <v>16.64</v>
      </c>
      <c r="V11" s="1615">
        <f t="shared" si="6"/>
        <v>29.44</v>
      </c>
      <c r="W11" s="1615">
        <f t="shared" si="7"/>
        <v>13.4</v>
      </c>
    </row>
    <row r="12" spans="1:24" ht="15" customHeight="1">
      <c r="A12" s="1">
        <v>2003</v>
      </c>
      <c r="B12" s="1404"/>
      <c r="C12" s="1438" t="s">
        <v>69</v>
      </c>
      <c r="D12" s="1433">
        <v>929600</v>
      </c>
      <c r="E12" s="41">
        <f>100+140100</f>
        <v>140200</v>
      </c>
      <c r="F12" s="41">
        <f>108800+119000+185000</f>
        <v>412800</v>
      </c>
      <c r="G12" s="41">
        <f>106900+121600+114000+34000</f>
        <v>376500</v>
      </c>
      <c r="H12" s="41">
        <v>148000</v>
      </c>
      <c r="I12" s="116">
        <f t="shared" si="0"/>
        <v>100</v>
      </c>
      <c r="J12" s="406">
        <f t="shared" si="1"/>
        <v>15.081755593803786</v>
      </c>
      <c r="K12" s="406">
        <f t="shared" si="1"/>
        <v>44.406196213425133</v>
      </c>
      <c r="L12" s="406">
        <f t="shared" si="1"/>
        <v>40.501290877796905</v>
      </c>
      <c r="M12" s="408">
        <f t="shared" si="1"/>
        <v>15.920826161790016</v>
      </c>
      <c r="N12" s="406">
        <f t="shared" si="3"/>
        <v>12.952612393681653</v>
      </c>
      <c r="O12" s="406">
        <f t="shared" si="4"/>
        <v>-4.1039671682626535</v>
      </c>
      <c r="P12" s="406">
        <f t="shared" si="4"/>
        <v>5.1184110007639418</v>
      </c>
      <c r="Q12" s="406">
        <f t="shared" si="4"/>
        <v>32.570422535211272</v>
      </c>
      <c r="R12" s="1426">
        <f t="shared" si="4"/>
        <v>33.694670280036135</v>
      </c>
      <c r="S12" s="63">
        <f t="shared" si="2"/>
        <v>-100</v>
      </c>
      <c r="T12" s="2">
        <v>93</v>
      </c>
      <c r="U12" s="1615">
        <f t="shared" si="5"/>
        <v>16.87</v>
      </c>
      <c r="V12" s="1615">
        <f t="shared" si="6"/>
        <v>36.6</v>
      </c>
      <c r="W12" s="1615">
        <f t="shared" si="7"/>
        <v>19.05</v>
      </c>
    </row>
    <row r="13" spans="1:24" ht="15" customHeight="1">
      <c r="A13" s="1">
        <v>2008</v>
      </c>
      <c r="B13" s="1404"/>
      <c r="C13" s="1437" t="s">
        <v>70</v>
      </c>
      <c r="D13" s="1434">
        <v>1008800</v>
      </c>
      <c r="E13" s="170">
        <v>151600</v>
      </c>
      <c r="F13" s="170">
        <v>423300</v>
      </c>
      <c r="G13" s="170">
        <v>434100</v>
      </c>
      <c r="H13" s="170">
        <v>177100</v>
      </c>
      <c r="I13" s="116">
        <f t="shared" si="0"/>
        <v>100</v>
      </c>
      <c r="J13" s="406">
        <f t="shared" si="1"/>
        <v>15.027755749405234</v>
      </c>
      <c r="K13" s="406">
        <f t="shared" si="1"/>
        <v>41.960745440126885</v>
      </c>
      <c r="L13" s="406">
        <f t="shared" si="1"/>
        <v>43.031324345757341</v>
      </c>
      <c r="M13" s="408">
        <f t="shared" si="1"/>
        <v>17.555511498810468</v>
      </c>
      <c r="N13" s="406">
        <f t="shared" si="3"/>
        <v>8.5197934595524956</v>
      </c>
      <c r="O13" s="406">
        <f t="shared" si="4"/>
        <v>8.1312410841654774</v>
      </c>
      <c r="P13" s="406">
        <f t="shared" si="4"/>
        <v>2.5436046511627906</v>
      </c>
      <c r="Q13" s="406">
        <f t="shared" si="4"/>
        <v>15.298804780876493</v>
      </c>
      <c r="R13" s="1426">
        <f t="shared" si="4"/>
        <v>19.662162162162161</v>
      </c>
      <c r="S13" s="63">
        <f t="shared" si="2"/>
        <v>200</v>
      </c>
      <c r="T13" s="2">
        <v>98</v>
      </c>
      <c r="U13" s="1615">
        <f t="shared" si="5"/>
        <v>14.62</v>
      </c>
      <c r="V13" s="1615">
        <f t="shared" si="6"/>
        <v>39.270000000000003</v>
      </c>
      <c r="W13" s="1615">
        <f t="shared" si="7"/>
        <v>28.4</v>
      </c>
    </row>
    <row r="14" spans="1:24" ht="15" customHeight="1">
      <c r="A14" s="1">
        <v>2013</v>
      </c>
      <c r="B14" s="1404"/>
      <c r="C14" s="1437" t="s">
        <v>165</v>
      </c>
      <c r="D14" s="1434">
        <v>1104700</v>
      </c>
      <c r="E14" s="170">
        <v>156800</v>
      </c>
      <c r="F14" s="170">
        <v>443100</v>
      </c>
      <c r="G14" s="170">
        <v>504800</v>
      </c>
      <c r="H14" s="170">
        <v>220800</v>
      </c>
      <c r="I14" s="189">
        <f t="shared" si="0"/>
        <v>100</v>
      </c>
      <c r="J14" s="406">
        <f t="shared" ref="J14:M15" si="8">+E14/$D14*100</f>
        <v>14.193898796053228</v>
      </c>
      <c r="K14" s="406">
        <f t="shared" si="8"/>
        <v>40.110437222775417</v>
      </c>
      <c r="L14" s="406">
        <f t="shared" si="8"/>
        <v>45.695663981171357</v>
      </c>
      <c r="M14" s="408">
        <f t="shared" si="8"/>
        <v>19.987326876074953</v>
      </c>
      <c r="N14" s="406">
        <f t="shared" ref="N14:R15" si="9">+(D14-D13)/D13*100</f>
        <v>9.5063441712926249</v>
      </c>
      <c r="O14" s="406">
        <f t="shared" si="9"/>
        <v>3.4300791556728232</v>
      </c>
      <c r="P14" s="406">
        <f t="shared" si="9"/>
        <v>4.6775336640680374</v>
      </c>
      <c r="Q14" s="406">
        <f t="shared" si="9"/>
        <v>16.286569914766183</v>
      </c>
      <c r="R14" s="1426">
        <f t="shared" si="9"/>
        <v>24.675324675324674</v>
      </c>
      <c r="S14" s="63">
        <f t="shared" si="2"/>
        <v>0</v>
      </c>
      <c r="T14" s="2">
        <v>2003</v>
      </c>
      <c r="U14" s="1615">
        <f t="shared" si="5"/>
        <v>14.02</v>
      </c>
      <c r="V14" s="1615">
        <f t="shared" si="6"/>
        <v>41.28</v>
      </c>
      <c r="W14" s="1615">
        <f t="shared" si="7"/>
        <v>37.65</v>
      </c>
    </row>
    <row r="15" spans="1:24" ht="15" customHeight="1">
      <c r="A15" s="1">
        <v>2018</v>
      </c>
      <c r="B15" s="1404"/>
      <c r="C15" s="1437" t="s">
        <v>243</v>
      </c>
      <c r="D15" s="1434">
        <v>1076000</v>
      </c>
      <c r="E15" s="170">
        <v>161600</v>
      </c>
      <c r="F15" s="170">
        <v>413000</v>
      </c>
      <c r="G15" s="170">
        <v>501400</v>
      </c>
      <c r="H15" s="170">
        <v>215700</v>
      </c>
      <c r="I15" s="189">
        <f t="shared" si="0"/>
        <v>100</v>
      </c>
      <c r="J15" s="406">
        <f t="shared" si="8"/>
        <v>15.018587360594795</v>
      </c>
      <c r="K15" s="406">
        <f t="shared" si="8"/>
        <v>38.382899628252787</v>
      </c>
      <c r="L15" s="406">
        <f t="shared" si="8"/>
        <v>46.598513011152413</v>
      </c>
      <c r="M15" s="408">
        <f t="shared" si="8"/>
        <v>20.04646840148699</v>
      </c>
      <c r="N15" s="406">
        <f t="shared" si="9"/>
        <v>-2.5979904046347424</v>
      </c>
      <c r="O15" s="406">
        <f t="shared" si="9"/>
        <v>3.0612244897959182</v>
      </c>
      <c r="P15" s="406">
        <f t="shared" si="9"/>
        <v>-6.79304897314376</v>
      </c>
      <c r="Q15" s="406">
        <f t="shared" si="9"/>
        <v>-0.67353407290015854</v>
      </c>
      <c r="R15" s="1426">
        <f t="shared" si="9"/>
        <v>-2.3097826086956519</v>
      </c>
      <c r="S15" s="63">
        <f t="shared" si="2"/>
        <v>0</v>
      </c>
      <c r="T15" s="1063" t="s">
        <v>979</v>
      </c>
      <c r="U15" s="1615">
        <f t="shared" si="5"/>
        <v>15.16</v>
      </c>
      <c r="V15" s="1615">
        <f t="shared" si="6"/>
        <v>42.33</v>
      </c>
      <c r="W15" s="1615">
        <f t="shared" si="7"/>
        <v>43.41</v>
      </c>
    </row>
    <row r="16" spans="1:24" ht="15" customHeight="1" thickBot="1">
      <c r="A16" s="1">
        <v>2023</v>
      </c>
      <c r="B16" s="1388" t="s">
        <v>296</v>
      </c>
      <c r="C16" s="1396" t="s">
        <v>74</v>
      </c>
      <c r="D16" s="1435">
        <v>1144000</v>
      </c>
      <c r="E16" s="1427">
        <v>159600</v>
      </c>
      <c r="F16" s="1427">
        <v>433000</v>
      </c>
      <c r="G16" s="1427">
        <v>551500</v>
      </c>
      <c r="H16" s="1427">
        <v>247800</v>
      </c>
      <c r="I16" s="1428">
        <f t="shared" si="0"/>
        <v>100</v>
      </c>
      <c r="J16" s="1429">
        <f>+E16/$D16*100</f>
        <v>13.95104895104895</v>
      </c>
      <c r="K16" s="1429">
        <f>+F16/$D16*100</f>
        <v>37.849650349650346</v>
      </c>
      <c r="L16" s="1429">
        <f>+G16/$D16*100</f>
        <v>48.20804195804196</v>
      </c>
      <c r="M16" s="1430">
        <f>+H16/$D16*100</f>
        <v>21.66083916083916</v>
      </c>
      <c r="N16" s="1429">
        <f>+(D16-D15)/D15*100</f>
        <v>6.3197026022304827</v>
      </c>
      <c r="O16" s="1429">
        <f>+(E16-E15)/E15*100</f>
        <v>-1.2376237623762376</v>
      </c>
      <c r="P16" s="1429">
        <f>+(F16-F15)/F15*100</f>
        <v>4.8426150121065374</v>
      </c>
      <c r="Q16" s="1429">
        <f>+(G16-G15)/G15*100</f>
        <v>9.9920223374551256</v>
      </c>
      <c r="R16" s="1431">
        <f>+(H16-H15)/H15*100</f>
        <v>14.881780250347706</v>
      </c>
      <c r="S16" s="63">
        <f t="shared" si="2"/>
        <v>100</v>
      </c>
      <c r="T16" s="2">
        <v>13</v>
      </c>
      <c r="U16" s="1615">
        <f t="shared" si="5"/>
        <v>15.68</v>
      </c>
      <c r="V16" s="1615">
        <f t="shared" si="6"/>
        <v>44.31</v>
      </c>
      <c r="W16" s="1615">
        <f t="shared" si="7"/>
        <v>50.48</v>
      </c>
    </row>
    <row r="17" spans="1:27">
      <c r="B17" s="59" t="s">
        <v>98</v>
      </c>
      <c r="C17" s="55"/>
      <c r="D17" s="407" t="s">
        <v>80</v>
      </c>
      <c r="E17" s="407" t="s">
        <v>80</v>
      </c>
      <c r="F17" s="407" t="s">
        <v>80</v>
      </c>
      <c r="G17" s="407" t="s">
        <v>80</v>
      </c>
      <c r="H17" s="407" t="s">
        <v>80</v>
      </c>
      <c r="I17" s="74"/>
      <c r="J17" s="74"/>
      <c r="K17" s="74"/>
      <c r="L17" s="74"/>
      <c r="M17" s="74"/>
      <c r="N17" s="74"/>
      <c r="O17" s="74"/>
      <c r="P17" s="74"/>
      <c r="Q17" s="74"/>
      <c r="R17" s="74"/>
      <c r="S17" s="2"/>
      <c r="T17" s="2">
        <v>18</v>
      </c>
      <c r="U17" s="1615">
        <f t="shared" si="5"/>
        <v>16.16</v>
      </c>
      <c r="V17" s="1615">
        <f t="shared" si="6"/>
        <v>41.3</v>
      </c>
      <c r="W17" s="1615">
        <f t="shared" si="7"/>
        <v>50.14</v>
      </c>
      <c r="X17" s="2"/>
      <c r="Y17" s="20"/>
      <c r="Z17" s="20"/>
      <c r="AA17" s="20"/>
    </row>
    <row r="18" spans="1:27">
      <c r="A18" s="1">
        <v>1978</v>
      </c>
      <c r="B18" s="49" t="s">
        <v>71</v>
      </c>
      <c r="C18" s="32" t="s">
        <v>65</v>
      </c>
      <c r="D18" s="408">
        <f t="shared" ref="D18:D27" si="10">+D7/$D7*100</f>
        <v>100</v>
      </c>
      <c r="E18" s="408">
        <f>+E7/$D7*100</f>
        <v>46.603734865585885</v>
      </c>
      <c r="F18" s="408">
        <f t="shared" ref="E18:G19" si="11">+F7/$D7*100</f>
        <v>45.536630412476917</v>
      </c>
      <c r="G18" s="408">
        <f t="shared" si="11"/>
        <v>7.8391134824543407</v>
      </c>
      <c r="H18" s="409" t="s">
        <v>81</v>
      </c>
      <c r="I18" s="74"/>
      <c r="J18" s="74"/>
      <c r="K18" s="74"/>
      <c r="L18" s="74"/>
      <c r="M18" s="74"/>
      <c r="N18" s="74"/>
      <c r="O18" s="74"/>
      <c r="P18" s="74"/>
      <c r="Q18" s="74"/>
      <c r="R18" s="74"/>
      <c r="S18" s="2"/>
      <c r="T18" s="64">
        <v>23</v>
      </c>
      <c r="U18" s="1615">
        <f t="shared" si="5"/>
        <v>15.96</v>
      </c>
      <c r="V18" s="1615">
        <f t="shared" si="6"/>
        <v>43.3</v>
      </c>
      <c r="W18" s="1615">
        <f t="shared" si="7"/>
        <v>55.15</v>
      </c>
      <c r="X18" s="2"/>
      <c r="Y18" s="20"/>
      <c r="Z18" s="20"/>
      <c r="AA18" s="20"/>
    </row>
    <row r="19" spans="1:27" ht="15" customHeight="1">
      <c r="A19" s="1">
        <v>1983</v>
      </c>
      <c r="B19" s="50"/>
      <c r="C19" s="35" t="s">
        <v>66</v>
      </c>
      <c r="D19" s="406">
        <f t="shared" si="10"/>
        <v>100</v>
      </c>
      <c r="E19" s="406">
        <f t="shared" si="11"/>
        <v>35.975839939599844</v>
      </c>
      <c r="F19" s="406">
        <f t="shared" si="11"/>
        <v>47.772744431861078</v>
      </c>
      <c r="G19" s="406">
        <f t="shared" si="11"/>
        <v>16.251415628539071</v>
      </c>
      <c r="H19" s="409" t="s">
        <v>81</v>
      </c>
      <c r="I19" s="63"/>
      <c r="J19" s="63"/>
      <c r="K19" s="63"/>
      <c r="L19" s="63"/>
      <c r="M19" s="63"/>
      <c r="N19" s="63"/>
      <c r="O19" s="63"/>
      <c r="P19" s="63"/>
      <c r="Q19" s="63"/>
      <c r="R19" s="63"/>
      <c r="S19" s="43"/>
      <c r="X19" s="2"/>
      <c r="Y19" s="20"/>
      <c r="Z19" s="20"/>
      <c r="AA19" s="20"/>
    </row>
    <row r="20" spans="1:27" ht="15" customHeight="1">
      <c r="A20" s="1">
        <v>1988</v>
      </c>
      <c r="B20" s="50"/>
      <c r="C20" s="35" t="s">
        <v>67</v>
      </c>
      <c r="D20" s="406">
        <f t="shared" si="10"/>
        <v>100</v>
      </c>
      <c r="E20" s="406">
        <f t="shared" ref="E20:G22" si="12">+E9/$D9*100</f>
        <v>27.97579018157364</v>
      </c>
      <c r="F20" s="406">
        <f t="shared" si="12"/>
        <v>49.495628782784131</v>
      </c>
      <c r="G20" s="406">
        <f t="shared" si="12"/>
        <v>22.528581035642233</v>
      </c>
      <c r="H20" s="409" t="s">
        <v>81</v>
      </c>
      <c r="I20" s="63"/>
      <c r="J20" s="63"/>
      <c r="K20" s="63"/>
      <c r="L20" s="63"/>
      <c r="M20" s="63"/>
      <c r="N20" s="63"/>
      <c r="O20" s="63"/>
      <c r="P20" s="63"/>
      <c r="Q20" s="63"/>
      <c r="R20" s="63"/>
      <c r="S20" s="43"/>
      <c r="X20" s="2"/>
      <c r="Y20" s="20"/>
      <c r="Z20" s="20"/>
      <c r="AA20" s="20"/>
    </row>
    <row r="21" spans="1:27" ht="15" customHeight="1">
      <c r="A21" s="1">
        <v>1993</v>
      </c>
      <c r="B21" s="50"/>
      <c r="C21" s="35" t="s">
        <v>74</v>
      </c>
      <c r="D21" s="406">
        <f t="shared" si="10"/>
        <v>100</v>
      </c>
      <c r="E21" s="406">
        <f t="shared" si="12"/>
        <v>23.265756447386568</v>
      </c>
      <c r="F21" s="406">
        <f t="shared" si="12"/>
        <v>50.475796441870088</v>
      </c>
      <c r="G21" s="406">
        <f t="shared" si="12"/>
        <v>26.272238311956968</v>
      </c>
      <c r="H21" s="409" t="s">
        <v>81</v>
      </c>
      <c r="I21" s="63"/>
      <c r="J21" s="63"/>
      <c r="K21" s="63"/>
      <c r="L21" s="63"/>
      <c r="M21" s="63"/>
      <c r="N21" s="63"/>
      <c r="O21" s="63"/>
      <c r="P21" s="63"/>
      <c r="Q21" s="63"/>
      <c r="R21" s="63"/>
      <c r="S21" s="43"/>
      <c r="X21" s="2"/>
      <c r="Y21" s="20"/>
      <c r="Z21" s="20"/>
      <c r="AA21" s="20"/>
    </row>
    <row r="22" spans="1:27" ht="15" customHeight="1">
      <c r="A22" s="1">
        <v>1998</v>
      </c>
      <c r="B22" s="50" t="s">
        <v>72</v>
      </c>
      <c r="C22" s="35" t="s">
        <v>68</v>
      </c>
      <c r="D22" s="406">
        <f t="shared" si="10"/>
        <v>100</v>
      </c>
      <c r="E22" s="406">
        <f t="shared" si="12"/>
        <v>17.76427703523694</v>
      </c>
      <c r="F22" s="406">
        <f t="shared" si="12"/>
        <v>47.715674362089914</v>
      </c>
      <c r="G22" s="406">
        <f t="shared" si="12"/>
        <v>34.507897934386392</v>
      </c>
      <c r="H22" s="406">
        <f t="shared" ref="H22:H27" si="13">+H11/$D11*100</f>
        <v>13.45078979343864</v>
      </c>
      <c r="I22" s="63"/>
      <c r="K22" s="21"/>
      <c r="L22" s="21"/>
      <c r="M22" s="21"/>
      <c r="N22" s="21"/>
      <c r="O22" s="21"/>
      <c r="P22" s="21"/>
      <c r="Q22" s="21"/>
      <c r="R22" s="21"/>
      <c r="S22" s="43"/>
      <c r="X22" s="2"/>
      <c r="Y22" s="20"/>
      <c r="Z22" s="20"/>
      <c r="AA22" s="20"/>
    </row>
    <row r="23" spans="1:27" ht="15" customHeight="1">
      <c r="A23" s="1">
        <v>2003</v>
      </c>
      <c r="B23" s="50"/>
      <c r="C23" s="35" t="s">
        <v>69</v>
      </c>
      <c r="D23" s="406">
        <f t="shared" si="10"/>
        <v>100</v>
      </c>
      <c r="E23" s="406">
        <f t="shared" ref="E23:G27" si="14">+E12/$D12*100</f>
        <v>15.081755593803786</v>
      </c>
      <c r="F23" s="406">
        <f t="shared" si="14"/>
        <v>44.406196213425133</v>
      </c>
      <c r="G23" s="406">
        <f t="shared" si="14"/>
        <v>40.501290877796905</v>
      </c>
      <c r="H23" s="406">
        <f t="shared" si="13"/>
        <v>15.920826161790016</v>
      </c>
      <c r="I23" s="63"/>
      <c r="J23" s="2"/>
      <c r="K23" s="20"/>
      <c r="L23" s="20"/>
      <c r="M23" s="20"/>
      <c r="N23" s="20"/>
      <c r="O23" s="20"/>
      <c r="P23" s="20"/>
      <c r="Q23" s="20"/>
      <c r="R23" s="20"/>
      <c r="S23" s="43"/>
      <c r="X23" s="2"/>
      <c r="Y23" s="20"/>
      <c r="Z23" s="20"/>
      <c r="AA23" s="20"/>
    </row>
    <row r="24" spans="1:27" ht="15" customHeight="1">
      <c r="A24" s="1">
        <v>2008</v>
      </c>
      <c r="B24" s="50"/>
      <c r="C24" s="32" t="s">
        <v>70</v>
      </c>
      <c r="D24" s="406">
        <f t="shared" si="10"/>
        <v>100</v>
      </c>
      <c r="E24" s="406">
        <f t="shared" si="14"/>
        <v>15.027755749405234</v>
      </c>
      <c r="F24" s="406">
        <f t="shared" si="14"/>
        <v>41.960745440126885</v>
      </c>
      <c r="G24" s="406">
        <f t="shared" si="14"/>
        <v>43.031324345757341</v>
      </c>
      <c r="H24" s="406">
        <f t="shared" si="13"/>
        <v>17.555511498810468</v>
      </c>
      <c r="I24" s="63"/>
      <c r="J24" s="2"/>
      <c r="K24" s="20"/>
      <c r="L24" s="20"/>
      <c r="M24" s="20"/>
      <c r="N24" s="20"/>
      <c r="O24" s="20"/>
      <c r="P24" s="20"/>
      <c r="Q24" s="20"/>
      <c r="R24" s="20"/>
      <c r="S24" s="43"/>
      <c r="X24" s="2"/>
      <c r="Y24" s="20"/>
      <c r="Z24" s="20"/>
      <c r="AA24" s="20"/>
    </row>
    <row r="25" spans="1:27" ht="15" customHeight="1">
      <c r="A25" s="1">
        <v>2013</v>
      </c>
      <c r="B25" s="50"/>
      <c r="C25" s="32" t="s">
        <v>165</v>
      </c>
      <c r="D25" s="406">
        <f t="shared" si="10"/>
        <v>100</v>
      </c>
      <c r="E25" s="406">
        <f t="shared" si="14"/>
        <v>14.193898796053228</v>
      </c>
      <c r="F25" s="406">
        <f t="shared" si="14"/>
        <v>40.110437222775417</v>
      </c>
      <c r="G25" s="406">
        <f t="shared" si="14"/>
        <v>45.695663981171357</v>
      </c>
      <c r="H25" s="406">
        <f t="shared" si="13"/>
        <v>19.987326876074953</v>
      </c>
      <c r="I25" s="63"/>
      <c r="J25" s="2"/>
      <c r="K25" s="20"/>
      <c r="L25" s="20"/>
      <c r="M25" s="20"/>
      <c r="N25" s="20"/>
      <c r="O25" s="20"/>
      <c r="P25" s="20"/>
      <c r="Q25" s="20"/>
      <c r="R25" s="20"/>
      <c r="S25" s="43"/>
      <c r="X25" s="2"/>
      <c r="Y25" s="20"/>
      <c r="Z25" s="20"/>
      <c r="AA25" s="20"/>
    </row>
    <row r="26" spans="1:27" ht="11.25" customHeight="1">
      <c r="A26" s="1">
        <v>2018</v>
      </c>
      <c r="B26" s="188"/>
      <c r="C26" s="32" t="s">
        <v>243</v>
      </c>
      <c r="D26" s="406">
        <f t="shared" si="10"/>
        <v>100</v>
      </c>
      <c r="E26" s="406">
        <f t="shared" si="14"/>
        <v>15.018587360594795</v>
      </c>
      <c r="F26" s="406">
        <f t="shared" si="14"/>
        <v>38.382899628252787</v>
      </c>
      <c r="G26" s="406">
        <f t="shared" si="14"/>
        <v>46.598513011152413</v>
      </c>
      <c r="H26" s="406">
        <f t="shared" si="13"/>
        <v>20.04646840148699</v>
      </c>
      <c r="I26" s="62"/>
      <c r="J26" s="2"/>
      <c r="K26" s="20"/>
      <c r="L26" s="20"/>
      <c r="M26" s="20"/>
      <c r="N26" s="20"/>
      <c r="O26" s="20"/>
      <c r="P26" s="20"/>
      <c r="Q26" s="20"/>
      <c r="R26" s="20"/>
      <c r="S26" s="62"/>
      <c r="Z26" s="1824"/>
      <c r="AA26" s="1824"/>
    </row>
    <row r="27" spans="1:27" ht="11.25" customHeight="1">
      <c r="A27" s="1">
        <v>2023</v>
      </c>
      <c r="B27" s="451" t="s">
        <v>296</v>
      </c>
      <c r="C27" s="23" t="s">
        <v>74</v>
      </c>
      <c r="D27" s="406">
        <f t="shared" si="10"/>
        <v>100</v>
      </c>
      <c r="E27" s="406">
        <f t="shared" si="14"/>
        <v>13.95104895104895</v>
      </c>
      <c r="F27" s="406">
        <f t="shared" si="14"/>
        <v>37.849650349650346</v>
      </c>
      <c r="G27" s="406">
        <f t="shared" si="14"/>
        <v>48.20804195804196</v>
      </c>
      <c r="H27" s="406">
        <f t="shared" si="13"/>
        <v>21.66083916083916</v>
      </c>
      <c r="I27" s="62"/>
      <c r="J27" s="2"/>
      <c r="K27" s="20"/>
      <c r="L27" s="20"/>
      <c r="M27" s="20"/>
      <c r="N27" s="20"/>
      <c r="O27" s="20"/>
      <c r="P27" s="20"/>
      <c r="Q27" s="20"/>
      <c r="R27" s="20"/>
      <c r="S27" s="62"/>
      <c r="Z27" s="476"/>
      <c r="AA27" s="476"/>
    </row>
    <row r="28" spans="1:27">
      <c r="B28" s="54" t="s">
        <v>90</v>
      </c>
      <c r="C28" s="190"/>
      <c r="D28" s="191" t="s">
        <v>75</v>
      </c>
      <c r="E28" s="192" t="s">
        <v>75</v>
      </c>
      <c r="F28" s="192" t="s">
        <v>75</v>
      </c>
      <c r="G28" s="192" t="s">
        <v>75</v>
      </c>
      <c r="H28" s="193"/>
      <c r="I28" s="74"/>
      <c r="J28" s="2"/>
      <c r="K28" s="20"/>
      <c r="L28" s="20"/>
      <c r="M28" s="20"/>
      <c r="N28" s="20"/>
      <c r="O28" s="20"/>
      <c r="P28" s="20"/>
      <c r="Q28" s="20"/>
      <c r="R28" s="20"/>
      <c r="S28" s="2"/>
    </row>
    <row r="29" spans="1:27">
      <c r="A29" s="1">
        <v>1978</v>
      </c>
      <c r="B29" s="49" t="s">
        <v>71</v>
      </c>
      <c r="C29" s="32" t="s">
        <v>65</v>
      </c>
      <c r="D29" s="403" t="s">
        <v>81</v>
      </c>
      <c r="E29" s="404" t="s">
        <v>81</v>
      </c>
      <c r="F29" s="404" t="s">
        <v>81</v>
      </c>
      <c r="G29" s="404" t="s">
        <v>81</v>
      </c>
      <c r="H29" s="34"/>
      <c r="I29" s="64"/>
      <c r="J29" s="1063"/>
      <c r="K29" s="20"/>
      <c r="L29" s="20"/>
      <c r="M29" s="20"/>
      <c r="N29" s="20"/>
      <c r="O29" s="20"/>
      <c r="P29" s="20"/>
      <c r="Q29" s="20"/>
      <c r="R29" s="20"/>
      <c r="S29" s="64"/>
    </row>
    <row r="30" spans="1:27">
      <c r="A30" s="1">
        <v>1983</v>
      </c>
      <c r="B30" s="50"/>
      <c r="C30" s="35" t="s">
        <v>66</v>
      </c>
      <c r="D30" s="405">
        <f t="shared" ref="D30:G38" si="15">+D8-D7</f>
        <v>42500</v>
      </c>
      <c r="E30" s="405">
        <f t="shared" si="15"/>
        <v>-36500</v>
      </c>
      <c r="F30" s="405">
        <f t="shared" si="15"/>
        <v>31200</v>
      </c>
      <c r="G30" s="405">
        <f t="shared" si="15"/>
        <v>47900</v>
      </c>
      <c r="H30" s="47"/>
      <c r="I30" s="64"/>
      <c r="J30" s="2"/>
      <c r="K30" s="20"/>
      <c r="L30" s="20"/>
      <c r="M30" s="20"/>
      <c r="N30" s="20"/>
      <c r="O30" s="20"/>
      <c r="P30" s="20"/>
      <c r="Q30" s="20"/>
      <c r="R30" s="20"/>
      <c r="S30" s="64"/>
    </row>
    <row r="31" spans="1:27">
      <c r="A31" s="1">
        <v>1988</v>
      </c>
      <c r="B31" s="50"/>
      <c r="C31" s="35" t="s">
        <v>67</v>
      </c>
      <c r="D31" s="405">
        <f t="shared" si="15"/>
        <v>65000</v>
      </c>
      <c r="E31" s="405">
        <f t="shared" si="15"/>
        <v>-24200</v>
      </c>
      <c r="F31" s="405">
        <f t="shared" si="15"/>
        <v>41300</v>
      </c>
      <c r="G31" s="405">
        <f t="shared" si="15"/>
        <v>47900</v>
      </c>
      <c r="H31" s="47"/>
      <c r="I31" s="64"/>
      <c r="J31" s="2"/>
      <c r="K31" s="20"/>
      <c r="L31" s="20"/>
      <c r="M31" s="20"/>
      <c r="N31" s="20"/>
      <c r="O31" s="20"/>
      <c r="P31" s="20"/>
      <c r="Q31" s="20"/>
      <c r="R31" s="20"/>
      <c r="S31" s="64"/>
    </row>
    <row r="32" spans="1:27">
      <c r="A32" s="1">
        <v>1993</v>
      </c>
      <c r="B32" s="50"/>
      <c r="C32" s="35" t="s">
        <v>74</v>
      </c>
      <c r="D32" s="405">
        <f t="shared" si="15"/>
        <v>130300</v>
      </c>
      <c r="E32" s="405">
        <f t="shared" si="15"/>
        <v>2300</v>
      </c>
      <c r="F32" s="405">
        <f t="shared" si="15"/>
        <v>71600</v>
      </c>
      <c r="G32" s="405">
        <f t="shared" si="15"/>
        <v>56500</v>
      </c>
      <c r="H32" s="47"/>
      <c r="I32" s="64"/>
      <c r="J32" s="64"/>
      <c r="K32" s="20"/>
      <c r="L32" s="20"/>
      <c r="M32" s="20"/>
      <c r="N32" s="64"/>
      <c r="O32" s="64"/>
      <c r="P32" s="64"/>
      <c r="Q32" s="64"/>
      <c r="R32" s="64"/>
      <c r="S32" s="64"/>
    </row>
    <row r="33" spans="1:19">
      <c r="A33" s="1">
        <v>1998</v>
      </c>
      <c r="B33" s="50" t="s">
        <v>72</v>
      </c>
      <c r="C33" s="35" t="s">
        <v>68</v>
      </c>
      <c r="D33" s="405">
        <f t="shared" si="15"/>
        <v>97900</v>
      </c>
      <c r="E33" s="405">
        <f t="shared" si="15"/>
        <v>-22500</v>
      </c>
      <c r="F33" s="405">
        <f t="shared" si="15"/>
        <v>26700</v>
      </c>
      <c r="G33" s="405">
        <f t="shared" si="15"/>
        <v>93500</v>
      </c>
      <c r="H33" s="47"/>
      <c r="I33" s="64"/>
      <c r="N33" s="64"/>
      <c r="O33" s="64"/>
      <c r="P33" s="64"/>
      <c r="Q33" s="64"/>
      <c r="R33" s="64"/>
      <c r="S33" s="64"/>
    </row>
    <row r="34" spans="1:19">
      <c r="A34" s="1">
        <v>2003</v>
      </c>
      <c r="B34" s="50"/>
      <c r="C34" s="35" t="s">
        <v>69</v>
      </c>
      <c r="D34" s="405">
        <f t="shared" si="15"/>
        <v>106600</v>
      </c>
      <c r="E34" s="405">
        <f t="shared" si="15"/>
        <v>-6000</v>
      </c>
      <c r="F34" s="405">
        <f t="shared" si="15"/>
        <v>20100</v>
      </c>
      <c r="G34" s="405">
        <f t="shared" si="15"/>
        <v>92500</v>
      </c>
      <c r="H34" s="47"/>
      <c r="I34" s="64"/>
      <c r="J34" s="64"/>
      <c r="K34" s="64"/>
      <c r="L34" s="64"/>
      <c r="M34" s="64"/>
      <c r="N34" s="64"/>
      <c r="O34" s="64"/>
      <c r="P34" s="64"/>
      <c r="Q34" s="64"/>
      <c r="R34" s="64"/>
      <c r="S34" s="64"/>
    </row>
    <row r="35" spans="1:19">
      <c r="A35" s="1">
        <v>2008</v>
      </c>
      <c r="B35" s="50"/>
      <c r="C35" s="32" t="s">
        <v>70</v>
      </c>
      <c r="D35" s="405">
        <f t="shared" si="15"/>
        <v>79200</v>
      </c>
      <c r="E35" s="405">
        <f t="shared" si="15"/>
        <v>11400</v>
      </c>
      <c r="F35" s="405">
        <f t="shared" si="15"/>
        <v>10500</v>
      </c>
      <c r="G35" s="405">
        <f t="shared" si="15"/>
        <v>57600</v>
      </c>
      <c r="H35" s="47"/>
      <c r="I35" s="64"/>
      <c r="J35" s="64"/>
      <c r="K35" s="64"/>
      <c r="L35" s="64"/>
      <c r="M35" s="64"/>
      <c r="N35" s="64"/>
      <c r="O35" s="64"/>
      <c r="P35" s="64"/>
      <c r="Q35" s="64"/>
      <c r="R35" s="64"/>
      <c r="S35" s="64"/>
    </row>
    <row r="36" spans="1:19" ht="11.25" customHeight="1">
      <c r="A36" s="1">
        <v>2013</v>
      </c>
      <c r="B36" s="50"/>
      <c r="C36" s="35" t="s">
        <v>165</v>
      </c>
      <c r="D36" s="405">
        <f t="shared" si="15"/>
        <v>95900</v>
      </c>
      <c r="E36" s="405">
        <f t="shared" si="15"/>
        <v>5200</v>
      </c>
      <c r="F36" s="405">
        <f t="shared" si="15"/>
        <v>19800</v>
      </c>
      <c r="G36" s="405">
        <f t="shared" si="15"/>
        <v>70700</v>
      </c>
      <c r="H36" s="47"/>
      <c r="I36" s="74"/>
      <c r="J36" s="64"/>
      <c r="K36" s="64"/>
      <c r="L36" s="64"/>
      <c r="M36" s="64"/>
      <c r="N36" s="64"/>
      <c r="O36" s="74"/>
      <c r="P36" s="74"/>
      <c r="Q36" s="74"/>
      <c r="R36" s="74"/>
      <c r="S36" s="2"/>
    </row>
    <row r="37" spans="1:19">
      <c r="A37" s="1">
        <v>2018</v>
      </c>
      <c r="B37" s="188"/>
      <c r="C37" s="35" t="s">
        <v>243</v>
      </c>
      <c r="D37" s="405">
        <f t="shared" si="15"/>
        <v>-28700</v>
      </c>
      <c r="E37" s="405">
        <f t="shared" si="15"/>
        <v>4800</v>
      </c>
      <c r="F37" s="405">
        <f t="shared" si="15"/>
        <v>-30100</v>
      </c>
      <c r="G37" s="405">
        <f t="shared" si="15"/>
        <v>-3400</v>
      </c>
      <c r="H37" s="194"/>
      <c r="I37" s="74"/>
      <c r="J37" s="64"/>
      <c r="K37" s="64"/>
      <c r="L37" s="64"/>
      <c r="M37" s="64"/>
      <c r="N37" s="64"/>
      <c r="O37" s="74"/>
      <c r="P37" s="74"/>
      <c r="Q37" s="74"/>
      <c r="R37" s="74"/>
      <c r="S37" s="2"/>
    </row>
    <row r="38" spans="1:19">
      <c r="A38" s="1">
        <v>2023</v>
      </c>
      <c r="B38" s="17" t="s">
        <v>296</v>
      </c>
      <c r="C38" s="487" t="s">
        <v>74</v>
      </c>
      <c r="D38" s="405">
        <f t="shared" si="15"/>
        <v>68000</v>
      </c>
      <c r="E38" s="405">
        <f t="shared" si="15"/>
        <v>-2000</v>
      </c>
      <c r="F38" s="405">
        <f t="shared" si="15"/>
        <v>20000</v>
      </c>
      <c r="G38" s="405">
        <f t="shared" si="15"/>
        <v>50100</v>
      </c>
      <c r="H38" s="194"/>
      <c r="I38" s="74"/>
      <c r="J38" s="64"/>
      <c r="K38" s="64"/>
      <c r="L38" s="64"/>
      <c r="M38" s="64"/>
      <c r="N38" s="64"/>
      <c r="O38" s="74"/>
      <c r="P38" s="74"/>
      <c r="Q38" s="74"/>
      <c r="R38" s="74"/>
      <c r="S38" s="2"/>
    </row>
    <row r="39" spans="1:19">
      <c r="B39" s="54" t="s">
        <v>99</v>
      </c>
      <c r="D39" s="31" t="s">
        <v>80</v>
      </c>
      <c r="E39" s="31" t="s">
        <v>80</v>
      </c>
      <c r="F39" s="31" t="s">
        <v>80</v>
      </c>
      <c r="G39" s="31" t="s">
        <v>80</v>
      </c>
      <c r="H39" s="31"/>
      <c r="I39" s="75"/>
      <c r="J39" s="64"/>
      <c r="K39" s="64"/>
      <c r="L39" s="64"/>
      <c r="M39" s="64"/>
      <c r="N39" s="64"/>
      <c r="O39" s="75"/>
      <c r="P39" s="75"/>
      <c r="Q39" s="75"/>
      <c r="R39" s="75"/>
      <c r="S39" s="43"/>
    </row>
    <row r="40" spans="1:19">
      <c r="A40" s="1">
        <v>1978</v>
      </c>
      <c r="B40" s="49" t="s">
        <v>71</v>
      </c>
      <c r="C40" s="32" t="s">
        <v>65</v>
      </c>
      <c r="D40" s="34" t="s">
        <v>81</v>
      </c>
      <c r="E40" s="34" t="s">
        <v>81</v>
      </c>
      <c r="F40" s="34" t="s">
        <v>81</v>
      </c>
      <c r="G40" s="34" t="s">
        <v>81</v>
      </c>
      <c r="H40" s="34"/>
      <c r="I40" s="75"/>
      <c r="J40" s="64"/>
      <c r="K40" s="64"/>
      <c r="L40" s="64"/>
      <c r="M40" s="64"/>
      <c r="N40" s="64"/>
      <c r="O40" s="75"/>
      <c r="P40" s="75"/>
      <c r="Q40" s="75"/>
      <c r="R40" s="75"/>
      <c r="S40" s="43"/>
    </row>
    <row r="41" spans="1:19">
      <c r="A41" s="1">
        <v>1983</v>
      </c>
      <c r="B41" s="50"/>
      <c r="C41" s="35" t="s">
        <v>66</v>
      </c>
      <c r="D41" s="406">
        <f t="shared" ref="D41:G49" si="16">(D8-D7)/D7*100</f>
        <v>8.7215267802175251</v>
      </c>
      <c r="E41" s="406">
        <f t="shared" si="16"/>
        <v>-16.072214883311318</v>
      </c>
      <c r="F41" s="406">
        <f t="shared" si="16"/>
        <v>14.060387561964848</v>
      </c>
      <c r="G41" s="406">
        <f t="shared" si="16"/>
        <v>125.39267015706805</v>
      </c>
      <c r="H41" s="36"/>
      <c r="I41" s="75"/>
      <c r="N41" s="64"/>
      <c r="O41" s="64"/>
      <c r="P41" s="64"/>
      <c r="Q41" s="64"/>
      <c r="R41" s="64"/>
      <c r="S41" s="64"/>
    </row>
    <row r="42" spans="1:19">
      <c r="A42" s="1">
        <v>1988</v>
      </c>
      <c r="B42" s="50"/>
      <c r="C42" s="35" t="s">
        <v>67</v>
      </c>
      <c r="D42" s="406">
        <f t="shared" si="16"/>
        <v>12.26878067195168</v>
      </c>
      <c r="E42" s="406">
        <f t="shared" si="16"/>
        <v>-12.696747114375656</v>
      </c>
      <c r="F42" s="406">
        <f t="shared" si="16"/>
        <v>16.317661003555905</v>
      </c>
      <c r="G42" s="406">
        <f t="shared" si="16"/>
        <v>55.632984901277581</v>
      </c>
      <c r="H42" s="36"/>
      <c r="I42" s="75"/>
      <c r="N42" s="64"/>
      <c r="O42" s="64"/>
      <c r="P42" s="64"/>
      <c r="Q42" s="64"/>
      <c r="R42" s="64"/>
      <c r="S42" s="64"/>
    </row>
    <row r="43" spans="1:19">
      <c r="A43" s="1">
        <v>1993</v>
      </c>
      <c r="B43" s="50"/>
      <c r="C43" s="35" t="s">
        <v>74</v>
      </c>
      <c r="D43" s="406">
        <f t="shared" si="16"/>
        <v>21.906523201075991</v>
      </c>
      <c r="E43" s="406">
        <f t="shared" si="16"/>
        <v>1.3822115384615383</v>
      </c>
      <c r="F43" s="406">
        <f t="shared" si="16"/>
        <v>24.320652173913043</v>
      </c>
      <c r="G43" s="406">
        <f t="shared" si="16"/>
        <v>42.164179104477611</v>
      </c>
      <c r="H43" s="36"/>
      <c r="I43" s="75"/>
      <c r="N43" s="64"/>
      <c r="O43" s="64"/>
      <c r="P43" s="64"/>
      <c r="Q43" s="64"/>
      <c r="R43" s="64"/>
      <c r="S43" s="64"/>
    </row>
    <row r="44" spans="1:19">
      <c r="A44" s="1">
        <v>1998</v>
      </c>
      <c r="B44" s="50" t="s">
        <v>72</v>
      </c>
      <c r="C44" s="35" t="s">
        <v>68</v>
      </c>
      <c r="D44" s="406">
        <f t="shared" si="16"/>
        <v>13.501585988139567</v>
      </c>
      <c r="E44" s="406">
        <f t="shared" si="16"/>
        <v>-13.337285121517487</v>
      </c>
      <c r="F44" s="406">
        <f t="shared" si="16"/>
        <v>7.2950819672131146</v>
      </c>
      <c r="G44" s="406">
        <f t="shared" si="16"/>
        <v>49.081364829396321</v>
      </c>
      <c r="H44" s="36"/>
      <c r="I44" s="75"/>
      <c r="N44" s="64"/>
      <c r="O44" s="64"/>
      <c r="P44" s="64"/>
      <c r="Q44" s="64"/>
      <c r="R44" s="64"/>
      <c r="S44" s="64"/>
    </row>
    <row r="45" spans="1:19">
      <c r="A45" s="1">
        <v>2003</v>
      </c>
      <c r="B45" s="50"/>
      <c r="C45" s="35" t="s">
        <v>69</v>
      </c>
      <c r="D45" s="406">
        <f t="shared" si="16"/>
        <v>12.952612393681653</v>
      </c>
      <c r="E45" s="406">
        <f t="shared" si="16"/>
        <v>-4.1039671682626535</v>
      </c>
      <c r="F45" s="406">
        <f t="shared" si="16"/>
        <v>5.1184110007639418</v>
      </c>
      <c r="G45" s="406">
        <f t="shared" si="16"/>
        <v>32.570422535211272</v>
      </c>
      <c r="H45" s="36"/>
      <c r="N45" s="64"/>
    </row>
    <row r="46" spans="1:19">
      <c r="A46" s="1">
        <v>2008</v>
      </c>
      <c r="B46" s="50"/>
      <c r="C46" s="32" t="s">
        <v>70</v>
      </c>
      <c r="D46" s="406">
        <f t="shared" si="16"/>
        <v>8.5197934595524956</v>
      </c>
      <c r="E46" s="406">
        <f t="shared" si="16"/>
        <v>8.1312410841654774</v>
      </c>
      <c r="F46" s="406">
        <f t="shared" si="16"/>
        <v>2.5436046511627906</v>
      </c>
      <c r="G46" s="406">
        <f t="shared" si="16"/>
        <v>15.298804780876493</v>
      </c>
      <c r="H46" s="36"/>
    </row>
    <row r="47" spans="1:19">
      <c r="A47" s="1">
        <v>2013</v>
      </c>
      <c r="B47" s="188"/>
      <c r="C47" s="35" t="s">
        <v>165</v>
      </c>
      <c r="D47" s="406">
        <f t="shared" si="16"/>
        <v>9.5063441712926249</v>
      </c>
      <c r="E47" s="406">
        <f t="shared" si="16"/>
        <v>3.4300791556728232</v>
      </c>
      <c r="F47" s="406">
        <f t="shared" si="16"/>
        <v>4.6775336640680374</v>
      </c>
      <c r="G47" s="406">
        <f t="shared" si="16"/>
        <v>16.286569914766183</v>
      </c>
      <c r="H47" s="194"/>
    </row>
    <row r="48" spans="1:19">
      <c r="A48" s="1">
        <v>2018</v>
      </c>
      <c r="B48" s="188"/>
      <c r="C48" s="35" t="s">
        <v>243</v>
      </c>
      <c r="D48" s="406">
        <f t="shared" si="16"/>
        <v>-2.5979904046347424</v>
      </c>
      <c r="E48" s="406">
        <f t="shared" si="16"/>
        <v>3.0612244897959182</v>
      </c>
      <c r="F48" s="406">
        <f t="shared" si="16"/>
        <v>-6.79304897314376</v>
      </c>
      <c r="G48" s="406">
        <f t="shared" si="16"/>
        <v>-0.67353407290015854</v>
      </c>
      <c r="H48" s="194"/>
    </row>
    <row r="49" spans="1:8">
      <c r="A49" s="1">
        <v>2023</v>
      </c>
      <c r="B49" s="17" t="s">
        <v>296</v>
      </c>
      <c r="C49" s="487" t="s">
        <v>74</v>
      </c>
      <c r="D49" s="406">
        <f t="shared" si="16"/>
        <v>6.3197026022304827</v>
      </c>
      <c r="E49" s="406">
        <f t="shared" si="16"/>
        <v>-1.2376237623762376</v>
      </c>
      <c r="F49" s="406">
        <f t="shared" si="16"/>
        <v>4.8426150121065374</v>
      </c>
      <c r="G49" s="406">
        <f t="shared" si="16"/>
        <v>9.9920223374551256</v>
      </c>
      <c r="H49" s="194"/>
    </row>
  </sheetData>
  <mergeCells count="5">
    <mergeCell ref="Z26:AA26"/>
    <mergeCell ref="B4:C5"/>
    <mergeCell ref="D4:H4"/>
    <mergeCell ref="I4:M4"/>
    <mergeCell ref="N4:R4"/>
  </mergeCells>
  <phoneticPr fontId="2"/>
  <pageMargins left="0.39370078740157483" right="0" top="0.39370078740157483" bottom="0.39370078740157483" header="0.19685039370078741" footer="0.19685039370078741"/>
  <pageSetup paperSize="9" scale="8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sheetPr>
  <dimension ref="A1:AC57"/>
  <sheetViews>
    <sheetView view="pageBreakPreview" zoomScaleNormal="100" workbookViewId="0">
      <pane xSplit="3" ySplit="3" topLeftCell="D4" activePane="bottomRight" state="frozen"/>
      <selection pane="topRight" activeCell="D1" sqref="D1"/>
      <selection pane="bottomLeft" activeCell="A4" sqref="A4"/>
      <selection pane="bottomRight" activeCell="D14" sqref="D14"/>
    </sheetView>
  </sheetViews>
  <sheetFormatPr defaultColWidth="9" defaultRowHeight="11"/>
  <cols>
    <col min="1" max="1" width="5" style="1" customWidth="1"/>
    <col min="2" max="2" width="3.90625" style="1" customWidth="1"/>
    <col min="3" max="3" width="4.453125" style="1" bestFit="1" customWidth="1"/>
    <col min="4" max="10" width="7.6328125" style="1" customWidth="1"/>
    <col min="11" max="14" width="6" style="1" customWidth="1"/>
    <col min="15" max="15" width="8.90625" style="1" customWidth="1"/>
    <col min="16" max="16" width="8" style="1" bestFit="1" customWidth="1"/>
    <col min="17" max="18" width="7.08984375" style="1" customWidth="1"/>
    <col min="19" max="19" width="8.36328125" style="1" bestFit="1" customWidth="1"/>
    <col min="20" max="21" width="7.08984375" style="1" customWidth="1"/>
    <col min="22" max="22" width="7.6328125" style="1" bestFit="1" customWidth="1"/>
    <col min="23" max="23" width="7.08984375" style="1" bestFit="1" customWidth="1"/>
    <col min="24" max="24" width="6" style="1" bestFit="1" customWidth="1"/>
    <col min="25" max="25" width="7.453125" style="1" bestFit="1" customWidth="1"/>
    <col min="26" max="26" width="9" style="1"/>
    <col min="27" max="27" width="13.6328125" style="1" customWidth="1"/>
    <col min="28" max="16384" width="9" style="1"/>
  </cols>
  <sheetData>
    <row r="1" spans="1:29" ht="13.5" thickBot="1">
      <c r="B1" s="210" t="s">
        <v>115</v>
      </c>
      <c r="H1" s="1" t="s">
        <v>116</v>
      </c>
      <c r="Q1" s="42" t="s">
        <v>1003</v>
      </c>
      <c r="V1" s="6"/>
    </row>
    <row r="2" spans="1:29" s="6" customFormat="1" ht="11.25" customHeight="1">
      <c r="B2" s="1820" t="s">
        <v>79</v>
      </c>
      <c r="C2" s="1830"/>
      <c r="D2" s="1774" t="s">
        <v>149</v>
      </c>
      <c r="E2" s="1764" t="s">
        <v>85</v>
      </c>
      <c r="F2" s="1826" t="s">
        <v>86</v>
      </c>
      <c r="G2" s="1825"/>
      <c r="H2" s="1825"/>
      <c r="I2" s="1825"/>
      <c r="J2" s="1764"/>
      <c r="K2" s="1779" t="s">
        <v>152</v>
      </c>
      <c r="L2" s="1779"/>
      <c r="M2" s="1833" t="s">
        <v>122</v>
      </c>
      <c r="N2" s="1834"/>
      <c r="O2" s="1828" t="s">
        <v>117</v>
      </c>
      <c r="P2" s="1829"/>
      <c r="Q2" s="1"/>
      <c r="R2" s="1"/>
    </row>
    <row r="3" spans="1:29" s="6" customFormat="1" ht="19.5" thickBot="1">
      <c r="B3" s="1822"/>
      <c r="C3" s="1831"/>
      <c r="D3" s="1832"/>
      <c r="E3" s="1765"/>
      <c r="F3" s="1421" t="s">
        <v>57</v>
      </c>
      <c r="G3" s="1419" t="s">
        <v>109</v>
      </c>
      <c r="H3" s="1421" t="s">
        <v>110</v>
      </c>
      <c r="I3" s="1421" t="s">
        <v>111</v>
      </c>
      <c r="J3" s="1421" t="s">
        <v>112</v>
      </c>
      <c r="K3" s="1450" t="s">
        <v>135</v>
      </c>
      <c r="L3" s="1451" t="s">
        <v>117</v>
      </c>
      <c r="M3" s="1450" t="s">
        <v>135</v>
      </c>
      <c r="N3" s="1452" t="s">
        <v>117</v>
      </c>
      <c r="O3" s="1470" t="s">
        <v>150</v>
      </c>
      <c r="P3" s="1471" t="s">
        <v>85</v>
      </c>
      <c r="Q3" s="42" t="s">
        <v>119</v>
      </c>
      <c r="R3" s="42" t="s">
        <v>119</v>
      </c>
      <c r="S3" s="1" t="s">
        <v>5</v>
      </c>
      <c r="T3" s="1"/>
      <c r="U3" s="1"/>
      <c r="V3" s="68"/>
    </row>
    <row r="4" spans="1:29">
      <c r="B4" s="1418"/>
      <c r="C4" s="13"/>
      <c r="D4" s="1415" t="s">
        <v>75</v>
      </c>
      <c r="E4" s="23" t="s">
        <v>75</v>
      </c>
      <c r="F4" s="14" t="s">
        <v>75</v>
      </c>
      <c r="G4" s="14" t="s">
        <v>75</v>
      </c>
      <c r="H4" s="14" t="s">
        <v>75</v>
      </c>
      <c r="I4" s="14" t="s">
        <v>75</v>
      </c>
      <c r="J4" s="14" t="s">
        <v>75</v>
      </c>
      <c r="K4" s="14" t="s">
        <v>132</v>
      </c>
      <c r="L4" s="14" t="s">
        <v>132</v>
      </c>
      <c r="M4" s="14" t="s">
        <v>132</v>
      </c>
      <c r="N4" s="154" t="s">
        <v>132</v>
      </c>
      <c r="O4" s="1458" t="s">
        <v>75</v>
      </c>
      <c r="P4" s="1399" t="s">
        <v>75</v>
      </c>
      <c r="Q4" s="52"/>
      <c r="T4" s="1" t="s">
        <v>88</v>
      </c>
      <c r="U4" s="1" t="s">
        <v>117</v>
      </c>
      <c r="V4" s="68"/>
    </row>
    <row r="5" spans="1:29" ht="11.5">
      <c r="B5" s="1418"/>
      <c r="C5" s="15" t="s">
        <v>97</v>
      </c>
      <c r="D5" s="1468">
        <v>1123650</v>
      </c>
      <c r="E5" s="60">
        <v>569250</v>
      </c>
      <c r="F5" s="48" t="s">
        <v>130</v>
      </c>
      <c r="G5" s="48">
        <v>70140</v>
      </c>
      <c r="H5" s="48" t="s">
        <v>130</v>
      </c>
      <c r="I5" s="60">
        <v>394110</v>
      </c>
      <c r="J5" s="48">
        <v>90160</v>
      </c>
      <c r="K5" s="48"/>
      <c r="L5" s="48"/>
      <c r="M5" s="48"/>
      <c r="N5" s="1059"/>
      <c r="O5" s="1459">
        <v>24197900</v>
      </c>
      <c r="P5" s="1443">
        <v>14594200</v>
      </c>
      <c r="Q5" s="52"/>
      <c r="S5" s="2">
        <v>1973</v>
      </c>
      <c r="T5" s="5">
        <f>678400/1299900*100</f>
        <v>52.188629894607274</v>
      </c>
      <c r="U5" s="5">
        <f>17006800/28730500*100</f>
        <v>59.194236090565781</v>
      </c>
      <c r="V5" s="68"/>
      <c r="W5" s="92"/>
      <c r="X5" s="92"/>
      <c r="Y5" s="92"/>
      <c r="Z5" s="92"/>
      <c r="AA5" s="92"/>
      <c r="AB5" s="92"/>
      <c r="AC5" s="92"/>
    </row>
    <row r="6" spans="1:29" ht="11.5">
      <c r="B6" s="1400" t="s">
        <v>71</v>
      </c>
      <c r="C6" s="15" t="s">
        <v>73</v>
      </c>
      <c r="D6" s="1469">
        <v>1299900</v>
      </c>
      <c r="E6" s="165">
        <v>678400</v>
      </c>
      <c r="F6" s="166">
        <f>SUM(G6:J6)</f>
        <v>621700</v>
      </c>
      <c r="G6" s="93">
        <v>95000</v>
      </c>
      <c r="H6" s="166" t="s">
        <v>131</v>
      </c>
      <c r="I6" s="165">
        <v>436400</v>
      </c>
      <c r="J6" s="93">
        <v>90300</v>
      </c>
      <c r="K6" s="136">
        <f>+E6/D6*100</f>
        <v>52.188629894607274</v>
      </c>
      <c r="L6" s="136">
        <f>+P6/O6*100</f>
        <v>59.194236090565781</v>
      </c>
      <c r="M6" s="136">
        <f>+I6/D6*100</f>
        <v>33.571813216401267</v>
      </c>
      <c r="N6" s="1453"/>
      <c r="O6" s="1460">
        <v>28730500</v>
      </c>
      <c r="P6" s="1444">
        <v>17006800</v>
      </c>
      <c r="Q6" s="52">
        <f t="shared" ref="Q6:Q14" si="0">SUM(G6:J6,-F6)</f>
        <v>0</v>
      </c>
      <c r="R6" s="52">
        <f t="shared" ref="R6:R14" si="1">SUM(E6:F6,-D6)</f>
        <v>200</v>
      </c>
      <c r="S6" s="2">
        <v>78</v>
      </c>
      <c r="T6" s="122">
        <f>802900/1440700*100</f>
        <v>55.729853543416397</v>
      </c>
      <c r="U6" s="122">
        <f>19428400/32188700*100</f>
        <v>60.357827436336351</v>
      </c>
      <c r="V6" s="68"/>
      <c r="W6" s="92"/>
      <c r="X6" s="92"/>
      <c r="Y6" s="92"/>
      <c r="Z6" s="92"/>
      <c r="AA6" s="92"/>
      <c r="AB6" s="92"/>
      <c r="AC6" s="92"/>
    </row>
    <row r="7" spans="1:29" ht="13.5" customHeight="1">
      <c r="A7" s="1">
        <v>1978</v>
      </c>
      <c r="B7" s="1402" t="s">
        <v>71</v>
      </c>
      <c r="C7" s="24" t="s">
        <v>65</v>
      </c>
      <c r="D7" s="1447">
        <v>1440700</v>
      </c>
      <c r="E7" s="1466">
        <v>802900</v>
      </c>
      <c r="F7" s="79">
        <v>636800</v>
      </c>
      <c r="G7" s="79">
        <v>90400</v>
      </c>
      <c r="H7" s="79">
        <v>34800</v>
      </c>
      <c r="I7" s="79">
        <v>419900</v>
      </c>
      <c r="J7" s="79">
        <v>91700</v>
      </c>
      <c r="K7" s="163">
        <f>+E7/D7*100</f>
        <v>55.729853543416397</v>
      </c>
      <c r="L7" s="163">
        <f>+P7/O7*100</f>
        <v>60.357827436336351</v>
      </c>
      <c r="M7" s="163">
        <f>+I7/D7*100</f>
        <v>29.145554244464495</v>
      </c>
      <c r="N7" s="1454">
        <v>26.1</v>
      </c>
      <c r="O7" s="1461">
        <v>32188700</v>
      </c>
      <c r="P7" s="1445">
        <v>19428400</v>
      </c>
      <c r="Q7" s="52">
        <f t="shared" si="0"/>
        <v>0</v>
      </c>
      <c r="R7" s="52">
        <f t="shared" si="1"/>
        <v>-1000</v>
      </c>
      <c r="S7" s="2">
        <v>83</v>
      </c>
      <c r="T7" s="122">
        <f>909900/1527400*100</f>
        <v>59.571821395836068</v>
      </c>
      <c r="U7" s="122">
        <f>21649600/34704500*100</f>
        <v>62.3826881240185</v>
      </c>
      <c r="V7" s="68"/>
      <c r="W7" s="92"/>
      <c r="X7" s="92"/>
      <c r="Y7" s="92"/>
      <c r="Z7" s="92"/>
      <c r="AA7" s="92"/>
      <c r="AB7" s="92"/>
      <c r="AC7" s="92"/>
    </row>
    <row r="8" spans="1:29" ht="13.5" customHeight="1">
      <c r="A8" s="1">
        <v>1983</v>
      </c>
      <c r="B8" s="1404"/>
      <c r="C8" s="27" t="s">
        <v>66</v>
      </c>
      <c r="D8" s="1448">
        <v>1527400</v>
      </c>
      <c r="E8" s="1467">
        <v>909900</v>
      </c>
      <c r="F8" s="82">
        <v>615600</v>
      </c>
      <c r="G8" s="82">
        <v>100300</v>
      </c>
      <c r="H8" s="82">
        <v>42400</v>
      </c>
      <c r="I8" s="82">
        <v>391800</v>
      </c>
      <c r="J8" s="82">
        <v>81100</v>
      </c>
      <c r="K8" s="137">
        <f t="shared" ref="K8:K13" si="2">+E8/D8*100</f>
        <v>59.571821395836068</v>
      </c>
      <c r="L8" s="137">
        <f t="shared" ref="L8:L13" si="3">+P8/O8*100</f>
        <v>62.3826881240185</v>
      </c>
      <c r="M8" s="137">
        <f t="shared" ref="M8:M13" si="4">+I8/D8*100</f>
        <v>25.651433809087337</v>
      </c>
      <c r="N8" s="1455">
        <v>24.454689526004898</v>
      </c>
      <c r="O8" s="1462">
        <v>34704500</v>
      </c>
      <c r="P8" s="1446">
        <v>21649600</v>
      </c>
      <c r="Q8" s="52">
        <f t="shared" si="0"/>
        <v>0</v>
      </c>
      <c r="R8" s="52">
        <f t="shared" si="1"/>
        <v>-1900</v>
      </c>
      <c r="S8" s="2">
        <v>88</v>
      </c>
      <c r="T8" s="122">
        <f>983100/1632300*100</f>
        <v>60.227899283219998</v>
      </c>
      <c r="U8" s="122">
        <f>22948200/37413400*100</f>
        <v>61.336847225860261</v>
      </c>
      <c r="V8" s="68"/>
      <c r="W8" s="92"/>
      <c r="X8" s="92"/>
      <c r="Y8" s="92"/>
      <c r="Z8" s="92"/>
      <c r="AA8" s="92"/>
      <c r="AB8" s="92"/>
      <c r="AC8" s="92"/>
    </row>
    <row r="9" spans="1:29" ht="13.5" customHeight="1">
      <c r="A9" s="1">
        <v>1988</v>
      </c>
      <c r="B9" s="1404"/>
      <c r="C9" s="27" t="s">
        <v>67</v>
      </c>
      <c r="D9" s="1448">
        <v>1632300</v>
      </c>
      <c r="E9" s="1467">
        <v>983100</v>
      </c>
      <c r="F9" s="82">
        <v>624000</v>
      </c>
      <c r="G9" s="82">
        <v>112600</v>
      </c>
      <c r="H9" s="82">
        <v>47100</v>
      </c>
      <c r="I9" s="82">
        <v>401400</v>
      </c>
      <c r="J9" s="82">
        <v>63000</v>
      </c>
      <c r="K9" s="137">
        <f t="shared" si="2"/>
        <v>60.227899283219998</v>
      </c>
      <c r="L9" s="137">
        <f t="shared" si="3"/>
        <v>61.336847225860261</v>
      </c>
      <c r="M9" s="137">
        <f t="shared" si="4"/>
        <v>24.591067818415731</v>
      </c>
      <c r="N9" s="1455">
        <v>25.835939379360116</v>
      </c>
      <c r="O9" s="1462">
        <v>37413400</v>
      </c>
      <c r="P9" s="1446">
        <v>22948200</v>
      </c>
      <c r="Q9" s="52">
        <f t="shared" si="0"/>
        <v>100</v>
      </c>
      <c r="R9" s="52">
        <f t="shared" si="1"/>
        <v>-25200</v>
      </c>
      <c r="S9" s="2">
        <v>93</v>
      </c>
      <c r="T9" s="122">
        <f>1064900/1780700*100</f>
        <v>59.802324928398946</v>
      </c>
      <c r="U9" s="122">
        <f>24376200/40773300*100</f>
        <v>59.784712054211951</v>
      </c>
      <c r="V9" s="68"/>
      <c r="W9" s="92"/>
      <c r="X9" s="92"/>
      <c r="Y9" s="92"/>
      <c r="Z9" s="92"/>
      <c r="AA9" s="92"/>
      <c r="AB9" s="92"/>
      <c r="AC9" s="92"/>
    </row>
    <row r="10" spans="1:29" ht="13.5" customHeight="1">
      <c r="A10" s="1">
        <v>1993</v>
      </c>
      <c r="B10" s="1404" t="s">
        <v>72</v>
      </c>
      <c r="C10" s="27" t="s">
        <v>74</v>
      </c>
      <c r="D10" s="1448">
        <v>1780700</v>
      </c>
      <c r="E10" s="1411">
        <v>1064900</v>
      </c>
      <c r="F10" s="28">
        <v>699500</v>
      </c>
      <c r="G10" s="28">
        <v>109000</v>
      </c>
      <c r="H10" s="28">
        <v>57000</v>
      </c>
      <c r="I10" s="28">
        <v>446600</v>
      </c>
      <c r="J10" s="28">
        <v>86900</v>
      </c>
      <c r="K10" s="137">
        <f t="shared" si="2"/>
        <v>59.802324928398946</v>
      </c>
      <c r="L10" s="137">
        <f t="shared" si="3"/>
        <v>59.784712054211951</v>
      </c>
      <c r="M10" s="137">
        <f t="shared" si="4"/>
        <v>25.080024709383952</v>
      </c>
      <c r="N10" s="1454">
        <v>26.394918205675321</v>
      </c>
      <c r="O10" s="1463">
        <v>40773300</v>
      </c>
      <c r="P10" s="1447">
        <v>24376200</v>
      </c>
      <c r="Q10" s="52">
        <f t="shared" si="0"/>
        <v>0</v>
      </c>
      <c r="R10" s="52">
        <f t="shared" si="1"/>
        <v>-16300</v>
      </c>
      <c r="S10" s="2">
        <v>98</v>
      </c>
      <c r="T10" s="122">
        <f>1151700/1889600*100</f>
        <v>60.94940728196444</v>
      </c>
      <c r="U10" s="122">
        <f>26467800/43922100*100</f>
        <v>60.260779880743407</v>
      </c>
      <c r="V10" s="68"/>
      <c r="W10" s="92"/>
      <c r="X10" s="92"/>
      <c r="Y10" s="92"/>
      <c r="Z10" s="92"/>
      <c r="AA10" s="92"/>
      <c r="AB10" s="92"/>
      <c r="AC10" s="92"/>
    </row>
    <row r="11" spans="1:29" ht="13.5" customHeight="1">
      <c r="A11" s="1">
        <v>1998</v>
      </c>
      <c r="B11" s="1404"/>
      <c r="C11" s="27" t="s">
        <v>68</v>
      </c>
      <c r="D11" s="1448">
        <v>1889600</v>
      </c>
      <c r="E11" s="1411">
        <v>1151700</v>
      </c>
      <c r="F11" s="28">
        <v>709400</v>
      </c>
      <c r="G11" s="28">
        <v>135800</v>
      </c>
      <c r="H11" s="28">
        <v>55100</v>
      </c>
      <c r="I11" s="28">
        <v>445200</v>
      </c>
      <c r="J11" s="28">
        <v>73300</v>
      </c>
      <c r="K11" s="137">
        <f t="shared" si="2"/>
        <v>60.94940728196444</v>
      </c>
      <c r="L11" s="137">
        <f t="shared" si="3"/>
        <v>60.260779880743407</v>
      </c>
      <c r="M11" s="137">
        <f t="shared" si="4"/>
        <v>23.560541913632516</v>
      </c>
      <c r="N11" s="1455">
        <v>27.434998406265652</v>
      </c>
      <c r="O11" s="1464">
        <v>43922100</v>
      </c>
      <c r="P11" s="1448">
        <v>26467800</v>
      </c>
      <c r="Q11" s="52">
        <f t="shared" si="0"/>
        <v>0</v>
      </c>
      <c r="R11" s="52">
        <f t="shared" si="1"/>
        <v>-28500</v>
      </c>
      <c r="S11" s="2">
        <v>2003</v>
      </c>
      <c r="T11" s="122">
        <f>1301700/2052000*100</f>
        <v>63.435672514619881</v>
      </c>
      <c r="U11" s="122">
        <f>28656700/46836400*100</f>
        <v>61.184676875250879</v>
      </c>
      <c r="V11" s="68"/>
      <c r="W11" s="92"/>
      <c r="X11" s="92"/>
      <c r="Y11" s="92"/>
      <c r="Z11" s="92"/>
      <c r="AA11" s="92"/>
      <c r="AB11" s="92"/>
      <c r="AC11" s="92"/>
    </row>
    <row r="12" spans="1:29" ht="13.5" customHeight="1">
      <c r="A12" s="1">
        <v>2003</v>
      </c>
      <c r="B12" s="1404"/>
      <c r="C12" s="27" t="s">
        <v>69</v>
      </c>
      <c r="D12" s="1448">
        <v>2052000</v>
      </c>
      <c r="E12" s="1411">
        <v>1301700</v>
      </c>
      <c r="F12" s="28">
        <v>723500</v>
      </c>
      <c r="G12" s="28">
        <v>134200</v>
      </c>
      <c r="H12" s="28">
        <v>60600</v>
      </c>
      <c r="I12" s="28">
        <v>467300</v>
      </c>
      <c r="J12" s="28">
        <v>61400</v>
      </c>
      <c r="K12" s="137">
        <f t="shared" si="2"/>
        <v>63.435672514619881</v>
      </c>
      <c r="L12" s="137">
        <f t="shared" si="3"/>
        <v>61.169709941126136</v>
      </c>
      <c r="M12" s="137">
        <f t="shared" si="4"/>
        <v>22.7729044834308</v>
      </c>
      <c r="N12" s="1455">
        <v>26.803661737404777</v>
      </c>
      <c r="O12" s="1464">
        <v>46862900</v>
      </c>
      <c r="P12" s="1448">
        <v>28665900</v>
      </c>
      <c r="Q12" s="52">
        <f t="shared" si="0"/>
        <v>0</v>
      </c>
      <c r="R12" s="52">
        <f t="shared" si="1"/>
        <v>-26800</v>
      </c>
      <c r="S12" s="1063" t="s">
        <v>979</v>
      </c>
      <c r="T12" s="122">
        <f>+E25</f>
        <v>63.565962939061492</v>
      </c>
      <c r="U12" s="122">
        <f>+P25</f>
        <v>61.123264305429828</v>
      </c>
      <c r="V12" s="68"/>
      <c r="Z12" s="92"/>
      <c r="AA12" s="92"/>
      <c r="AB12" s="92"/>
      <c r="AC12" s="92"/>
    </row>
    <row r="13" spans="1:29" ht="13.5" customHeight="1">
      <c r="A13" s="1">
        <v>2008</v>
      </c>
      <c r="B13" s="1402"/>
      <c r="C13" s="159" t="s">
        <v>70</v>
      </c>
      <c r="D13" s="1446">
        <v>2169400</v>
      </c>
      <c r="E13" s="1412">
        <v>1379000</v>
      </c>
      <c r="F13" s="66">
        <v>723400</v>
      </c>
      <c r="G13" s="66">
        <v>134100</v>
      </c>
      <c r="H13" s="66">
        <v>55800</v>
      </c>
      <c r="I13" s="66">
        <v>484000</v>
      </c>
      <c r="J13" s="66">
        <v>49500</v>
      </c>
      <c r="K13" s="134">
        <f t="shared" si="2"/>
        <v>63.565962939061492</v>
      </c>
      <c r="L13" s="134">
        <f t="shared" si="3"/>
        <v>61.123264305429828</v>
      </c>
      <c r="M13" s="134">
        <f t="shared" si="4"/>
        <v>22.310316216465381</v>
      </c>
      <c r="N13" s="1456">
        <v>26.9</v>
      </c>
      <c r="O13" s="1462">
        <v>49598300</v>
      </c>
      <c r="P13" s="1446">
        <v>30316100</v>
      </c>
      <c r="Q13" s="52">
        <f t="shared" si="0"/>
        <v>0</v>
      </c>
      <c r="R13" s="52">
        <f t="shared" si="1"/>
        <v>-67000</v>
      </c>
      <c r="S13" s="2">
        <v>13</v>
      </c>
      <c r="T13" s="122">
        <f>+E26</f>
        <v>63.622160290516007</v>
      </c>
      <c r="U13" s="122">
        <f>+P26</f>
        <v>61.872454600240289</v>
      </c>
      <c r="V13" s="68"/>
    </row>
    <row r="14" spans="1:29" ht="13.5" customHeight="1">
      <c r="A14" s="1">
        <v>2013</v>
      </c>
      <c r="B14" s="1404"/>
      <c r="C14" s="159" t="s">
        <v>165</v>
      </c>
      <c r="D14" s="1623">
        <v>2368200</v>
      </c>
      <c r="E14" s="1412">
        <v>1506700</v>
      </c>
      <c r="F14" s="66">
        <v>765600</v>
      </c>
      <c r="G14" s="66">
        <v>130800</v>
      </c>
      <c r="H14" s="66">
        <v>56700</v>
      </c>
      <c r="I14" s="66">
        <v>531900</v>
      </c>
      <c r="J14" s="66">
        <v>46100</v>
      </c>
      <c r="K14" s="134">
        <f>+E14/D14*100</f>
        <v>63.622160290516007</v>
      </c>
      <c r="L14" s="134">
        <f>+P14/O14*100</f>
        <v>61.872454600240289</v>
      </c>
      <c r="M14" s="134">
        <f>+I14/D14*100</f>
        <v>22.460096275652393</v>
      </c>
      <c r="N14" s="1456">
        <v>27.9</v>
      </c>
      <c r="O14" s="1462">
        <v>52103800</v>
      </c>
      <c r="P14" s="1446">
        <v>32237900</v>
      </c>
      <c r="Q14" s="52">
        <f t="shared" si="0"/>
        <v>-100</v>
      </c>
      <c r="R14" s="52">
        <f t="shared" si="1"/>
        <v>-95900</v>
      </c>
      <c r="S14" s="2">
        <v>18</v>
      </c>
      <c r="T14" s="122">
        <f>+E27</f>
        <v>64.794039935894659</v>
      </c>
      <c r="U14" s="122">
        <f>+P27</f>
        <v>61.17822378642316</v>
      </c>
      <c r="V14" s="68"/>
    </row>
    <row r="15" spans="1:29" ht="13.5" customHeight="1">
      <c r="A15" s="1">
        <v>2018</v>
      </c>
      <c r="B15" s="1404"/>
      <c r="C15" s="24" t="s">
        <v>243</v>
      </c>
      <c r="D15" s="1446">
        <v>2308700</v>
      </c>
      <c r="E15" s="1412">
        <v>1495900</v>
      </c>
      <c r="F15" s="66">
        <f>SUM(G15:J15)</f>
        <v>755700</v>
      </c>
      <c r="G15" s="66">
        <v>114700</v>
      </c>
      <c r="H15" s="66">
        <v>45700</v>
      </c>
      <c r="I15" s="66">
        <v>554600</v>
      </c>
      <c r="J15" s="66">
        <v>40700</v>
      </c>
      <c r="K15" s="134">
        <f>+E15/D15*100</f>
        <v>64.794039935894659</v>
      </c>
      <c r="L15" s="134">
        <f>+P15/O15*100</f>
        <v>61.17822378642316</v>
      </c>
      <c r="M15" s="134">
        <f>+I15/D15*100</f>
        <v>24.022176982717546</v>
      </c>
      <c r="N15" s="1456">
        <v>28.9</v>
      </c>
      <c r="O15" s="1462">
        <v>53616300</v>
      </c>
      <c r="P15" s="1446">
        <v>32801500</v>
      </c>
      <c r="Q15" s="52"/>
      <c r="R15" s="52"/>
      <c r="S15" s="2">
        <v>23</v>
      </c>
      <c r="T15" s="122">
        <f>+E28</f>
        <v>64.444815216484528</v>
      </c>
      <c r="U15" s="122">
        <f>+P28</f>
        <v>60.856013653103389</v>
      </c>
      <c r="V15" s="68"/>
    </row>
    <row r="16" spans="1:29" ht="13.5" customHeight="1" thickBot="1">
      <c r="A16" s="1">
        <v>2023</v>
      </c>
      <c r="B16" s="1388" t="s">
        <v>296</v>
      </c>
      <c r="C16" s="1389" t="s">
        <v>74</v>
      </c>
      <c r="D16" s="1449">
        <v>2397400</v>
      </c>
      <c r="E16" s="1413">
        <v>1545000</v>
      </c>
      <c r="F16" s="1407">
        <v>759900</v>
      </c>
      <c r="G16" s="1407">
        <v>104400</v>
      </c>
      <c r="H16" s="1407">
        <v>46000</v>
      </c>
      <c r="I16" s="1407">
        <v>559200</v>
      </c>
      <c r="J16" s="1407">
        <v>50300</v>
      </c>
      <c r="K16" s="1408">
        <f>+E16/D16*100</f>
        <v>64.444815216484528</v>
      </c>
      <c r="L16" s="1408">
        <f>+P16/O16*100</f>
        <v>60.856013653103389</v>
      </c>
      <c r="M16" s="1408">
        <f>+I16/D16*100</f>
        <v>23.325269041461581</v>
      </c>
      <c r="N16" s="1457">
        <v>29.9</v>
      </c>
      <c r="O16" s="1465">
        <v>55665000</v>
      </c>
      <c r="P16" s="1449">
        <v>33875500</v>
      </c>
      <c r="Q16" s="52"/>
      <c r="R16" s="52"/>
      <c r="S16" s="68"/>
      <c r="T16" s="68"/>
      <c r="U16" s="68"/>
      <c r="V16" s="68"/>
    </row>
    <row r="17" spans="1:22">
      <c r="B17" s="59" t="s">
        <v>98</v>
      </c>
      <c r="C17" s="13"/>
      <c r="D17" s="14" t="s">
        <v>132</v>
      </c>
      <c r="E17" s="14" t="s">
        <v>132</v>
      </c>
      <c r="F17" s="14" t="s">
        <v>132</v>
      </c>
      <c r="G17" s="14" t="s">
        <v>132</v>
      </c>
      <c r="H17" s="14" t="s">
        <v>132</v>
      </c>
      <c r="I17" s="14" t="s">
        <v>132</v>
      </c>
      <c r="J17" s="14" t="s">
        <v>132</v>
      </c>
      <c r="K17" s="508"/>
      <c r="L17" s="508"/>
      <c r="M17" s="508"/>
      <c r="N17" s="508"/>
      <c r="O17" s="14" t="s">
        <v>132</v>
      </c>
      <c r="P17" s="14" t="s">
        <v>132</v>
      </c>
      <c r="T17" s="68"/>
      <c r="V17" s="21"/>
    </row>
    <row r="18" spans="1:22">
      <c r="B18" s="49" t="s">
        <v>71</v>
      </c>
      <c r="C18" s="24" t="s">
        <v>73</v>
      </c>
      <c r="D18" s="143">
        <f>D6/$D6*100</f>
        <v>100</v>
      </c>
      <c r="E18" s="144">
        <f>IF(E6=0,"",E6/$D6*100)</f>
        <v>52.188629894607274</v>
      </c>
      <c r="F18" s="145" t="s">
        <v>130</v>
      </c>
      <c r="G18" s="144">
        <f>IF(G6=0,"",G6/$D6*100)</f>
        <v>7.3082544811139325</v>
      </c>
      <c r="H18" s="145" t="s">
        <v>131</v>
      </c>
      <c r="I18" s="144">
        <f t="shared" ref="I18:J21" si="5">IF(I6=0,"",I6/$D6*100)</f>
        <v>33.571813216401267</v>
      </c>
      <c r="J18" s="144">
        <f t="shared" si="5"/>
        <v>6.9466882067851374</v>
      </c>
      <c r="K18" s="509"/>
      <c r="L18" s="509"/>
      <c r="M18" s="509"/>
      <c r="N18" s="509"/>
      <c r="O18" s="147">
        <f>IF(O6=0,"",O6/$O6*100)</f>
        <v>100</v>
      </c>
      <c r="P18" s="144">
        <f>IF(P6=0,"",P6/$O6*100)</f>
        <v>59.194236090565781</v>
      </c>
      <c r="Q18" s="2"/>
      <c r="R18" s="1" t="s">
        <v>152</v>
      </c>
      <c r="S18" s="21" t="s">
        <v>122</v>
      </c>
      <c r="T18" s="68"/>
      <c r="V18" s="67"/>
    </row>
    <row r="19" spans="1:22" ht="13.5" customHeight="1">
      <c r="A19" s="1">
        <v>1978</v>
      </c>
      <c r="B19" s="49" t="s">
        <v>71</v>
      </c>
      <c r="C19" s="27" t="s">
        <v>65</v>
      </c>
      <c r="D19" s="146">
        <f>IF(D7=0,"",D7/$D7*100)</f>
        <v>100</v>
      </c>
      <c r="E19" s="134">
        <f>IF(E7=0,"",E7/$D7*100)</f>
        <v>55.729853543416397</v>
      </c>
      <c r="F19" s="134">
        <f>IF(F7=0,"",F7/$D7*100)</f>
        <v>44.200735753453181</v>
      </c>
      <c r="G19" s="134">
        <f>IF(G7=0,"",G7/$D7*100)</f>
        <v>6.2747275629902139</v>
      </c>
      <c r="H19" s="134">
        <f>IF(H7=0,"",H7/$D7*100)</f>
        <v>2.4154924689387105</v>
      </c>
      <c r="I19" s="134">
        <f t="shared" si="5"/>
        <v>29.145554244464495</v>
      </c>
      <c r="J19" s="134">
        <f t="shared" si="5"/>
        <v>6.3649614770597625</v>
      </c>
      <c r="K19" s="510"/>
      <c r="L19" s="510"/>
      <c r="M19" s="510"/>
      <c r="N19" s="510"/>
      <c r="O19" s="134">
        <f>IF(O7=0,"",O7/$O7*100)</f>
        <v>100</v>
      </c>
      <c r="P19" s="134">
        <f>IF(P7=0,"",P7/$O7*100)</f>
        <v>60.357827436336351</v>
      </c>
      <c r="Q19" s="2">
        <v>1978</v>
      </c>
      <c r="R19" s="67">
        <f t="shared" ref="R19:R25" si="6">+E19</f>
        <v>55.729853543416397</v>
      </c>
      <c r="S19" s="67">
        <f t="shared" ref="S19:S25" si="7">+I19</f>
        <v>29.145554244464495</v>
      </c>
      <c r="T19" s="67"/>
      <c r="V19" s="67"/>
    </row>
    <row r="20" spans="1:22" ht="13.5" customHeight="1">
      <c r="A20" s="1">
        <v>1983</v>
      </c>
      <c r="B20" s="50"/>
      <c r="C20" s="27" t="s">
        <v>66</v>
      </c>
      <c r="D20" s="146">
        <f>IF(D8=0,"",D8/$D8*100)</f>
        <v>100</v>
      </c>
      <c r="E20" s="134">
        <f>IF(E8=0,"",E8/$D8*100)</f>
        <v>59.571821395836068</v>
      </c>
      <c r="F20" s="134">
        <f>IF(F8=0,"",F8/$D8*100)</f>
        <v>40.303784208458822</v>
      </c>
      <c r="G20" s="134">
        <f>IF(G8=0,"",G8/$D8*100)</f>
        <v>6.566714678538693</v>
      </c>
      <c r="H20" s="134">
        <f>IF(H8=0,"",H8/$D8*100)</f>
        <v>2.7759591462616209</v>
      </c>
      <c r="I20" s="134">
        <f t="shared" si="5"/>
        <v>25.651433809087337</v>
      </c>
      <c r="J20" s="134">
        <f t="shared" si="5"/>
        <v>5.3096765745711672</v>
      </c>
      <c r="K20" s="510"/>
      <c r="L20" s="510"/>
      <c r="M20" s="510"/>
      <c r="N20" s="510"/>
      <c r="O20" s="134">
        <f t="shared" ref="O20:P28" si="8">IF(O8=0,"",O8/$O8*100)</f>
        <v>100</v>
      </c>
      <c r="P20" s="134">
        <f t="shared" si="8"/>
        <v>62.3826881240185</v>
      </c>
      <c r="Q20" s="2">
        <v>83</v>
      </c>
      <c r="R20" s="67">
        <f t="shared" si="6"/>
        <v>59.571821395836068</v>
      </c>
      <c r="S20" s="67">
        <f t="shared" si="7"/>
        <v>25.651433809087337</v>
      </c>
      <c r="T20" s="67"/>
      <c r="V20" s="67"/>
    </row>
    <row r="21" spans="1:22" ht="13.5" customHeight="1">
      <c r="A21" s="1">
        <v>1988</v>
      </c>
      <c r="B21" s="50"/>
      <c r="C21" s="27" t="s">
        <v>67</v>
      </c>
      <c r="D21" s="146">
        <f>IF(D9=0,"",D9/$D9*100)</f>
        <v>100</v>
      </c>
      <c r="E21" s="134">
        <f>IF(E9=0,"",E9/$D9*100)</f>
        <v>60.227899283219998</v>
      </c>
      <c r="F21" s="134">
        <f>IF(F9=0,"",F9/$D9*100)</f>
        <v>38.228266862709063</v>
      </c>
      <c r="G21" s="134">
        <f>IF(G9=0,"",G9/$D9*100)</f>
        <v>6.8982417447773088</v>
      </c>
      <c r="H21" s="134">
        <f>IF(H9=0,"",H9/$D9*100)</f>
        <v>2.8854989891564049</v>
      </c>
      <c r="I21" s="134">
        <f t="shared" si="5"/>
        <v>24.591067818415731</v>
      </c>
      <c r="J21" s="134">
        <f t="shared" si="5"/>
        <v>3.8595846351773573</v>
      </c>
      <c r="K21" s="510"/>
      <c r="L21" s="510"/>
      <c r="M21" s="510"/>
      <c r="N21" s="510"/>
      <c r="O21" s="134">
        <f t="shared" si="8"/>
        <v>100</v>
      </c>
      <c r="P21" s="134">
        <f t="shared" si="8"/>
        <v>61.336847225860261</v>
      </c>
      <c r="Q21" s="2">
        <v>88</v>
      </c>
      <c r="R21" s="67">
        <f t="shared" si="6"/>
        <v>60.227899283219998</v>
      </c>
      <c r="S21" s="67">
        <f t="shared" si="7"/>
        <v>24.591067818415731</v>
      </c>
      <c r="T21" s="67"/>
      <c r="V21" s="67"/>
    </row>
    <row r="22" spans="1:22" ht="13.5" customHeight="1">
      <c r="A22" s="1">
        <v>1993</v>
      </c>
      <c r="B22" s="50" t="s">
        <v>72</v>
      </c>
      <c r="C22" s="27" t="s">
        <v>74</v>
      </c>
      <c r="D22" s="134">
        <f t="shared" ref="D22:J22" si="9">D10/$D10*100</f>
        <v>100</v>
      </c>
      <c r="E22" s="146">
        <f t="shared" si="9"/>
        <v>59.802324928398946</v>
      </c>
      <c r="F22" s="146">
        <f t="shared" si="9"/>
        <v>39.282304711630253</v>
      </c>
      <c r="G22" s="146">
        <f t="shared" si="9"/>
        <v>6.1211882967372375</v>
      </c>
      <c r="H22" s="146">
        <f t="shared" si="9"/>
        <v>3.2009883753580057</v>
      </c>
      <c r="I22" s="146">
        <f t="shared" si="9"/>
        <v>25.080024709383952</v>
      </c>
      <c r="J22" s="146">
        <f t="shared" si="9"/>
        <v>4.8801033301510639</v>
      </c>
      <c r="K22" s="510"/>
      <c r="L22" s="510"/>
      <c r="M22" s="510"/>
      <c r="N22" s="510"/>
      <c r="O22" s="134">
        <f t="shared" si="8"/>
        <v>100</v>
      </c>
      <c r="P22" s="134">
        <f t="shared" si="8"/>
        <v>59.784712054211951</v>
      </c>
      <c r="Q22" s="2">
        <v>93</v>
      </c>
      <c r="R22" s="67">
        <f t="shared" si="6"/>
        <v>59.802324928398946</v>
      </c>
      <c r="S22" s="67">
        <f t="shared" si="7"/>
        <v>25.080024709383952</v>
      </c>
      <c r="T22" s="67"/>
      <c r="V22" s="67"/>
    </row>
    <row r="23" spans="1:22" ht="13.5" customHeight="1">
      <c r="A23" s="1">
        <v>1998</v>
      </c>
      <c r="B23" s="50"/>
      <c r="C23" s="27" t="s">
        <v>68</v>
      </c>
      <c r="D23" s="134">
        <f t="shared" ref="D23:F28" si="10">D11/$D11*100</f>
        <v>100</v>
      </c>
      <c r="E23" s="146">
        <f t="shared" si="10"/>
        <v>60.94940728196444</v>
      </c>
      <c r="F23" s="146">
        <f t="shared" si="10"/>
        <v>37.542337002540222</v>
      </c>
      <c r="G23" s="146">
        <f t="shared" ref="G23:J28" si="11">G11/$D11*100</f>
        <v>7.1867061812023705</v>
      </c>
      <c r="H23" s="146">
        <f t="shared" si="11"/>
        <v>2.9159610499576627</v>
      </c>
      <c r="I23" s="146">
        <f t="shared" si="11"/>
        <v>23.560541913632516</v>
      </c>
      <c r="J23" s="146">
        <f t="shared" si="11"/>
        <v>3.8791278577476715</v>
      </c>
      <c r="K23" s="510"/>
      <c r="L23" s="510"/>
      <c r="M23" s="510"/>
      <c r="N23" s="510"/>
      <c r="O23" s="134">
        <f t="shared" si="8"/>
        <v>100</v>
      </c>
      <c r="P23" s="134">
        <f t="shared" si="8"/>
        <v>60.260779880743407</v>
      </c>
      <c r="Q23" s="2">
        <v>98</v>
      </c>
      <c r="R23" s="67">
        <f t="shared" si="6"/>
        <v>60.94940728196444</v>
      </c>
      <c r="S23" s="67">
        <f t="shared" si="7"/>
        <v>23.560541913632516</v>
      </c>
      <c r="T23" s="67"/>
      <c r="V23" s="67"/>
    </row>
    <row r="24" spans="1:22" ht="13.5" customHeight="1">
      <c r="A24" s="1">
        <v>2003</v>
      </c>
      <c r="B24" s="50"/>
      <c r="C24" s="27" t="s">
        <v>69</v>
      </c>
      <c r="D24" s="134">
        <f t="shared" si="10"/>
        <v>100</v>
      </c>
      <c r="E24" s="146">
        <f t="shared" si="10"/>
        <v>63.435672514619881</v>
      </c>
      <c r="F24" s="146">
        <f t="shared" si="10"/>
        <v>35.258284600389864</v>
      </c>
      <c r="G24" s="146">
        <f t="shared" si="11"/>
        <v>6.5399610136452235</v>
      </c>
      <c r="H24" s="146">
        <f t="shared" si="11"/>
        <v>2.9532163742690059</v>
      </c>
      <c r="I24" s="146">
        <f t="shared" si="11"/>
        <v>22.7729044834308</v>
      </c>
      <c r="J24" s="146">
        <f t="shared" si="11"/>
        <v>2.9922027290448341</v>
      </c>
      <c r="K24" s="510"/>
      <c r="L24" s="510"/>
      <c r="M24" s="510"/>
      <c r="N24" s="510"/>
      <c r="O24" s="134">
        <f t="shared" si="8"/>
        <v>100</v>
      </c>
      <c r="P24" s="134">
        <f t="shared" si="8"/>
        <v>61.169709941126136</v>
      </c>
      <c r="Q24" s="2">
        <v>2003</v>
      </c>
      <c r="R24" s="67">
        <f t="shared" si="6"/>
        <v>63.435672514619881</v>
      </c>
      <c r="S24" s="67">
        <f t="shared" si="7"/>
        <v>22.7729044834308</v>
      </c>
      <c r="T24" s="67"/>
      <c r="V24" s="67"/>
    </row>
    <row r="25" spans="1:22" ht="13.5" customHeight="1">
      <c r="A25" s="1">
        <v>2008</v>
      </c>
      <c r="B25" s="49"/>
      <c r="C25" s="24" t="s">
        <v>70</v>
      </c>
      <c r="D25" s="137">
        <f t="shared" si="10"/>
        <v>100</v>
      </c>
      <c r="E25" s="137">
        <f t="shared" si="10"/>
        <v>63.565962939061492</v>
      </c>
      <c r="F25" s="137">
        <f t="shared" si="10"/>
        <v>33.345625518576568</v>
      </c>
      <c r="G25" s="137">
        <f t="shared" si="11"/>
        <v>6.1814326541900986</v>
      </c>
      <c r="H25" s="137">
        <f t="shared" si="11"/>
        <v>2.5721397621462154</v>
      </c>
      <c r="I25" s="137">
        <f t="shared" si="11"/>
        <v>22.310316216465381</v>
      </c>
      <c r="J25" s="137">
        <f t="shared" si="11"/>
        <v>2.2817368857748686</v>
      </c>
      <c r="K25" s="510"/>
      <c r="L25" s="510"/>
      <c r="M25" s="510"/>
      <c r="N25" s="510"/>
      <c r="O25" s="134">
        <f t="shared" si="8"/>
        <v>100</v>
      </c>
      <c r="P25" s="134">
        <f>IF(P13=0,"",P13/$O13*100)</f>
        <v>61.123264305429828</v>
      </c>
      <c r="Q25" s="1063" t="s">
        <v>979</v>
      </c>
      <c r="R25" s="67">
        <f t="shared" si="6"/>
        <v>63.565962939061492</v>
      </c>
      <c r="S25" s="67">
        <f t="shared" si="7"/>
        <v>22.310316216465381</v>
      </c>
      <c r="T25" s="67"/>
      <c r="V25" s="67"/>
    </row>
    <row r="26" spans="1:22" ht="13.5" customHeight="1">
      <c r="A26" s="1">
        <v>2013</v>
      </c>
      <c r="B26" s="50"/>
      <c r="C26" s="24" t="s">
        <v>165</v>
      </c>
      <c r="D26" s="137">
        <f t="shared" si="10"/>
        <v>100</v>
      </c>
      <c r="E26" s="137">
        <f t="shared" si="10"/>
        <v>63.622160290516007</v>
      </c>
      <c r="F26" s="137">
        <f t="shared" si="10"/>
        <v>32.328350646060301</v>
      </c>
      <c r="G26" s="137">
        <f t="shared" si="11"/>
        <v>5.5231821636686096</v>
      </c>
      <c r="H26" s="137">
        <f t="shared" si="11"/>
        <v>2.3942234608563466</v>
      </c>
      <c r="I26" s="137">
        <f t="shared" si="11"/>
        <v>22.460096275652393</v>
      </c>
      <c r="J26" s="137">
        <f t="shared" si="11"/>
        <v>1.946626129549869</v>
      </c>
      <c r="K26" s="510"/>
      <c r="L26" s="510"/>
      <c r="M26" s="510"/>
      <c r="N26" s="510"/>
      <c r="O26" s="134">
        <f t="shared" si="8"/>
        <v>100</v>
      </c>
      <c r="P26" s="134">
        <f>IF(P14=0,"",P14/$O14*100)</f>
        <v>61.872454600240289</v>
      </c>
      <c r="Q26" s="2">
        <v>13</v>
      </c>
      <c r="R26" s="67">
        <f>+E26</f>
        <v>63.622160290516007</v>
      </c>
      <c r="S26" s="67">
        <f>+I26</f>
        <v>22.460096275652393</v>
      </c>
      <c r="T26" s="67"/>
      <c r="V26" s="67"/>
    </row>
    <row r="27" spans="1:22" ht="13.5" customHeight="1">
      <c r="A27" s="1">
        <v>2018</v>
      </c>
      <c r="B27" s="50"/>
      <c r="C27" s="24" t="s">
        <v>243</v>
      </c>
      <c r="D27" s="137">
        <f t="shared" si="10"/>
        <v>100</v>
      </c>
      <c r="E27" s="137">
        <f t="shared" si="10"/>
        <v>64.794039935894659</v>
      </c>
      <c r="F27" s="137">
        <f t="shared" si="10"/>
        <v>32.732706718066446</v>
      </c>
      <c r="G27" s="137">
        <f t="shared" si="11"/>
        <v>4.9681639017628969</v>
      </c>
      <c r="H27" s="137">
        <f t="shared" si="11"/>
        <v>1.9794689652185213</v>
      </c>
      <c r="I27" s="137">
        <f t="shared" si="11"/>
        <v>24.022176982717546</v>
      </c>
      <c r="J27" s="137">
        <f t="shared" si="11"/>
        <v>1.7628968683674795</v>
      </c>
      <c r="K27" s="510"/>
      <c r="L27" s="510"/>
      <c r="M27" s="510"/>
      <c r="N27" s="510"/>
      <c r="O27" s="134">
        <f t="shared" si="8"/>
        <v>100</v>
      </c>
      <c r="P27" s="134">
        <f>IF(P15=0,"",P15/$O15*100)</f>
        <v>61.17822378642316</v>
      </c>
      <c r="Q27" s="2">
        <v>18</v>
      </c>
      <c r="R27" s="67">
        <f>+E27</f>
        <v>64.794039935894659</v>
      </c>
      <c r="S27" s="67">
        <f>+I27</f>
        <v>24.022176982717546</v>
      </c>
      <c r="T27" s="67"/>
      <c r="V27" s="67"/>
    </row>
    <row r="28" spans="1:22" ht="13.5" customHeight="1">
      <c r="A28" s="1">
        <v>2023</v>
      </c>
      <c r="B28" s="451" t="s">
        <v>296</v>
      </c>
      <c r="C28" s="23" t="s">
        <v>74</v>
      </c>
      <c r="D28" s="137">
        <f t="shared" si="10"/>
        <v>100</v>
      </c>
      <c r="E28" s="137">
        <f t="shared" si="10"/>
        <v>64.444815216484528</v>
      </c>
      <c r="F28" s="137">
        <f t="shared" si="10"/>
        <v>31.696838241428217</v>
      </c>
      <c r="G28" s="137">
        <f t="shared" si="11"/>
        <v>4.3547176107449737</v>
      </c>
      <c r="H28" s="137">
        <f t="shared" si="11"/>
        <v>1.9187453074163678</v>
      </c>
      <c r="I28" s="137">
        <f t="shared" si="11"/>
        <v>23.325269041461581</v>
      </c>
      <c r="J28" s="137">
        <f t="shared" si="11"/>
        <v>2.0981062818052889</v>
      </c>
      <c r="K28" s="510"/>
      <c r="L28" s="510"/>
      <c r="M28" s="510"/>
      <c r="N28" s="510"/>
      <c r="O28" s="134">
        <f t="shared" si="8"/>
        <v>100</v>
      </c>
      <c r="P28" s="134">
        <f>IF(P16=0,"",P16/$O16*100)</f>
        <v>60.856013653103389</v>
      </c>
      <c r="Q28" s="2">
        <v>23</v>
      </c>
      <c r="R28" s="67">
        <f>+E28</f>
        <v>64.444815216484528</v>
      </c>
      <c r="S28" s="67">
        <f>+I28</f>
        <v>23.325269041461581</v>
      </c>
      <c r="T28" s="67"/>
      <c r="V28" s="67"/>
    </row>
    <row r="29" spans="1:22" ht="11.25" customHeight="1">
      <c r="B29" s="54" t="s">
        <v>90</v>
      </c>
      <c r="C29" s="55"/>
      <c r="D29" s="14" t="s">
        <v>75</v>
      </c>
      <c r="E29" s="23" t="s">
        <v>75</v>
      </c>
      <c r="F29" s="14" t="s">
        <v>75</v>
      </c>
      <c r="G29" s="14" t="s">
        <v>75</v>
      </c>
      <c r="H29" s="14" t="s">
        <v>75</v>
      </c>
      <c r="I29" s="14" t="s">
        <v>75</v>
      </c>
      <c r="J29" s="14" t="s">
        <v>75</v>
      </c>
      <c r="K29" s="508"/>
      <c r="L29" s="508"/>
      <c r="M29" s="508"/>
      <c r="N29" s="508"/>
      <c r="O29" s="14" t="s">
        <v>75</v>
      </c>
      <c r="P29" s="14" t="s">
        <v>75</v>
      </c>
      <c r="Q29" s="43"/>
      <c r="R29" s="44"/>
      <c r="S29" s="44"/>
      <c r="T29" s="44"/>
      <c r="U29" s="44"/>
    </row>
    <row r="30" spans="1:22">
      <c r="B30" s="49" t="s">
        <v>71</v>
      </c>
      <c r="C30" s="24" t="s">
        <v>73</v>
      </c>
      <c r="D30" s="498">
        <f t="shared" ref="D30:G40" si="12">+D6-D5</f>
        <v>176250</v>
      </c>
      <c r="E30" s="498">
        <f t="shared" si="12"/>
        <v>109150</v>
      </c>
      <c r="F30" s="499" t="s">
        <v>130</v>
      </c>
      <c r="G30" s="498">
        <f t="shared" si="12"/>
        <v>24860</v>
      </c>
      <c r="H30" s="499" t="s">
        <v>131</v>
      </c>
      <c r="I30" s="498">
        <f t="shared" ref="I30:P40" si="13">+I6-I5</f>
        <v>42290</v>
      </c>
      <c r="J30" s="498">
        <f t="shared" si="13"/>
        <v>140</v>
      </c>
      <c r="K30" s="511"/>
      <c r="L30" s="511"/>
      <c r="M30" s="511"/>
      <c r="N30" s="511"/>
      <c r="O30" s="61">
        <f t="shared" si="13"/>
        <v>4532600</v>
      </c>
      <c r="P30" s="61">
        <f t="shared" si="13"/>
        <v>2412600</v>
      </c>
      <c r="Q30" s="43"/>
      <c r="R30" s="44"/>
      <c r="S30" s="44"/>
      <c r="T30" s="44"/>
      <c r="U30" s="44"/>
    </row>
    <row r="31" spans="1:22">
      <c r="A31" s="1">
        <v>1978</v>
      </c>
      <c r="B31" s="49" t="s">
        <v>71</v>
      </c>
      <c r="C31" s="27" t="s">
        <v>65</v>
      </c>
      <c r="D31" s="399">
        <f t="shared" si="12"/>
        <v>140800</v>
      </c>
      <c r="E31" s="500">
        <f t="shared" si="12"/>
        <v>124500</v>
      </c>
      <c r="F31" s="499" t="s">
        <v>130</v>
      </c>
      <c r="G31" s="500">
        <f t="shared" si="12"/>
        <v>-4600</v>
      </c>
      <c r="H31" s="501" t="s">
        <v>131</v>
      </c>
      <c r="I31" s="500">
        <f t="shared" si="13"/>
        <v>-16500</v>
      </c>
      <c r="J31" s="500">
        <f t="shared" si="13"/>
        <v>1400</v>
      </c>
      <c r="K31" s="512"/>
      <c r="L31" s="512"/>
      <c r="M31" s="512"/>
      <c r="N31" s="512"/>
      <c r="O31" s="53">
        <f t="shared" si="13"/>
        <v>3458200</v>
      </c>
      <c r="P31" s="53">
        <f t="shared" si="13"/>
        <v>2421600</v>
      </c>
      <c r="T31" s="44"/>
      <c r="U31" s="44"/>
    </row>
    <row r="32" spans="1:22">
      <c r="A32" s="1">
        <v>1983</v>
      </c>
      <c r="B32" s="50"/>
      <c r="C32" s="27" t="s">
        <v>66</v>
      </c>
      <c r="D32" s="399">
        <f t="shared" si="12"/>
        <v>86700</v>
      </c>
      <c r="E32" s="500">
        <f t="shared" si="12"/>
        <v>107000</v>
      </c>
      <c r="F32" s="500">
        <f t="shared" si="12"/>
        <v>-21200</v>
      </c>
      <c r="G32" s="500">
        <f t="shared" si="12"/>
        <v>9900</v>
      </c>
      <c r="H32" s="500">
        <f t="shared" ref="H32:H40" si="14">+H8-H7</f>
        <v>7600</v>
      </c>
      <c r="I32" s="500">
        <f t="shared" si="13"/>
        <v>-28100</v>
      </c>
      <c r="J32" s="500">
        <f t="shared" si="13"/>
        <v>-10600</v>
      </c>
      <c r="K32" s="512"/>
      <c r="L32" s="512"/>
      <c r="M32" s="512"/>
      <c r="N32" s="512"/>
      <c r="O32" s="53">
        <f t="shared" si="13"/>
        <v>2515800</v>
      </c>
      <c r="P32" s="53">
        <f t="shared" si="13"/>
        <v>2221200</v>
      </c>
      <c r="T32" s="44"/>
      <c r="U32" s="44"/>
    </row>
    <row r="33" spans="1:23">
      <c r="A33" s="1">
        <v>1988</v>
      </c>
      <c r="B33" s="50"/>
      <c r="C33" s="27" t="s">
        <v>67</v>
      </c>
      <c r="D33" s="399">
        <f t="shared" si="12"/>
        <v>104900</v>
      </c>
      <c r="E33" s="500">
        <f t="shared" si="12"/>
        <v>73200</v>
      </c>
      <c r="F33" s="500">
        <f t="shared" si="12"/>
        <v>8400</v>
      </c>
      <c r="G33" s="500">
        <f t="shared" si="12"/>
        <v>12300</v>
      </c>
      <c r="H33" s="500">
        <f t="shared" si="14"/>
        <v>4700</v>
      </c>
      <c r="I33" s="500">
        <f t="shared" si="13"/>
        <v>9600</v>
      </c>
      <c r="J33" s="500">
        <f t="shared" si="13"/>
        <v>-18100</v>
      </c>
      <c r="K33" s="512"/>
      <c r="L33" s="512"/>
      <c r="M33" s="512"/>
      <c r="N33" s="512"/>
      <c r="O33" s="53">
        <f t="shared" si="13"/>
        <v>2708900</v>
      </c>
      <c r="P33" s="53">
        <f t="shared" si="13"/>
        <v>1298600</v>
      </c>
      <c r="T33" s="44"/>
      <c r="U33" s="44"/>
      <c r="W33" s="45"/>
    </row>
    <row r="34" spans="1:23">
      <c r="A34" s="1">
        <v>1993</v>
      </c>
      <c r="B34" s="50" t="s">
        <v>72</v>
      </c>
      <c r="C34" s="27" t="s">
        <v>74</v>
      </c>
      <c r="D34" s="399">
        <f t="shared" si="12"/>
        <v>148400</v>
      </c>
      <c r="E34" s="500">
        <f t="shared" si="12"/>
        <v>81800</v>
      </c>
      <c r="F34" s="500">
        <f t="shared" si="12"/>
        <v>75500</v>
      </c>
      <c r="G34" s="500">
        <f t="shared" si="12"/>
        <v>-3600</v>
      </c>
      <c r="H34" s="500">
        <f t="shared" si="14"/>
        <v>9900</v>
      </c>
      <c r="I34" s="500">
        <f t="shared" si="13"/>
        <v>45200</v>
      </c>
      <c r="J34" s="500">
        <f t="shared" si="13"/>
        <v>23900</v>
      </c>
      <c r="K34" s="512"/>
      <c r="L34" s="512"/>
      <c r="M34" s="512"/>
      <c r="N34" s="512"/>
      <c r="O34" s="53">
        <f t="shared" si="13"/>
        <v>3359900</v>
      </c>
      <c r="P34" s="53">
        <f t="shared" si="13"/>
        <v>1428000</v>
      </c>
      <c r="T34" s="44"/>
      <c r="U34" s="44"/>
      <c r="W34" s="45"/>
    </row>
    <row r="35" spans="1:23">
      <c r="A35" s="1">
        <v>1998</v>
      </c>
      <c r="B35" s="50"/>
      <c r="C35" s="27" t="s">
        <v>68</v>
      </c>
      <c r="D35" s="399">
        <f t="shared" si="12"/>
        <v>108900</v>
      </c>
      <c r="E35" s="399">
        <f t="shared" si="12"/>
        <v>86800</v>
      </c>
      <c r="F35" s="399">
        <f t="shared" si="12"/>
        <v>9900</v>
      </c>
      <c r="G35" s="399">
        <f t="shared" si="12"/>
        <v>26800</v>
      </c>
      <c r="H35" s="399">
        <f t="shared" si="14"/>
        <v>-1900</v>
      </c>
      <c r="I35" s="399">
        <f t="shared" si="13"/>
        <v>-1400</v>
      </c>
      <c r="J35" s="399">
        <f t="shared" si="13"/>
        <v>-13600</v>
      </c>
      <c r="K35" s="512"/>
      <c r="L35" s="512"/>
      <c r="M35" s="512"/>
      <c r="N35" s="512"/>
      <c r="O35" s="46">
        <f t="shared" si="13"/>
        <v>3148800</v>
      </c>
      <c r="P35" s="46">
        <f t="shared" si="13"/>
        <v>2091600</v>
      </c>
      <c r="T35" s="44"/>
      <c r="U35" s="44"/>
      <c r="W35" s="45"/>
    </row>
    <row r="36" spans="1:23">
      <c r="A36" s="1">
        <v>2003</v>
      </c>
      <c r="B36" s="50"/>
      <c r="C36" s="27" t="s">
        <v>69</v>
      </c>
      <c r="D36" s="399">
        <f t="shared" si="12"/>
        <v>162400</v>
      </c>
      <c r="E36" s="399">
        <f t="shared" si="12"/>
        <v>150000</v>
      </c>
      <c r="F36" s="399">
        <f t="shared" si="12"/>
        <v>14100</v>
      </c>
      <c r="G36" s="399">
        <f t="shared" si="12"/>
        <v>-1600</v>
      </c>
      <c r="H36" s="399">
        <f t="shared" si="14"/>
        <v>5500</v>
      </c>
      <c r="I36" s="399">
        <f t="shared" si="13"/>
        <v>22100</v>
      </c>
      <c r="J36" s="399">
        <f t="shared" si="13"/>
        <v>-11900</v>
      </c>
      <c r="K36" s="512"/>
      <c r="L36" s="512"/>
      <c r="M36" s="512"/>
      <c r="N36" s="512"/>
      <c r="O36" s="46">
        <f t="shared" si="13"/>
        <v>2940800</v>
      </c>
      <c r="P36" s="46">
        <f t="shared" si="13"/>
        <v>2198100</v>
      </c>
      <c r="T36" s="44"/>
      <c r="U36" s="44"/>
      <c r="W36" s="45"/>
    </row>
    <row r="37" spans="1:23">
      <c r="A37" s="1">
        <v>2008</v>
      </c>
      <c r="B37" s="49"/>
      <c r="C37" s="24" t="s">
        <v>70</v>
      </c>
      <c r="D37" s="400">
        <f t="shared" si="12"/>
        <v>117400</v>
      </c>
      <c r="E37" s="400">
        <f t="shared" si="12"/>
        <v>77300</v>
      </c>
      <c r="F37" s="400">
        <f t="shared" si="12"/>
        <v>-100</v>
      </c>
      <c r="G37" s="400">
        <f t="shared" si="12"/>
        <v>-100</v>
      </c>
      <c r="H37" s="400">
        <f t="shared" si="14"/>
        <v>-4800</v>
      </c>
      <c r="I37" s="400">
        <f t="shared" si="13"/>
        <v>16700</v>
      </c>
      <c r="J37" s="400">
        <f t="shared" si="13"/>
        <v>-11900</v>
      </c>
      <c r="K37" s="512"/>
      <c r="L37" s="512"/>
      <c r="M37" s="512"/>
      <c r="N37" s="512"/>
      <c r="O37" s="56">
        <f t="shared" si="13"/>
        <v>2735400</v>
      </c>
      <c r="P37" s="56">
        <f t="shared" si="13"/>
        <v>1650200</v>
      </c>
      <c r="T37" s="44"/>
      <c r="U37" s="44"/>
      <c r="W37" s="45"/>
    </row>
    <row r="38" spans="1:23">
      <c r="A38" s="1">
        <v>2013</v>
      </c>
      <c r="B38" s="50"/>
      <c r="C38" s="27" t="s">
        <v>165</v>
      </c>
      <c r="D38" s="400">
        <f t="shared" si="12"/>
        <v>198800</v>
      </c>
      <c r="E38" s="400">
        <f t="shared" si="12"/>
        <v>127700</v>
      </c>
      <c r="F38" s="400">
        <f t="shared" si="12"/>
        <v>42200</v>
      </c>
      <c r="G38" s="400">
        <f t="shared" si="12"/>
        <v>-3300</v>
      </c>
      <c r="H38" s="400">
        <f t="shared" si="14"/>
        <v>900</v>
      </c>
      <c r="I38" s="400">
        <f t="shared" si="13"/>
        <v>47900</v>
      </c>
      <c r="J38" s="400">
        <f t="shared" si="13"/>
        <v>-3400</v>
      </c>
      <c r="K38" s="512"/>
      <c r="L38" s="512"/>
      <c r="M38" s="512"/>
      <c r="N38" s="512"/>
      <c r="O38" s="56">
        <f t="shared" si="13"/>
        <v>2505500</v>
      </c>
      <c r="P38" s="56">
        <f t="shared" si="13"/>
        <v>1921800</v>
      </c>
      <c r="T38" s="44"/>
      <c r="U38" s="44"/>
      <c r="W38" s="45"/>
    </row>
    <row r="39" spans="1:23">
      <c r="A39" s="1">
        <v>2018</v>
      </c>
      <c r="B39" s="50"/>
      <c r="C39" s="27" t="s">
        <v>243</v>
      </c>
      <c r="D39" s="400">
        <f t="shared" si="12"/>
        <v>-59500</v>
      </c>
      <c r="E39" s="400">
        <f t="shared" si="12"/>
        <v>-10800</v>
      </c>
      <c r="F39" s="400">
        <f t="shared" si="12"/>
        <v>-9900</v>
      </c>
      <c r="G39" s="400">
        <f t="shared" si="12"/>
        <v>-16100</v>
      </c>
      <c r="H39" s="400">
        <f t="shared" si="14"/>
        <v>-11000</v>
      </c>
      <c r="I39" s="400">
        <f t="shared" si="13"/>
        <v>22700</v>
      </c>
      <c r="J39" s="400">
        <f t="shared" si="13"/>
        <v>-5400</v>
      </c>
      <c r="K39" s="512"/>
      <c r="L39" s="512"/>
      <c r="M39" s="512"/>
      <c r="N39" s="512"/>
      <c r="O39" s="56">
        <f t="shared" si="13"/>
        <v>1512500</v>
      </c>
      <c r="P39" s="56">
        <f t="shared" si="13"/>
        <v>563600</v>
      </c>
      <c r="T39" s="44"/>
      <c r="U39" s="44"/>
      <c r="W39" s="45"/>
    </row>
    <row r="40" spans="1:23">
      <c r="A40" s="1">
        <v>2023</v>
      </c>
      <c r="B40" s="17" t="s">
        <v>296</v>
      </c>
      <c r="C40" s="487" t="s">
        <v>74</v>
      </c>
      <c r="D40" s="400">
        <f t="shared" si="12"/>
        <v>88700</v>
      </c>
      <c r="E40" s="400">
        <f t="shared" si="12"/>
        <v>49100</v>
      </c>
      <c r="F40" s="400">
        <f t="shared" si="12"/>
        <v>4200</v>
      </c>
      <c r="G40" s="400">
        <f t="shared" si="12"/>
        <v>-10300</v>
      </c>
      <c r="H40" s="400">
        <f t="shared" si="14"/>
        <v>300</v>
      </c>
      <c r="I40" s="400">
        <f t="shared" si="13"/>
        <v>4600</v>
      </c>
      <c r="J40" s="400">
        <f t="shared" si="13"/>
        <v>9600</v>
      </c>
      <c r="K40" s="512"/>
      <c r="L40" s="512"/>
      <c r="M40" s="512"/>
      <c r="N40" s="512"/>
      <c r="O40" s="56">
        <f t="shared" si="13"/>
        <v>2048700</v>
      </c>
      <c r="P40" s="56">
        <f t="shared" si="13"/>
        <v>1074000</v>
      </c>
      <c r="T40" s="44"/>
      <c r="U40" s="44"/>
      <c r="W40" s="45"/>
    </row>
    <row r="41" spans="1:23" ht="11.25" customHeight="1">
      <c r="B41" s="54" t="s">
        <v>99</v>
      </c>
      <c r="C41" s="55"/>
      <c r="D41" s="14" t="s">
        <v>133</v>
      </c>
      <c r="E41" s="14" t="s">
        <v>133</v>
      </c>
      <c r="F41" s="14" t="s">
        <v>133</v>
      </c>
      <c r="G41" s="14" t="s">
        <v>133</v>
      </c>
      <c r="H41" s="14" t="s">
        <v>133</v>
      </c>
      <c r="I41" s="14" t="s">
        <v>133</v>
      </c>
      <c r="J41" s="14" t="s">
        <v>133</v>
      </c>
      <c r="K41" s="508"/>
      <c r="L41" s="508"/>
      <c r="M41" s="508"/>
      <c r="N41" s="508"/>
      <c r="O41" s="14" t="s">
        <v>133</v>
      </c>
      <c r="P41" s="14" t="s">
        <v>133</v>
      </c>
      <c r="T41" s="44"/>
      <c r="U41" s="44"/>
      <c r="W41" s="45"/>
    </row>
    <row r="42" spans="1:23">
      <c r="B42" s="49" t="s">
        <v>71</v>
      </c>
      <c r="C42" s="24" t="s">
        <v>73</v>
      </c>
      <c r="D42" s="26" t="s">
        <v>134</v>
      </c>
      <c r="E42" s="26" t="s">
        <v>134</v>
      </c>
      <c r="F42" s="26" t="s">
        <v>134</v>
      </c>
      <c r="G42" s="26" t="s">
        <v>134</v>
      </c>
      <c r="H42" s="26" t="s">
        <v>134</v>
      </c>
      <c r="I42" s="26" t="s">
        <v>134</v>
      </c>
      <c r="J42" s="26" t="s">
        <v>134</v>
      </c>
      <c r="K42" s="513"/>
      <c r="L42" s="513"/>
      <c r="M42" s="513"/>
      <c r="N42" s="513"/>
      <c r="O42" s="26" t="s">
        <v>134</v>
      </c>
      <c r="P42" s="26" t="s">
        <v>134</v>
      </c>
      <c r="T42" s="44"/>
      <c r="U42" s="44"/>
      <c r="W42" s="45"/>
    </row>
    <row r="43" spans="1:23">
      <c r="A43" s="1">
        <v>1978</v>
      </c>
      <c r="B43" s="49" t="s">
        <v>71</v>
      </c>
      <c r="C43" s="27" t="s">
        <v>65</v>
      </c>
      <c r="D43" s="502">
        <f t="shared" ref="D43:D52" si="15">(D7-D6)/D6*100</f>
        <v>10.831602430956227</v>
      </c>
      <c r="E43" s="414">
        <f>IF(E6=0,"",(E7-E6)/E6*100)</f>
        <v>18.352004716981131</v>
      </c>
      <c r="F43" s="503" t="s">
        <v>130</v>
      </c>
      <c r="G43" s="414">
        <f t="shared" ref="G43:P43" si="16">IF(G6=0,"",(G7-G6)/G6*100)</f>
        <v>-4.8421052631578947</v>
      </c>
      <c r="H43" s="504" t="s">
        <v>131</v>
      </c>
      <c r="I43" s="414">
        <f t="shared" si="16"/>
        <v>-3.7809349220898256</v>
      </c>
      <c r="J43" s="414">
        <f t="shared" si="16"/>
        <v>1.5503875968992249</v>
      </c>
      <c r="K43" s="514"/>
      <c r="L43" s="514"/>
      <c r="M43" s="514"/>
      <c r="N43" s="514"/>
      <c r="O43" s="414">
        <f t="shared" si="16"/>
        <v>12.036685752075321</v>
      </c>
      <c r="P43" s="414">
        <f t="shared" si="16"/>
        <v>14.239010278241645</v>
      </c>
      <c r="T43" s="44"/>
      <c r="U43" s="44"/>
      <c r="W43" s="45"/>
    </row>
    <row r="44" spans="1:23">
      <c r="A44" s="1">
        <v>1983</v>
      </c>
      <c r="B44" s="50"/>
      <c r="C44" s="27" t="s">
        <v>66</v>
      </c>
      <c r="D44" s="502">
        <f t="shared" si="15"/>
        <v>6.0179079614076487</v>
      </c>
      <c r="E44" s="414">
        <f>IF(E7=0,"",(E8-E7)/E7*100)</f>
        <v>13.326690746045585</v>
      </c>
      <c r="F44" s="414">
        <f t="shared" ref="F44:P44" si="17">IF(F7=0,"",(F8-F7)/F7*100)</f>
        <v>-3.329145728643216</v>
      </c>
      <c r="G44" s="414">
        <f t="shared" si="17"/>
        <v>10.951327433628318</v>
      </c>
      <c r="H44" s="414">
        <f t="shared" si="17"/>
        <v>21.839080459770116</v>
      </c>
      <c r="I44" s="414">
        <f t="shared" si="17"/>
        <v>-6.6920695403667549</v>
      </c>
      <c r="J44" s="414">
        <f t="shared" si="17"/>
        <v>-11.559432933478735</v>
      </c>
      <c r="K44" s="514"/>
      <c r="L44" s="514"/>
      <c r="M44" s="514"/>
      <c r="N44" s="514"/>
      <c r="O44" s="414">
        <f t="shared" si="17"/>
        <v>7.8157862852491711</v>
      </c>
      <c r="P44" s="414">
        <f t="shared" si="17"/>
        <v>11.4327479360112</v>
      </c>
      <c r="T44" s="44"/>
      <c r="U44" s="44"/>
      <c r="W44" s="45"/>
    </row>
    <row r="45" spans="1:23">
      <c r="A45" s="1">
        <v>1988</v>
      </c>
      <c r="B45" s="50"/>
      <c r="C45" s="27" t="s">
        <v>67</v>
      </c>
      <c r="D45" s="502">
        <f t="shared" si="15"/>
        <v>6.8678800576142462</v>
      </c>
      <c r="E45" s="414">
        <f t="shared" ref="E45:P45" si="18">IF(E8=0,"",(E9-E8)/E8*100)</f>
        <v>8.0448400923178376</v>
      </c>
      <c r="F45" s="414">
        <f t="shared" si="18"/>
        <v>1.364522417153996</v>
      </c>
      <c r="G45" s="414">
        <f t="shared" si="18"/>
        <v>12.26321036889332</v>
      </c>
      <c r="H45" s="414">
        <f t="shared" si="18"/>
        <v>11.084905660377359</v>
      </c>
      <c r="I45" s="414">
        <f t="shared" si="18"/>
        <v>2.4502297090352223</v>
      </c>
      <c r="J45" s="414">
        <f t="shared" si="18"/>
        <v>-22.318125770653513</v>
      </c>
      <c r="K45" s="514"/>
      <c r="L45" s="514"/>
      <c r="M45" s="514"/>
      <c r="N45" s="514"/>
      <c r="O45" s="414">
        <f t="shared" si="18"/>
        <v>7.8056159863994585</v>
      </c>
      <c r="P45" s="414">
        <f t="shared" si="18"/>
        <v>5.9982632473579187</v>
      </c>
      <c r="T45" s="44"/>
      <c r="U45" s="44"/>
      <c r="W45" s="45"/>
    </row>
    <row r="46" spans="1:23">
      <c r="A46" s="1">
        <v>1993</v>
      </c>
      <c r="B46" s="50" t="s">
        <v>72</v>
      </c>
      <c r="C46" s="27" t="s">
        <v>74</v>
      </c>
      <c r="D46" s="502">
        <f t="shared" si="15"/>
        <v>9.0914660295288865</v>
      </c>
      <c r="E46" s="414">
        <f t="shared" ref="E46:P46" si="19">IF(E9=0,"",(E10-E9)/E9*100)</f>
        <v>8.3206184518360295</v>
      </c>
      <c r="F46" s="414">
        <f t="shared" si="19"/>
        <v>12.099358974358974</v>
      </c>
      <c r="G46" s="414">
        <f t="shared" si="19"/>
        <v>-3.197158081705151</v>
      </c>
      <c r="H46" s="414">
        <f t="shared" si="19"/>
        <v>21.019108280254777</v>
      </c>
      <c r="I46" s="414">
        <f t="shared" si="19"/>
        <v>11.260587942202292</v>
      </c>
      <c r="J46" s="414">
        <f t="shared" si="19"/>
        <v>37.936507936507937</v>
      </c>
      <c r="K46" s="514"/>
      <c r="L46" s="514"/>
      <c r="M46" s="514"/>
      <c r="N46" s="514"/>
      <c r="O46" s="414">
        <f t="shared" si="19"/>
        <v>8.9804722372198196</v>
      </c>
      <c r="P46" s="414">
        <f t="shared" si="19"/>
        <v>6.2227102779302959</v>
      </c>
      <c r="T46" s="44"/>
      <c r="U46" s="44"/>
      <c r="W46" s="45"/>
    </row>
    <row r="47" spans="1:23">
      <c r="A47" s="1">
        <v>1998</v>
      </c>
      <c r="B47" s="57"/>
      <c r="C47" s="35" t="s">
        <v>68</v>
      </c>
      <c r="D47" s="502">
        <f t="shared" si="15"/>
        <v>6.1155725276576627</v>
      </c>
      <c r="E47" s="502">
        <f t="shared" ref="E47:P52" si="20">(E11-E10)/E10*100</f>
        <v>8.1510000939055303</v>
      </c>
      <c r="F47" s="502">
        <f t="shared" si="20"/>
        <v>1.4152966404574696</v>
      </c>
      <c r="G47" s="502">
        <f t="shared" si="20"/>
        <v>24.587155963302752</v>
      </c>
      <c r="H47" s="502">
        <f t="shared" si="20"/>
        <v>-3.3333333333333335</v>
      </c>
      <c r="I47" s="502">
        <f t="shared" si="20"/>
        <v>-0.31347962382445138</v>
      </c>
      <c r="J47" s="502">
        <f t="shared" si="20"/>
        <v>-15.650172612197929</v>
      </c>
      <c r="K47" s="514"/>
      <c r="L47" s="514"/>
      <c r="M47" s="514"/>
      <c r="N47" s="514"/>
      <c r="O47" s="502">
        <f t="shared" si="20"/>
        <v>7.7227008851380692</v>
      </c>
      <c r="P47" s="502">
        <f t="shared" si="20"/>
        <v>8.58050065227558</v>
      </c>
      <c r="Q47" s="43"/>
      <c r="R47" s="44"/>
      <c r="S47" s="44"/>
      <c r="T47" s="44"/>
      <c r="U47" s="44"/>
      <c r="W47" s="45"/>
    </row>
    <row r="48" spans="1:23">
      <c r="A48" s="1">
        <v>2003</v>
      </c>
      <c r="B48" s="57"/>
      <c r="C48" s="35" t="s">
        <v>69</v>
      </c>
      <c r="D48" s="502">
        <f t="shared" si="15"/>
        <v>8.5944115156646905</v>
      </c>
      <c r="E48" s="502">
        <f t="shared" si="20"/>
        <v>13.024225058609012</v>
      </c>
      <c r="F48" s="502">
        <f t="shared" si="20"/>
        <v>1.9875951508316887</v>
      </c>
      <c r="G48" s="502">
        <f t="shared" si="20"/>
        <v>-1.1782032400589102</v>
      </c>
      <c r="H48" s="502">
        <f t="shared" si="20"/>
        <v>9.9818511796733205</v>
      </c>
      <c r="I48" s="502">
        <f t="shared" si="20"/>
        <v>4.9640610961365672</v>
      </c>
      <c r="J48" s="502">
        <f t="shared" si="20"/>
        <v>-16.234652114597544</v>
      </c>
      <c r="K48" s="514"/>
      <c r="L48" s="514"/>
      <c r="M48" s="514"/>
      <c r="N48" s="514"/>
      <c r="O48" s="502">
        <f t="shared" si="20"/>
        <v>6.6954904250935181</v>
      </c>
      <c r="P48" s="502">
        <f t="shared" si="20"/>
        <v>8.3048081064538799</v>
      </c>
      <c r="Q48" s="43"/>
      <c r="R48" s="44"/>
      <c r="S48" s="44"/>
      <c r="T48" s="44"/>
      <c r="U48" s="44"/>
      <c r="W48" s="45"/>
    </row>
    <row r="49" spans="1:23">
      <c r="A49" s="1">
        <v>2008</v>
      </c>
      <c r="B49" s="58"/>
      <c r="C49" s="32" t="s">
        <v>70</v>
      </c>
      <c r="D49" s="406">
        <f t="shared" si="15"/>
        <v>5.7212475633528266</v>
      </c>
      <c r="E49" s="406">
        <f t="shared" si="20"/>
        <v>5.938388261504187</v>
      </c>
      <c r="F49" s="406">
        <f t="shared" si="20"/>
        <v>-1.3821700069108501E-2</v>
      </c>
      <c r="G49" s="406">
        <f t="shared" si="20"/>
        <v>-7.4515648286140088E-2</v>
      </c>
      <c r="H49" s="406">
        <f t="shared" si="20"/>
        <v>-7.9207920792079207</v>
      </c>
      <c r="I49" s="406">
        <f t="shared" si="20"/>
        <v>3.5737213781296808</v>
      </c>
      <c r="J49" s="406">
        <f t="shared" si="20"/>
        <v>-19.381107491856678</v>
      </c>
      <c r="K49" s="514"/>
      <c r="L49" s="514"/>
      <c r="M49" s="514"/>
      <c r="N49" s="514"/>
      <c r="O49" s="406">
        <f t="shared" si="20"/>
        <v>5.8370267311668727</v>
      </c>
      <c r="P49" s="406">
        <f t="shared" si="20"/>
        <v>5.7566655852423958</v>
      </c>
      <c r="Q49" s="43"/>
      <c r="R49" s="44"/>
      <c r="S49" s="44"/>
      <c r="T49" s="44"/>
      <c r="U49" s="44"/>
      <c r="W49" s="45"/>
    </row>
    <row r="50" spans="1:23">
      <c r="A50" s="1">
        <v>2013</v>
      </c>
      <c r="B50" s="57"/>
      <c r="C50" s="35" t="s">
        <v>165</v>
      </c>
      <c r="D50" s="406">
        <f t="shared" si="15"/>
        <v>9.1638240988291688</v>
      </c>
      <c r="E50" s="406">
        <f t="shared" si="20"/>
        <v>9.2603335750543874</v>
      </c>
      <c r="F50" s="406">
        <f t="shared" si="20"/>
        <v>5.8335637268454521</v>
      </c>
      <c r="G50" s="406">
        <f t="shared" si="20"/>
        <v>-2.4608501118568231</v>
      </c>
      <c r="H50" s="406">
        <f t="shared" si="20"/>
        <v>1.6129032258064515</v>
      </c>
      <c r="I50" s="406">
        <f t="shared" si="20"/>
        <v>9.8966942148760317</v>
      </c>
      <c r="J50" s="406">
        <f t="shared" si="20"/>
        <v>-6.8686868686868685</v>
      </c>
      <c r="K50" s="514"/>
      <c r="L50" s="514"/>
      <c r="M50" s="514"/>
      <c r="N50" s="514"/>
      <c r="O50" s="406">
        <f t="shared" si="20"/>
        <v>5.0515844293050369</v>
      </c>
      <c r="P50" s="406">
        <f t="shared" si="20"/>
        <v>6.3392059004951165</v>
      </c>
      <c r="Q50" s="43"/>
      <c r="R50" s="44"/>
      <c r="S50" s="44"/>
      <c r="T50" s="44"/>
      <c r="U50" s="44"/>
      <c r="W50" s="45"/>
    </row>
    <row r="51" spans="1:23">
      <c r="A51" s="1">
        <v>2018</v>
      </c>
      <c r="B51" s="57"/>
      <c r="C51" s="35" t="s">
        <v>243</v>
      </c>
      <c r="D51" s="406">
        <f t="shared" si="15"/>
        <v>-2.5124567181825861</v>
      </c>
      <c r="E51" s="406">
        <f t="shared" si="20"/>
        <v>-0.71679830092254604</v>
      </c>
      <c r="F51" s="406">
        <f t="shared" si="20"/>
        <v>-1.2931034482758621</v>
      </c>
      <c r="G51" s="406">
        <f t="shared" si="20"/>
        <v>-12.308868501529052</v>
      </c>
      <c r="H51" s="406">
        <f t="shared" si="20"/>
        <v>-19.400352733686066</v>
      </c>
      <c r="I51" s="406">
        <f t="shared" si="20"/>
        <v>4.267719496145892</v>
      </c>
      <c r="J51" s="406">
        <f t="shared" si="20"/>
        <v>-11.713665943600867</v>
      </c>
      <c r="K51" s="514"/>
      <c r="L51" s="514"/>
      <c r="M51" s="514"/>
      <c r="N51" s="514"/>
      <c r="O51" s="406">
        <f t="shared" si="20"/>
        <v>2.9028592924124537</v>
      </c>
      <c r="P51" s="406">
        <f t="shared" si="20"/>
        <v>1.7482528328458118</v>
      </c>
      <c r="Q51" s="43"/>
      <c r="R51" s="44"/>
      <c r="S51" s="44"/>
      <c r="T51" s="44"/>
      <c r="U51" s="44"/>
      <c r="W51" s="45"/>
    </row>
    <row r="52" spans="1:23">
      <c r="A52" s="1">
        <v>2023</v>
      </c>
      <c r="B52" s="17" t="s">
        <v>296</v>
      </c>
      <c r="C52" s="27" t="s">
        <v>74</v>
      </c>
      <c r="D52" s="406">
        <f t="shared" si="15"/>
        <v>3.84198899813748</v>
      </c>
      <c r="E52" s="406">
        <f t="shared" si="20"/>
        <v>3.2823049669095528</v>
      </c>
      <c r="F52" s="406">
        <f t="shared" si="20"/>
        <v>0.55577610162763003</v>
      </c>
      <c r="G52" s="406">
        <f t="shared" si="20"/>
        <v>-8.9799476896251083</v>
      </c>
      <c r="H52" s="406">
        <f t="shared" si="20"/>
        <v>0.65645514223194745</v>
      </c>
      <c r="I52" s="406">
        <f t="shared" si="20"/>
        <v>0.82942661377569427</v>
      </c>
      <c r="J52" s="406">
        <f t="shared" si="20"/>
        <v>23.587223587223587</v>
      </c>
      <c r="K52" s="514"/>
      <c r="L52" s="514"/>
      <c r="M52" s="514"/>
      <c r="N52" s="514"/>
      <c r="O52" s="406">
        <f t="shared" si="20"/>
        <v>3.821039497317047</v>
      </c>
      <c r="P52" s="406">
        <f t="shared" si="20"/>
        <v>3.2742405072938743</v>
      </c>
      <c r="Q52" s="43"/>
      <c r="R52" s="44"/>
      <c r="S52" s="44"/>
      <c r="T52" s="44"/>
      <c r="U52" s="44"/>
      <c r="W52" s="45"/>
    </row>
    <row r="53" spans="1:23">
      <c r="D53" s="1" t="s">
        <v>120</v>
      </c>
    </row>
    <row r="54" spans="1:23">
      <c r="D54" s="1" t="s">
        <v>125</v>
      </c>
    </row>
    <row r="55" spans="1:23">
      <c r="D55" s="1" t="s">
        <v>123</v>
      </c>
    </row>
    <row r="56" spans="1:23">
      <c r="D56" s="1" t="s">
        <v>124</v>
      </c>
    </row>
    <row r="57" spans="1:23">
      <c r="D57" s="1" t="s">
        <v>121</v>
      </c>
    </row>
  </sheetData>
  <mergeCells count="7">
    <mergeCell ref="O2:P2"/>
    <mergeCell ref="K2:L2"/>
    <mergeCell ref="B2:C3"/>
    <mergeCell ref="D2:D3"/>
    <mergeCell ref="E2:E3"/>
    <mergeCell ref="F2:J2"/>
    <mergeCell ref="M2:N2"/>
  </mergeCells>
  <phoneticPr fontId="2"/>
  <pageMargins left="0.39370078740157483" right="0.39370078740157483" top="0.39370078740157483" bottom="0.39370078740157483" header="0.19685039370078741" footer="0.19685039370078741"/>
  <pageSetup paperSize="9" scale="65"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X40"/>
  <sheetViews>
    <sheetView topLeftCell="A14" workbookViewId="0">
      <selection activeCell="V16" sqref="V16"/>
    </sheetView>
  </sheetViews>
  <sheetFormatPr defaultColWidth="9" defaultRowHeight="11"/>
  <cols>
    <col min="1" max="1" width="5.453125" style="1" customWidth="1"/>
    <col min="2" max="2" width="3.90625" style="1" customWidth="1"/>
    <col min="3" max="3" width="4.453125" style="1" bestFit="1" customWidth="1"/>
    <col min="4" max="6" width="7.90625" style="1" customWidth="1"/>
    <col min="7" max="9" width="5.7265625" style="1" customWidth="1"/>
    <col min="10" max="12" width="7.90625" style="1" customWidth="1"/>
    <col min="13" max="15" width="5.7265625" style="1" customWidth="1"/>
    <col min="16" max="16384" width="9" style="1"/>
  </cols>
  <sheetData>
    <row r="1" spans="1:24" ht="13.5" thickBot="1">
      <c r="B1" s="210" t="s">
        <v>245</v>
      </c>
    </row>
    <row r="2" spans="1:24" ht="13.5" customHeight="1">
      <c r="B2" s="1766" t="s">
        <v>79</v>
      </c>
      <c r="C2" s="1767"/>
      <c r="D2" s="1835" t="s">
        <v>135</v>
      </c>
      <c r="E2" s="1778"/>
      <c r="F2" s="1778"/>
      <c r="G2" s="1778"/>
      <c r="H2" s="1778"/>
      <c r="I2" s="1778"/>
      <c r="J2" s="1778" t="s">
        <v>117</v>
      </c>
      <c r="K2" s="1778"/>
      <c r="L2" s="1778"/>
      <c r="M2" s="1778"/>
      <c r="N2" s="1778"/>
      <c r="O2" s="1839"/>
    </row>
    <row r="3" spans="1:24" s="6" customFormat="1" ht="13.5" customHeight="1">
      <c r="B3" s="1840"/>
      <c r="C3" s="1841"/>
      <c r="D3" s="1837" t="s">
        <v>94</v>
      </c>
      <c r="E3" s="1837"/>
      <c r="F3" s="1842"/>
      <c r="G3" s="1836" t="s">
        <v>99</v>
      </c>
      <c r="H3" s="1837"/>
      <c r="I3" s="1842"/>
      <c r="J3" s="1836" t="s">
        <v>94</v>
      </c>
      <c r="K3" s="1837"/>
      <c r="L3" s="1842"/>
      <c r="M3" s="1836" t="s">
        <v>99</v>
      </c>
      <c r="N3" s="1837"/>
      <c r="O3" s="1838"/>
    </row>
    <row r="4" spans="1:24" s="6" customFormat="1" ht="22.5" thickBot="1">
      <c r="B4" s="1768"/>
      <c r="C4" s="1769"/>
      <c r="D4" s="1489" t="s">
        <v>87</v>
      </c>
      <c r="E4" s="1421" t="s">
        <v>85</v>
      </c>
      <c r="F4" s="1419" t="s">
        <v>86</v>
      </c>
      <c r="G4" s="1441" t="s">
        <v>84</v>
      </c>
      <c r="H4" s="1421" t="s">
        <v>85</v>
      </c>
      <c r="I4" s="1419" t="s">
        <v>86</v>
      </c>
      <c r="J4" s="1441" t="s">
        <v>87</v>
      </c>
      <c r="K4" s="1421" t="s">
        <v>85</v>
      </c>
      <c r="L4" s="1421" t="s">
        <v>86</v>
      </c>
      <c r="M4" s="1441" t="s">
        <v>84</v>
      </c>
      <c r="N4" s="1421" t="s">
        <v>85</v>
      </c>
      <c r="O4" s="1488" t="s">
        <v>86</v>
      </c>
      <c r="T4" s="42"/>
      <c r="U4" s="42"/>
      <c r="V4" s="42"/>
    </row>
    <row r="5" spans="1:24" hidden="1">
      <c r="B5" s="1487"/>
      <c r="C5" s="1439"/>
      <c r="D5" s="55" t="s">
        <v>37</v>
      </c>
      <c r="E5" s="31" t="s">
        <v>138</v>
      </c>
      <c r="F5" s="31" t="s">
        <v>138</v>
      </c>
      <c r="G5" s="31" t="s">
        <v>139</v>
      </c>
      <c r="H5" s="31" t="s">
        <v>139</v>
      </c>
      <c r="I5" s="31" t="s">
        <v>139</v>
      </c>
      <c r="J5" s="31" t="s">
        <v>138</v>
      </c>
      <c r="K5" s="55" t="s">
        <v>138</v>
      </c>
      <c r="L5" s="55" t="s">
        <v>138</v>
      </c>
      <c r="M5" s="31" t="s">
        <v>139</v>
      </c>
      <c r="N5" s="31" t="s">
        <v>139</v>
      </c>
      <c r="O5" s="1473" t="s">
        <v>139</v>
      </c>
      <c r="Q5" s="2"/>
    </row>
    <row r="6" spans="1:24">
      <c r="B6" s="1474" t="s">
        <v>71</v>
      </c>
      <c r="C6" s="1439" t="s">
        <v>73</v>
      </c>
      <c r="D6" s="1490">
        <v>68.209999999999994</v>
      </c>
      <c r="E6" s="148">
        <v>100.03</v>
      </c>
      <c r="F6" s="148">
        <v>37.68</v>
      </c>
      <c r="G6" s="31" t="s">
        <v>134</v>
      </c>
      <c r="H6" s="31" t="s">
        <v>134</v>
      </c>
      <c r="I6" s="31" t="s">
        <v>134</v>
      </c>
      <c r="J6" s="129">
        <v>70.180000000000007</v>
      </c>
      <c r="K6" s="160">
        <v>95.58</v>
      </c>
      <c r="L6" s="160">
        <v>37.68</v>
      </c>
      <c r="M6" s="31" t="s">
        <v>134</v>
      </c>
      <c r="N6" s="31" t="s">
        <v>134</v>
      </c>
      <c r="O6" s="1473" t="s">
        <v>134</v>
      </c>
      <c r="U6" s="21"/>
      <c r="V6" s="21"/>
      <c r="W6" s="101"/>
      <c r="X6" s="101"/>
    </row>
    <row r="7" spans="1:24">
      <c r="A7" s="1">
        <v>1978</v>
      </c>
      <c r="B7" s="1475" t="s">
        <v>71</v>
      </c>
      <c r="C7" s="1437" t="s">
        <v>65</v>
      </c>
      <c r="D7" s="1491">
        <v>72.66</v>
      </c>
      <c r="E7" s="33">
        <v>101.87</v>
      </c>
      <c r="F7" s="33">
        <v>39.25</v>
      </c>
      <c r="G7" s="415">
        <f>+(D7-D6)/D6*100</f>
        <v>6.5239700923618287</v>
      </c>
      <c r="H7" s="415">
        <f>+(E7-E6)/E6*100</f>
        <v>1.8394481655503381</v>
      </c>
      <c r="I7" s="415">
        <f>+(F7-F6)/F6*100</f>
        <v>4.166666666666667</v>
      </c>
      <c r="J7" s="161">
        <v>75.45</v>
      </c>
      <c r="K7" s="161">
        <v>101.29</v>
      </c>
      <c r="L7" s="161">
        <v>39.36</v>
      </c>
      <c r="M7" s="410">
        <f>+(J7-J6)/J6*100</f>
        <v>7.509261897976625</v>
      </c>
      <c r="N7" s="410">
        <f>+(K7-K6)/K6*100</f>
        <v>5.9740531491944004</v>
      </c>
      <c r="O7" s="1476">
        <f>+(L7-L6)/L6*100</f>
        <v>4.4585987261146487</v>
      </c>
      <c r="Q7" s="2"/>
      <c r="R7" s="21" t="s">
        <v>84</v>
      </c>
      <c r="S7" s="21" t="s">
        <v>85</v>
      </c>
      <c r="T7" s="21" t="s">
        <v>86</v>
      </c>
      <c r="U7" s="394"/>
      <c r="V7" s="394"/>
      <c r="W7" s="101"/>
      <c r="X7" s="101"/>
    </row>
    <row r="8" spans="1:24" ht="13.5" customHeight="1">
      <c r="A8" s="1">
        <v>1983</v>
      </c>
      <c r="B8" s="1477"/>
      <c r="C8" s="1438" t="s">
        <v>66</v>
      </c>
      <c r="D8" s="1492">
        <v>80.17</v>
      </c>
      <c r="E8" s="37">
        <v>108.06</v>
      </c>
      <c r="F8" s="37">
        <v>41.44</v>
      </c>
      <c r="G8" s="402">
        <f t="shared" ref="G8:G13" si="0">+(D8-D7)/D7*100</f>
        <v>10.335810624827973</v>
      </c>
      <c r="H8" s="402">
        <f t="shared" ref="H8:H13" si="1">+(E8-E7)/E7*100</f>
        <v>6.0763718464709893</v>
      </c>
      <c r="I8" s="402">
        <f t="shared" ref="I8:I13" si="2">+(F8-F7)/F7*100</f>
        <v>5.5796178343948988</v>
      </c>
      <c r="J8" s="162">
        <v>81.56</v>
      </c>
      <c r="K8" s="162">
        <v>107.25</v>
      </c>
      <c r="L8" s="162">
        <v>41.72</v>
      </c>
      <c r="M8" s="406">
        <f t="shared" ref="M8:M13" si="3">+(J8-J7)/J7*100</f>
        <v>8.0980781974817759</v>
      </c>
      <c r="N8" s="406">
        <f t="shared" ref="N8:N13" si="4">+(K8-K7)/K7*100</f>
        <v>5.884095172277612</v>
      </c>
      <c r="O8" s="1478">
        <f t="shared" ref="O8:O13" si="5">+(L8-L7)/L7*100</f>
        <v>5.9959349593495919</v>
      </c>
      <c r="Q8" s="2">
        <v>1978</v>
      </c>
      <c r="R8" s="394">
        <f t="shared" ref="R8:R17" si="6">+D7</f>
        <v>72.66</v>
      </c>
      <c r="S8" s="394">
        <f t="shared" ref="S8:S17" si="7">+E7</f>
        <v>101.87</v>
      </c>
      <c r="T8" s="394">
        <f t="shared" ref="T8:T17" si="8">+F7</f>
        <v>39.25</v>
      </c>
      <c r="U8" s="394"/>
      <c r="V8" s="394"/>
      <c r="W8" s="101"/>
      <c r="X8" s="101"/>
    </row>
    <row r="9" spans="1:24" ht="13.5" customHeight="1">
      <c r="A9" s="1">
        <v>1988</v>
      </c>
      <c r="B9" s="1477"/>
      <c r="C9" s="1438" t="s">
        <v>67</v>
      </c>
      <c r="D9" s="1492">
        <v>83.99</v>
      </c>
      <c r="E9" s="37">
        <v>110.67</v>
      </c>
      <c r="F9" s="37">
        <v>43.35</v>
      </c>
      <c r="G9" s="402">
        <f t="shared" si="0"/>
        <v>4.7648746413870438</v>
      </c>
      <c r="H9" s="402">
        <f t="shared" si="1"/>
        <v>2.415324819544697</v>
      </c>
      <c r="I9" s="402">
        <f t="shared" si="2"/>
        <v>4.6090733590733679</v>
      </c>
      <c r="J9" s="162">
        <v>84.95</v>
      </c>
      <c r="K9" s="162">
        <v>112.08</v>
      </c>
      <c r="L9" s="162">
        <v>43.08</v>
      </c>
      <c r="M9" s="406">
        <f t="shared" si="3"/>
        <v>4.1564492398234432</v>
      </c>
      <c r="N9" s="406">
        <f t="shared" si="4"/>
        <v>4.5034965034965024</v>
      </c>
      <c r="O9" s="1478">
        <f t="shared" si="5"/>
        <v>3.259827420901245</v>
      </c>
      <c r="Q9" s="2">
        <v>83</v>
      </c>
      <c r="R9" s="394">
        <f t="shared" si="6"/>
        <v>80.17</v>
      </c>
      <c r="S9" s="394">
        <f t="shared" si="7"/>
        <v>108.06</v>
      </c>
      <c r="T9" s="394">
        <f t="shared" si="8"/>
        <v>41.44</v>
      </c>
      <c r="U9" s="394"/>
      <c r="V9" s="394"/>
      <c r="W9" s="101"/>
      <c r="X9" s="101"/>
    </row>
    <row r="10" spans="1:24" ht="13.5" customHeight="1">
      <c r="A10" s="1">
        <v>1993</v>
      </c>
      <c r="B10" s="1477" t="s">
        <v>72</v>
      </c>
      <c r="C10" s="1438" t="s">
        <v>74</v>
      </c>
      <c r="D10" s="1492">
        <v>87.67</v>
      </c>
      <c r="E10" s="37">
        <v>116.91</v>
      </c>
      <c r="F10" s="37">
        <v>44.97</v>
      </c>
      <c r="G10" s="402">
        <f t="shared" si="0"/>
        <v>4.3814739849982223</v>
      </c>
      <c r="H10" s="402">
        <f t="shared" si="1"/>
        <v>5.6383843860124649</v>
      </c>
      <c r="I10" s="402">
        <f t="shared" si="2"/>
        <v>3.7370242214532814</v>
      </c>
      <c r="J10" s="162">
        <v>88.38</v>
      </c>
      <c r="K10" s="162">
        <v>118.45</v>
      </c>
      <c r="L10" s="162">
        <v>44.29</v>
      </c>
      <c r="M10" s="406">
        <f t="shared" si="3"/>
        <v>4.0376692171865711</v>
      </c>
      <c r="N10" s="406">
        <f t="shared" si="4"/>
        <v>5.6834403997144936</v>
      </c>
      <c r="O10" s="1478">
        <f t="shared" si="5"/>
        <v>2.8087279480037162</v>
      </c>
      <c r="Q10" s="2">
        <v>88</v>
      </c>
      <c r="R10" s="394">
        <f t="shared" si="6"/>
        <v>83.99</v>
      </c>
      <c r="S10" s="394">
        <f t="shared" si="7"/>
        <v>110.67</v>
      </c>
      <c r="T10" s="394">
        <f t="shared" si="8"/>
        <v>43.35</v>
      </c>
      <c r="U10" s="394"/>
      <c r="V10" s="394"/>
      <c r="W10" s="101"/>
      <c r="X10" s="101"/>
    </row>
    <row r="11" spans="1:24" ht="13.5" customHeight="1">
      <c r="A11" s="1">
        <v>1998</v>
      </c>
      <c r="B11" s="1477"/>
      <c r="C11" s="1438" t="s">
        <v>68</v>
      </c>
      <c r="D11" s="1492">
        <v>88.9</v>
      </c>
      <c r="E11" s="37">
        <v>116.35</v>
      </c>
      <c r="F11" s="37">
        <v>45.6</v>
      </c>
      <c r="G11" s="402">
        <f t="shared" si="0"/>
        <v>1.4029884795254977</v>
      </c>
      <c r="H11" s="402">
        <f t="shared" si="1"/>
        <v>-0.47900094089470729</v>
      </c>
      <c r="I11" s="402">
        <f t="shared" si="2"/>
        <v>1.4009339559706528</v>
      </c>
      <c r="J11" s="162">
        <v>89.59</v>
      </c>
      <c r="K11" s="162">
        <v>119.97</v>
      </c>
      <c r="L11" s="162">
        <v>43.78</v>
      </c>
      <c r="M11" s="406">
        <f t="shared" si="3"/>
        <v>1.3690880289658385</v>
      </c>
      <c r="N11" s="406">
        <f t="shared" si="4"/>
        <v>1.2832418742085234</v>
      </c>
      <c r="O11" s="1478">
        <f t="shared" si="5"/>
        <v>-1.1515014675999051</v>
      </c>
      <c r="Q11" s="2">
        <v>93</v>
      </c>
      <c r="R11" s="394">
        <f t="shared" si="6"/>
        <v>87.67</v>
      </c>
      <c r="S11" s="394">
        <f t="shared" si="7"/>
        <v>116.91</v>
      </c>
      <c r="T11" s="394">
        <f t="shared" si="8"/>
        <v>44.97</v>
      </c>
      <c r="U11" s="394"/>
      <c r="V11" s="394"/>
      <c r="W11" s="101"/>
      <c r="X11" s="101"/>
    </row>
    <row r="12" spans="1:24" ht="13.5" customHeight="1">
      <c r="A12" s="1">
        <v>2003</v>
      </c>
      <c r="B12" s="1477"/>
      <c r="C12" s="1438" t="s">
        <v>69</v>
      </c>
      <c r="D12" s="1492">
        <v>92.74</v>
      </c>
      <c r="E12" s="37">
        <v>118.35</v>
      </c>
      <c r="F12" s="37">
        <v>47.84</v>
      </c>
      <c r="G12" s="402">
        <f t="shared" si="0"/>
        <v>4.3194600674915513</v>
      </c>
      <c r="H12" s="402">
        <f t="shared" si="1"/>
        <v>1.7189514396218308</v>
      </c>
      <c r="I12" s="402">
        <f t="shared" si="2"/>
        <v>4.9122807017543906</v>
      </c>
      <c r="J12" s="162">
        <v>92.49</v>
      </c>
      <c r="K12" s="162">
        <v>121.67</v>
      </c>
      <c r="L12" s="162">
        <v>45.59</v>
      </c>
      <c r="M12" s="406">
        <f t="shared" si="3"/>
        <v>3.2369684116530766</v>
      </c>
      <c r="N12" s="406">
        <f t="shared" si="4"/>
        <v>1.4170209218971432</v>
      </c>
      <c r="O12" s="1478">
        <f t="shared" si="5"/>
        <v>4.1343079031521288</v>
      </c>
      <c r="Q12" s="2">
        <v>98</v>
      </c>
      <c r="R12" s="394">
        <f t="shared" si="6"/>
        <v>88.9</v>
      </c>
      <c r="S12" s="394">
        <f t="shared" si="7"/>
        <v>116.35</v>
      </c>
      <c r="T12" s="394">
        <f t="shared" si="8"/>
        <v>45.6</v>
      </c>
      <c r="U12" s="394"/>
      <c r="V12" s="394"/>
      <c r="W12" s="102"/>
      <c r="X12" s="101"/>
    </row>
    <row r="13" spans="1:24" ht="13.5" customHeight="1">
      <c r="A13" s="1">
        <v>2008</v>
      </c>
      <c r="B13" s="1475"/>
      <c r="C13" s="1437" t="s">
        <v>70</v>
      </c>
      <c r="D13" s="1493">
        <v>93.47</v>
      </c>
      <c r="E13" s="171">
        <v>117.42</v>
      </c>
      <c r="F13" s="171">
        <v>48.78</v>
      </c>
      <c r="G13" s="416">
        <f t="shared" si="0"/>
        <v>0.78714686219538921</v>
      </c>
      <c r="H13" s="416">
        <f t="shared" si="1"/>
        <v>-0.78580481622306109</v>
      </c>
      <c r="I13" s="416">
        <f t="shared" si="2"/>
        <v>1.964882943143808</v>
      </c>
      <c r="J13" s="177">
        <v>92.41</v>
      </c>
      <c r="K13" s="177">
        <v>121.03</v>
      </c>
      <c r="L13" s="177">
        <v>45.07</v>
      </c>
      <c r="M13" s="414">
        <f t="shared" si="3"/>
        <v>-8.6495837387823862E-2</v>
      </c>
      <c r="N13" s="414">
        <f t="shared" si="4"/>
        <v>-0.52601298594559098</v>
      </c>
      <c r="O13" s="1479">
        <f t="shared" si="5"/>
        <v>-1.140601008993207</v>
      </c>
      <c r="Q13" s="2">
        <v>2003</v>
      </c>
      <c r="R13" s="394">
        <f t="shared" si="6"/>
        <v>92.74</v>
      </c>
      <c r="S13" s="394">
        <f t="shared" si="7"/>
        <v>118.35</v>
      </c>
      <c r="T13" s="394">
        <f t="shared" si="8"/>
        <v>47.84</v>
      </c>
      <c r="U13" s="394"/>
      <c r="V13" s="394"/>
    </row>
    <row r="14" spans="1:24" ht="13.5" customHeight="1">
      <c r="A14" s="1">
        <v>2013</v>
      </c>
      <c r="B14" s="1477"/>
      <c r="C14" s="1438" t="s">
        <v>165</v>
      </c>
      <c r="D14" s="1493">
        <v>94.71</v>
      </c>
      <c r="E14" s="171">
        <v>117.66</v>
      </c>
      <c r="F14" s="171">
        <v>49.55</v>
      </c>
      <c r="G14" s="416">
        <f t="shared" ref="G14:I15" si="9">+(D14-D13)/D13*100</f>
        <v>1.3266288648764255</v>
      </c>
      <c r="H14" s="416">
        <f t="shared" si="9"/>
        <v>0.20439448134899921</v>
      </c>
      <c r="I14" s="416">
        <f t="shared" si="9"/>
        <v>1.5785157851578433</v>
      </c>
      <c r="J14" s="177">
        <v>94.91</v>
      </c>
      <c r="K14" s="374">
        <v>121.9</v>
      </c>
      <c r="L14" s="177">
        <v>47.75</v>
      </c>
      <c r="M14" s="414">
        <f t="shared" ref="M14:O15" si="10">+(J14-J13)/J13*100</f>
        <v>2.7053349204631534</v>
      </c>
      <c r="N14" s="414">
        <f t="shared" si="10"/>
        <v>0.71883004213831647</v>
      </c>
      <c r="O14" s="1479">
        <f t="shared" si="10"/>
        <v>5.9463057466163738</v>
      </c>
      <c r="Q14" s="1063" t="s">
        <v>979</v>
      </c>
      <c r="R14" s="394">
        <f t="shared" si="6"/>
        <v>93.47</v>
      </c>
      <c r="S14" s="394">
        <f t="shared" si="7"/>
        <v>117.42</v>
      </c>
      <c r="T14" s="394">
        <f t="shared" si="8"/>
        <v>48.78</v>
      </c>
      <c r="U14" s="394"/>
      <c r="V14" s="394"/>
    </row>
    <row r="15" spans="1:24" ht="13.5" customHeight="1">
      <c r="A15" s="1">
        <v>2018</v>
      </c>
      <c r="B15" s="1474"/>
      <c r="C15" s="1436" t="s">
        <v>243</v>
      </c>
      <c r="D15" s="1494">
        <v>93.4</v>
      </c>
      <c r="E15" s="371">
        <v>115.89</v>
      </c>
      <c r="F15" s="371">
        <v>48.89</v>
      </c>
      <c r="G15" s="482">
        <f t="shared" si="9"/>
        <v>-1.3831696758525902</v>
      </c>
      <c r="H15" s="482">
        <f t="shared" si="9"/>
        <v>-1.5043345232024445</v>
      </c>
      <c r="I15" s="482">
        <f t="shared" si="9"/>
        <v>-1.3319878910191656</v>
      </c>
      <c r="J15" s="372">
        <v>93.04</v>
      </c>
      <c r="K15" s="373">
        <v>119.91</v>
      </c>
      <c r="L15" s="372">
        <v>46.79</v>
      </c>
      <c r="M15" s="483">
        <f t="shared" si="10"/>
        <v>-1.9702876409229697</v>
      </c>
      <c r="N15" s="483">
        <f t="shared" si="10"/>
        <v>-1.6324856439704751</v>
      </c>
      <c r="O15" s="1480">
        <f t="shared" si="10"/>
        <v>-2.0104712041884838</v>
      </c>
      <c r="Q15" s="2">
        <v>13</v>
      </c>
      <c r="R15" s="394">
        <f t="shared" si="6"/>
        <v>94.71</v>
      </c>
      <c r="S15" s="394">
        <f t="shared" si="7"/>
        <v>117.66</v>
      </c>
      <c r="T15" s="394">
        <f t="shared" si="8"/>
        <v>49.55</v>
      </c>
      <c r="U15" s="394"/>
      <c r="V15" s="394"/>
    </row>
    <row r="16" spans="1:24" ht="13.5" customHeight="1" thickBot="1">
      <c r="A16" s="1">
        <v>2023</v>
      </c>
      <c r="B16" s="1388" t="s">
        <v>296</v>
      </c>
      <c r="C16" s="1396" t="s">
        <v>74</v>
      </c>
      <c r="D16" s="1495">
        <v>92.27</v>
      </c>
      <c r="E16" s="1481">
        <v>114.24</v>
      </c>
      <c r="F16" s="1481">
        <v>47.6</v>
      </c>
      <c r="G16" s="1482">
        <f>+(D16-D15)/D15*100</f>
        <v>-1.2098501070663914</v>
      </c>
      <c r="H16" s="1482">
        <f>+(E16-E15)/E15*100</f>
        <v>-1.4237639140564378</v>
      </c>
      <c r="I16" s="1482">
        <f>+(F16-F15)/F15*100</f>
        <v>-2.6385763959909982</v>
      </c>
      <c r="J16" s="1483">
        <v>91.66</v>
      </c>
      <c r="K16" s="1484">
        <v>118.25</v>
      </c>
      <c r="L16" s="1483">
        <v>45.39</v>
      </c>
      <c r="M16" s="1485">
        <f>+(J16-J15)/J15*100</f>
        <v>-1.4832330180567601</v>
      </c>
      <c r="N16" s="1485">
        <f>+(K16-K15)/K15*100</f>
        <v>-1.3843716120423624</v>
      </c>
      <c r="O16" s="1486">
        <f>+(L16-L15)/L15*100</f>
        <v>-2.9920923274203859</v>
      </c>
      <c r="Q16" s="2">
        <v>18</v>
      </c>
      <c r="R16" s="394">
        <f t="shared" si="6"/>
        <v>93.4</v>
      </c>
      <c r="S16" s="394">
        <f t="shared" si="7"/>
        <v>115.89</v>
      </c>
      <c r="T16" s="394">
        <f t="shared" si="8"/>
        <v>48.89</v>
      </c>
      <c r="U16" s="394"/>
      <c r="V16" s="394"/>
    </row>
    <row r="17" spans="1:20">
      <c r="B17" s="1472" t="s">
        <v>113</v>
      </c>
      <c r="C17" s="32"/>
      <c r="D17" s="34" t="s">
        <v>140</v>
      </c>
      <c r="E17" s="34" t="s">
        <v>140</v>
      </c>
      <c r="F17" s="34" t="s">
        <v>140</v>
      </c>
      <c r="G17" s="513"/>
      <c r="H17" s="513"/>
      <c r="I17" s="513"/>
      <c r="J17" s="34" t="s">
        <v>140</v>
      </c>
      <c r="K17" s="34" t="s">
        <v>140</v>
      </c>
      <c r="L17" s="34" t="s">
        <v>140</v>
      </c>
      <c r="M17" s="513"/>
      <c r="N17" s="513"/>
      <c r="O17" s="513"/>
      <c r="Q17" s="2">
        <v>23</v>
      </c>
      <c r="R17" s="394">
        <f t="shared" si="6"/>
        <v>92.27</v>
      </c>
      <c r="S17" s="394">
        <f t="shared" si="7"/>
        <v>114.24</v>
      </c>
      <c r="T17" s="394">
        <f t="shared" si="8"/>
        <v>47.6</v>
      </c>
    </row>
    <row r="18" spans="1:20">
      <c r="B18" s="58" t="s">
        <v>71</v>
      </c>
      <c r="C18" s="32" t="s">
        <v>73</v>
      </c>
      <c r="D18" s="34" t="s">
        <v>134</v>
      </c>
      <c r="E18" s="34" t="s">
        <v>134</v>
      </c>
      <c r="F18" s="34" t="s">
        <v>134</v>
      </c>
      <c r="G18" s="834"/>
      <c r="H18" s="834"/>
      <c r="I18" s="834"/>
      <c r="J18" s="34" t="s">
        <v>134</v>
      </c>
      <c r="K18" s="34" t="s">
        <v>134</v>
      </c>
      <c r="L18" s="34" t="s">
        <v>134</v>
      </c>
      <c r="M18" s="834"/>
      <c r="N18" s="834"/>
      <c r="O18" s="834"/>
    </row>
    <row r="19" spans="1:20">
      <c r="A19" s="1">
        <v>1978</v>
      </c>
      <c r="B19" s="58" t="s">
        <v>71</v>
      </c>
      <c r="C19" s="32" t="s">
        <v>65</v>
      </c>
      <c r="D19" s="411">
        <f>+D7-D6</f>
        <v>4.4500000000000028</v>
      </c>
      <c r="E19" s="411">
        <f t="shared" ref="D19:L28" si="11">+E7-E6</f>
        <v>1.8400000000000034</v>
      </c>
      <c r="F19" s="411">
        <f t="shared" si="11"/>
        <v>1.5700000000000003</v>
      </c>
      <c r="G19" s="833"/>
      <c r="H19" s="833"/>
      <c r="I19" s="833"/>
      <c r="J19" s="411">
        <f t="shared" si="11"/>
        <v>5.269999999999996</v>
      </c>
      <c r="K19" s="411">
        <f t="shared" si="11"/>
        <v>5.710000000000008</v>
      </c>
      <c r="L19" s="411">
        <f t="shared" si="11"/>
        <v>1.6799999999999997</v>
      </c>
      <c r="M19" s="835"/>
      <c r="N19" s="835"/>
      <c r="O19" s="835"/>
    </row>
    <row r="20" spans="1:20">
      <c r="A20" s="1">
        <v>1983</v>
      </c>
      <c r="B20" s="57"/>
      <c r="C20" s="35" t="s">
        <v>66</v>
      </c>
      <c r="D20" s="411">
        <f t="shared" si="11"/>
        <v>7.5100000000000051</v>
      </c>
      <c r="E20" s="411">
        <f>+E8-E7</f>
        <v>6.1899999999999977</v>
      </c>
      <c r="F20" s="411">
        <f t="shared" si="11"/>
        <v>2.1899999999999977</v>
      </c>
      <c r="G20" s="833"/>
      <c r="H20" s="833"/>
      <c r="I20" s="833"/>
      <c r="J20" s="411">
        <f t="shared" si="11"/>
        <v>6.1099999999999994</v>
      </c>
      <c r="K20" s="411">
        <f t="shared" si="11"/>
        <v>5.9599999999999937</v>
      </c>
      <c r="L20" s="411">
        <f t="shared" si="11"/>
        <v>2.3599999999999994</v>
      </c>
      <c r="M20" s="835"/>
      <c r="N20" s="835"/>
      <c r="O20" s="835"/>
    </row>
    <row r="21" spans="1:20">
      <c r="A21" s="1">
        <v>1988</v>
      </c>
      <c r="B21" s="57"/>
      <c r="C21" s="35" t="s">
        <v>67</v>
      </c>
      <c r="D21" s="411">
        <f t="shared" si="11"/>
        <v>3.8199999999999932</v>
      </c>
      <c r="E21" s="411">
        <f t="shared" si="11"/>
        <v>2.6099999999999994</v>
      </c>
      <c r="F21" s="411">
        <f t="shared" si="11"/>
        <v>1.9100000000000037</v>
      </c>
      <c r="G21" s="833"/>
      <c r="H21" s="833"/>
      <c r="I21" s="833"/>
      <c r="J21" s="411">
        <f t="shared" si="11"/>
        <v>3.3900000000000006</v>
      </c>
      <c r="K21" s="411">
        <f t="shared" si="11"/>
        <v>4.8299999999999983</v>
      </c>
      <c r="L21" s="411">
        <f t="shared" si="11"/>
        <v>1.3599999999999994</v>
      </c>
      <c r="M21" s="835"/>
      <c r="N21" s="835"/>
      <c r="O21" s="835"/>
    </row>
    <row r="22" spans="1:20">
      <c r="A22" s="1">
        <v>1993</v>
      </c>
      <c r="B22" s="57" t="s">
        <v>72</v>
      </c>
      <c r="C22" s="35" t="s">
        <v>74</v>
      </c>
      <c r="D22" s="411">
        <f t="shared" si="11"/>
        <v>3.6800000000000068</v>
      </c>
      <c r="E22" s="411">
        <f t="shared" si="11"/>
        <v>6.2399999999999949</v>
      </c>
      <c r="F22" s="411">
        <f t="shared" si="11"/>
        <v>1.6199999999999974</v>
      </c>
      <c r="G22" s="833"/>
      <c r="H22" s="833"/>
      <c r="I22" s="833"/>
      <c r="J22" s="411">
        <f t="shared" si="11"/>
        <v>3.4299999999999926</v>
      </c>
      <c r="K22" s="411">
        <f t="shared" si="11"/>
        <v>6.3700000000000045</v>
      </c>
      <c r="L22" s="411">
        <f t="shared" si="11"/>
        <v>1.2100000000000009</v>
      </c>
      <c r="M22" s="835"/>
      <c r="N22" s="835"/>
      <c r="O22" s="835"/>
    </row>
    <row r="23" spans="1:20">
      <c r="A23" s="1">
        <v>1998</v>
      </c>
      <c r="B23" s="57"/>
      <c r="C23" s="35" t="s">
        <v>68</v>
      </c>
      <c r="D23" s="411">
        <f t="shared" si="11"/>
        <v>1.230000000000004</v>
      </c>
      <c r="E23" s="411">
        <f t="shared" si="11"/>
        <v>-0.56000000000000227</v>
      </c>
      <c r="F23" s="411">
        <f t="shared" si="11"/>
        <v>0.63000000000000256</v>
      </c>
      <c r="G23" s="833"/>
      <c r="H23" s="833"/>
      <c r="I23" s="833"/>
      <c r="J23" s="411">
        <f t="shared" si="11"/>
        <v>1.210000000000008</v>
      </c>
      <c r="K23" s="411">
        <f t="shared" si="11"/>
        <v>1.519999999999996</v>
      </c>
      <c r="L23" s="411">
        <f t="shared" si="11"/>
        <v>-0.50999999999999801</v>
      </c>
      <c r="M23" s="835"/>
      <c r="N23" s="835"/>
      <c r="O23" s="835"/>
    </row>
    <row r="24" spans="1:20">
      <c r="A24" s="1">
        <v>2003</v>
      </c>
      <c r="B24" s="57"/>
      <c r="C24" s="35" t="s">
        <v>69</v>
      </c>
      <c r="D24" s="411">
        <f t="shared" si="11"/>
        <v>3.8399999999999892</v>
      </c>
      <c r="E24" s="411">
        <f t="shared" si="11"/>
        <v>2</v>
      </c>
      <c r="F24" s="411">
        <f t="shared" si="11"/>
        <v>2.240000000000002</v>
      </c>
      <c r="G24" s="833"/>
      <c r="H24" s="833"/>
      <c r="I24" s="833"/>
      <c r="J24" s="411">
        <f t="shared" si="11"/>
        <v>2.8999999999999915</v>
      </c>
      <c r="K24" s="411">
        <f t="shared" si="11"/>
        <v>1.7000000000000028</v>
      </c>
      <c r="L24" s="411">
        <f t="shared" si="11"/>
        <v>1.8100000000000023</v>
      </c>
      <c r="M24" s="835"/>
      <c r="N24" s="835"/>
      <c r="O24" s="835"/>
    </row>
    <row r="25" spans="1:20">
      <c r="A25" s="1">
        <v>2008</v>
      </c>
      <c r="B25" s="158"/>
      <c r="C25" s="183" t="s">
        <v>70</v>
      </c>
      <c r="D25" s="412">
        <f t="shared" si="11"/>
        <v>0.73000000000000398</v>
      </c>
      <c r="E25" s="412">
        <f t="shared" si="11"/>
        <v>-0.92999999999999261</v>
      </c>
      <c r="F25" s="412">
        <f t="shared" si="11"/>
        <v>0.93999999999999773</v>
      </c>
      <c r="G25" s="833"/>
      <c r="H25" s="833"/>
      <c r="I25" s="833"/>
      <c r="J25" s="412">
        <f t="shared" si="11"/>
        <v>-7.9999999999998295E-2</v>
      </c>
      <c r="K25" s="412">
        <f t="shared" si="11"/>
        <v>-0.64000000000000057</v>
      </c>
      <c r="L25" s="412">
        <f t="shared" si="11"/>
        <v>-0.52000000000000313</v>
      </c>
      <c r="M25" s="835"/>
      <c r="N25" s="835"/>
      <c r="O25" s="835"/>
    </row>
    <row r="26" spans="1:20">
      <c r="A26" s="1">
        <v>2013</v>
      </c>
      <c r="B26" s="196"/>
      <c r="C26" s="159" t="s">
        <v>165</v>
      </c>
      <c r="D26" s="413">
        <f t="shared" si="11"/>
        <v>1.2399999999999949</v>
      </c>
      <c r="E26" s="413">
        <f t="shared" si="11"/>
        <v>0.23999999999999488</v>
      </c>
      <c r="F26" s="413">
        <f t="shared" si="11"/>
        <v>0.76999999999999602</v>
      </c>
      <c r="G26" s="833"/>
      <c r="H26" s="833"/>
      <c r="I26" s="833"/>
      <c r="J26" s="413">
        <f t="shared" si="11"/>
        <v>2.5</v>
      </c>
      <c r="K26" s="413">
        <f t="shared" si="11"/>
        <v>0.87000000000000455</v>
      </c>
      <c r="L26" s="413">
        <f t="shared" si="11"/>
        <v>2.6799999999999997</v>
      </c>
      <c r="M26" s="835"/>
      <c r="N26" s="835"/>
      <c r="O26" s="835"/>
    </row>
    <row r="27" spans="1:20">
      <c r="A27" s="1">
        <v>2018</v>
      </c>
      <c r="B27" s="182"/>
      <c r="C27" s="159" t="s">
        <v>243</v>
      </c>
      <c r="D27" s="413">
        <f t="shared" si="11"/>
        <v>-1.3099999999999881</v>
      </c>
      <c r="E27" s="413">
        <f t="shared" si="11"/>
        <v>-1.769999999999996</v>
      </c>
      <c r="F27" s="413">
        <f t="shared" si="11"/>
        <v>-0.65999999999999659</v>
      </c>
      <c r="G27" s="833"/>
      <c r="H27" s="833"/>
      <c r="I27" s="833"/>
      <c r="J27" s="413">
        <f t="shared" si="11"/>
        <v>-1.8699999999999903</v>
      </c>
      <c r="K27" s="413">
        <f t="shared" si="11"/>
        <v>-1.9900000000000091</v>
      </c>
      <c r="L27" s="413">
        <f t="shared" si="11"/>
        <v>-0.96000000000000085</v>
      </c>
      <c r="M27" s="835"/>
      <c r="N27" s="835"/>
      <c r="O27" s="835"/>
    </row>
    <row r="28" spans="1:20">
      <c r="A28" s="1">
        <v>2023</v>
      </c>
      <c r="B28" s="17" t="s">
        <v>296</v>
      </c>
      <c r="C28" s="487" t="s">
        <v>74</v>
      </c>
      <c r="D28" s="412">
        <f t="shared" si="11"/>
        <v>-1.1300000000000097</v>
      </c>
      <c r="E28" s="412">
        <f t="shared" si="11"/>
        <v>-1.6500000000000057</v>
      </c>
      <c r="F28" s="412">
        <f t="shared" si="11"/>
        <v>-1.2899999999999991</v>
      </c>
      <c r="G28" s="833"/>
      <c r="H28" s="833"/>
      <c r="I28" s="833"/>
      <c r="J28" s="412">
        <f t="shared" si="11"/>
        <v>-1.3800000000000097</v>
      </c>
      <c r="K28" s="412">
        <f t="shared" si="11"/>
        <v>-1.6599999999999966</v>
      </c>
      <c r="L28" s="412">
        <f t="shared" si="11"/>
        <v>-1.3999999999999986</v>
      </c>
      <c r="M28" s="835"/>
      <c r="N28" s="835"/>
      <c r="O28" s="835"/>
    </row>
    <row r="29" spans="1:20">
      <c r="B29" s="54" t="s">
        <v>99</v>
      </c>
      <c r="C29" s="55"/>
      <c r="D29" s="31" t="s">
        <v>139</v>
      </c>
      <c r="E29" s="31" t="s">
        <v>139</v>
      </c>
      <c r="F29" s="31" t="s">
        <v>139</v>
      </c>
      <c r="G29" s="834"/>
      <c r="H29" s="834"/>
      <c r="I29" s="834"/>
      <c r="J29" s="31" t="s">
        <v>133</v>
      </c>
      <c r="K29" s="31" t="s">
        <v>133</v>
      </c>
      <c r="L29" s="31" t="s">
        <v>133</v>
      </c>
      <c r="M29" s="834"/>
      <c r="N29" s="834"/>
      <c r="O29" s="834"/>
    </row>
    <row r="30" spans="1:20">
      <c r="B30" s="57" t="s">
        <v>71</v>
      </c>
      <c r="C30" s="35" t="s">
        <v>73</v>
      </c>
      <c r="D30" s="426" t="s">
        <v>134</v>
      </c>
      <c r="E30" s="426" t="s">
        <v>134</v>
      </c>
      <c r="F30" s="426" t="s">
        <v>134</v>
      </c>
      <c r="G30" s="834"/>
      <c r="H30" s="834"/>
      <c r="I30" s="834"/>
      <c r="J30" s="426" t="s">
        <v>134</v>
      </c>
      <c r="K30" s="426" t="s">
        <v>134</v>
      </c>
      <c r="L30" s="426" t="s">
        <v>134</v>
      </c>
      <c r="M30" s="834"/>
      <c r="N30" s="834"/>
      <c r="O30" s="834"/>
    </row>
    <row r="31" spans="1:20">
      <c r="A31" s="1">
        <v>1978</v>
      </c>
      <c r="B31" s="58" t="s">
        <v>71</v>
      </c>
      <c r="C31" s="32" t="s">
        <v>65</v>
      </c>
      <c r="D31" s="410">
        <f t="shared" ref="D31:L40" si="12">(D7-D6)/D6*100</f>
        <v>6.5239700923618287</v>
      </c>
      <c r="E31" s="410">
        <f t="shared" si="12"/>
        <v>1.8394481655503381</v>
      </c>
      <c r="F31" s="410">
        <f t="shared" si="12"/>
        <v>4.166666666666667</v>
      </c>
      <c r="G31" s="514"/>
      <c r="H31" s="514"/>
      <c r="I31" s="514"/>
      <c r="J31" s="410">
        <f t="shared" si="12"/>
        <v>7.509261897976625</v>
      </c>
      <c r="K31" s="410">
        <f t="shared" si="12"/>
        <v>5.9740531491944004</v>
      </c>
      <c r="L31" s="410">
        <f t="shared" si="12"/>
        <v>4.4585987261146487</v>
      </c>
      <c r="M31" s="836"/>
      <c r="N31" s="836"/>
      <c r="O31" s="836"/>
    </row>
    <row r="32" spans="1:20">
      <c r="A32" s="1">
        <v>1983</v>
      </c>
      <c r="B32" s="57"/>
      <c r="C32" s="35" t="s">
        <v>66</v>
      </c>
      <c r="D32" s="406">
        <f t="shared" si="12"/>
        <v>10.335810624827973</v>
      </c>
      <c r="E32" s="406">
        <f t="shared" si="12"/>
        <v>6.0763718464709893</v>
      </c>
      <c r="F32" s="406">
        <f t="shared" si="12"/>
        <v>5.5796178343948988</v>
      </c>
      <c r="G32" s="514"/>
      <c r="H32" s="514"/>
      <c r="I32" s="514"/>
      <c r="J32" s="406">
        <f t="shared" si="12"/>
        <v>8.0980781974817759</v>
      </c>
      <c r="K32" s="406">
        <f t="shared" si="12"/>
        <v>5.884095172277612</v>
      </c>
      <c r="L32" s="406">
        <f t="shared" si="12"/>
        <v>5.9959349593495919</v>
      </c>
      <c r="M32" s="836"/>
      <c r="N32" s="836"/>
      <c r="O32" s="836"/>
    </row>
    <row r="33" spans="1:15">
      <c r="A33" s="1">
        <v>1988</v>
      </c>
      <c r="B33" s="57"/>
      <c r="C33" s="35" t="s">
        <v>67</v>
      </c>
      <c r="D33" s="406">
        <f t="shared" si="12"/>
        <v>4.7648746413870438</v>
      </c>
      <c r="E33" s="406">
        <f t="shared" si="12"/>
        <v>2.415324819544697</v>
      </c>
      <c r="F33" s="406">
        <f t="shared" si="12"/>
        <v>4.6090733590733679</v>
      </c>
      <c r="G33" s="514"/>
      <c r="H33" s="514"/>
      <c r="I33" s="514"/>
      <c r="J33" s="406">
        <f t="shared" si="12"/>
        <v>4.1564492398234432</v>
      </c>
      <c r="K33" s="406">
        <f t="shared" si="12"/>
        <v>4.5034965034965024</v>
      </c>
      <c r="L33" s="406">
        <f t="shared" si="12"/>
        <v>3.259827420901245</v>
      </c>
      <c r="M33" s="836"/>
      <c r="N33" s="836"/>
      <c r="O33" s="836"/>
    </row>
    <row r="34" spans="1:15">
      <c r="A34" s="1">
        <v>1993</v>
      </c>
      <c r="B34" s="57" t="s">
        <v>72</v>
      </c>
      <c r="C34" s="35" t="s">
        <v>74</v>
      </c>
      <c r="D34" s="406">
        <f t="shared" si="12"/>
        <v>4.3814739849982223</v>
      </c>
      <c r="E34" s="406">
        <f t="shared" si="12"/>
        <v>5.6383843860124649</v>
      </c>
      <c r="F34" s="406">
        <f t="shared" si="12"/>
        <v>3.7370242214532814</v>
      </c>
      <c r="G34" s="514"/>
      <c r="H34" s="514"/>
      <c r="I34" s="514"/>
      <c r="J34" s="406">
        <f t="shared" si="12"/>
        <v>4.0376692171865711</v>
      </c>
      <c r="K34" s="406">
        <f t="shared" si="12"/>
        <v>5.6834403997144936</v>
      </c>
      <c r="L34" s="406">
        <f t="shared" si="12"/>
        <v>2.8087279480037162</v>
      </c>
      <c r="M34" s="836"/>
      <c r="N34" s="836"/>
      <c r="O34" s="836"/>
    </row>
    <row r="35" spans="1:15">
      <c r="A35" s="1">
        <v>1998</v>
      </c>
      <c r="B35" s="57"/>
      <c r="C35" s="35" t="s">
        <v>68</v>
      </c>
      <c r="D35" s="406">
        <f t="shared" si="12"/>
        <v>1.4029884795254977</v>
      </c>
      <c r="E35" s="406">
        <f t="shared" si="12"/>
        <v>-0.47900094089470729</v>
      </c>
      <c r="F35" s="406">
        <f t="shared" si="12"/>
        <v>1.4009339559706528</v>
      </c>
      <c r="G35" s="514"/>
      <c r="H35" s="514"/>
      <c r="I35" s="514"/>
      <c r="J35" s="406">
        <f t="shared" si="12"/>
        <v>1.3690880289658385</v>
      </c>
      <c r="K35" s="406">
        <f t="shared" si="12"/>
        <v>1.2832418742085234</v>
      </c>
      <c r="L35" s="406">
        <f t="shared" si="12"/>
        <v>-1.1515014675999051</v>
      </c>
      <c r="M35" s="836"/>
      <c r="N35" s="836"/>
      <c r="O35" s="836"/>
    </row>
    <row r="36" spans="1:15">
      <c r="A36" s="1">
        <v>2003</v>
      </c>
      <c r="B36" s="57"/>
      <c r="C36" s="35" t="s">
        <v>69</v>
      </c>
      <c r="D36" s="406">
        <f t="shared" si="12"/>
        <v>4.3194600674915513</v>
      </c>
      <c r="E36" s="406">
        <f t="shared" si="12"/>
        <v>1.7189514396218308</v>
      </c>
      <c r="F36" s="406">
        <f t="shared" si="12"/>
        <v>4.9122807017543906</v>
      </c>
      <c r="G36" s="514"/>
      <c r="H36" s="514"/>
      <c r="I36" s="514"/>
      <c r="J36" s="406">
        <f t="shared" si="12"/>
        <v>3.2369684116530766</v>
      </c>
      <c r="K36" s="406">
        <f t="shared" si="12"/>
        <v>1.4170209218971432</v>
      </c>
      <c r="L36" s="406">
        <f t="shared" si="12"/>
        <v>4.1343079031521288</v>
      </c>
      <c r="M36" s="836"/>
      <c r="N36" s="836"/>
      <c r="O36" s="836"/>
    </row>
    <row r="37" spans="1:15">
      <c r="A37" s="1">
        <v>2008</v>
      </c>
      <c r="B37" s="158"/>
      <c r="C37" s="159" t="s">
        <v>70</v>
      </c>
      <c r="D37" s="414">
        <f t="shared" si="12"/>
        <v>0.78714686219538921</v>
      </c>
      <c r="E37" s="414">
        <f t="shared" si="12"/>
        <v>-0.78580481622306109</v>
      </c>
      <c r="F37" s="414">
        <f t="shared" si="12"/>
        <v>1.964882943143808</v>
      </c>
      <c r="G37" s="514"/>
      <c r="H37" s="514"/>
      <c r="I37" s="514"/>
      <c r="J37" s="414">
        <f t="shared" si="12"/>
        <v>-8.6495837387823862E-2</v>
      </c>
      <c r="K37" s="414">
        <f t="shared" si="12"/>
        <v>-0.52601298594559098</v>
      </c>
      <c r="L37" s="414">
        <f t="shared" si="12"/>
        <v>-1.140601008993207</v>
      </c>
      <c r="M37" s="836"/>
      <c r="N37" s="836"/>
      <c r="O37" s="836"/>
    </row>
    <row r="38" spans="1:15">
      <c r="A38" s="1">
        <v>2013</v>
      </c>
      <c r="B38" s="188"/>
      <c r="C38" s="183" t="s">
        <v>165</v>
      </c>
      <c r="D38" s="414">
        <f t="shared" si="12"/>
        <v>1.3266288648764255</v>
      </c>
      <c r="E38" s="414">
        <f t="shared" si="12"/>
        <v>0.20439448134899921</v>
      </c>
      <c r="F38" s="414">
        <f t="shared" si="12"/>
        <v>1.5785157851578433</v>
      </c>
      <c r="G38" s="514"/>
      <c r="H38" s="514"/>
      <c r="I38" s="514"/>
      <c r="J38" s="414">
        <f t="shared" si="12"/>
        <v>2.7053349204631534</v>
      </c>
      <c r="K38" s="414">
        <f t="shared" si="12"/>
        <v>0.71883004213831647</v>
      </c>
      <c r="L38" s="414">
        <f t="shared" si="12"/>
        <v>5.9463057466163738</v>
      </c>
      <c r="M38" s="836"/>
      <c r="N38" s="836"/>
      <c r="O38" s="836"/>
    </row>
    <row r="39" spans="1:15">
      <c r="A39" s="1">
        <v>2018</v>
      </c>
      <c r="B39" s="188"/>
      <c r="C39" s="183" t="s">
        <v>243</v>
      </c>
      <c r="D39" s="414">
        <f t="shared" si="12"/>
        <v>-1.3831696758525902</v>
      </c>
      <c r="E39" s="414">
        <f t="shared" si="12"/>
        <v>-1.5043345232024445</v>
      </c>
      <c r="F39" s="414">
        <f t="shared" si="12"/>
        <v>-1.3319878910191656</v>
      </c>
      <c r="G39" s="1348"/>
      <c r="H39" s="1348"/>
      <c r="I39" s="1348"/>
      <c r="J39" s="414">
        <f t="shared" si="12"/>
        <v>-1.9702876409229697</v>
      </c>
      <c r="K39" s="414">
        <f t="shared" si="12"/>
        <v>-1.6324856439704751</v>
      </c>
      <c r="L39" s="414">
        <f t="shared" si="12"/>
        <v>-2.0104712041884838</v>
      </c>
      <c r="M39" s="1349"/>
      <c r="N39" s="1349"/>
      <c r="O39" s="1349"/>
    </row>
    <row r="40" spans="1:15">
      <c r="A40" s="1">
        <v>2023</v>
      </c>
      <c r="B40" s="17" t="s">
        <v>296</v>
      </c>
      <c r="C40" s="487" t="s">
        <v>74</v>
      </c>
      <c r="D40" s="414">
        <f t="shared" si="12"/>
        <v>-1.2098501070663914</v>
      </c>
      <c r="E40" s="414">
        <f t="shared" si="12"/>
        <v>-1.4237639140564378</v>
      </c>
      <c r="F40" s="414">
        <f t="shared" si="12"/>
        <v>-2.6385763959909982</v>
      </c>
      <c r="G40" s="1348"/>
      <c r="H40" s="1348"/>
      <c r="I40" s="1348"/>
      <c r="J40" s="414">
        <f t="shared" si="12"/>
        <v>-1.4832330180567601</v>
      </c>
      <c r="K40" s="414">
        <f t="shared" si="12"/>
        <v>-1.3843716120423624</v>
      </c>
      <c r="L40" s="414">
        <f t="shared" si="12"/>
        <v>-2.9920923274203859</v>
      </c>
      <c r="M40" s="1349"/>
      <c r="N40" s="1349"/>
      <c r="O40" s="1349"/>
    </row>
  </sheetData>
  <mergeCells count="7">
    <mergeCell ref="D2:I2"/>
    <mergeCell ref="M3:O3"/>
    <mergeCell ref="J2:O2"/>
    <mergeCell ref="B2:C4"/>
    <mergeCell ref="D3:F3"/>
    <mergeCell ref="J3:L3"/>
    <mergeCell ref="G3:I3"/>
  </mergeCells>
  <phoneticPr fontId="2"/>
  <pageMargins left="0.75" right="0.75" top="1" bottom="1" header="0.51200000000000001" footer="0.51200000000000001"/>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59999389629810485"/>
  </sheetPr>
  <dimension ref="A1:X48"/>
  <sheetViews>
    <sheetView view="pageBreakPreview" topLeftCell="A27" zoomScaleNormal="100" workbookViewId="0">
      <selection activeCell="S44" sqref="S44"/>
    </sheetView>
  </sheetViews>
  <sheetFormatPr defaultColWidth="9" defaultRowHeight="11"/>
  <cols>
    <col min="1" max="1" width="5.6328125" style="1" customWidth="1"/>
    <col min="2" max="2" width="7.36328125" style="1" customWidth="1"/>
    <col min="3" max="3" width="4.453125" style="1" bestFit="1" customWidth="1"/>
    <col min="4" max="17" width="8.54296875" style="1" customWidth="1"/>
    <col min="18" max="18" width="7.6328125" style="1" customWidth="1"/>
    <col min="19" max="19" width="9" style="1" customWidth="1"/>
    <col min="20" max="20" width="7.453125" style="1" bestFit="1" customWidth="1"/>
    <col min="21" max="21" width="9" style="1" bestFit="1"/>
    <col min="22" max="22" width="8.26953125" style="1" bestFit="1" customWidth="1"/>
    <col min="23" max="16384" width="9" style="1"/>
  </cols>
  <sheetData>
    <row r="1" spans="1:24">
      <c r="G1" s="42"/>
    </row>
    <row r="2" spans="1:24" ht="13.5" thickBot="1">
      <c r="B2" s="210" t="s">
        <v>246</v>
      </c>
      <c r="K2" s="42"/>
      <c r="L2" s="42"/>
      <c r="M2" s="42"/>
      <c r="N2" s="42"/>
      <c r="O2" s="42"/>
      <c r="P2" s="42"/>
      <c r="Q2" s="42"/>
      <c r="R2" s="42" t="s">
        <v>129</v>
      </c>
      <c r="S2" s="42"/>
    </row>
    <row r="3" spans="1:24" s="6" customFormat="1" ht="13.5" customHeight="1">
      <c r="B3" s="1766" t="s">
        <v>79</v>
      </c>
      <c r="C3" s="1767"/>
      <c r="D3" s="1825" t="s">
        <v>128</v>
      </c>
      <c r="E3" s="1825"/>
      <c r="F3" s="1825"/>
      <c r="G3" s="1825"/>
      <c r="H3" s="1825"/>
      <c r="I3" s="1825"/>
      <c r="J3" s="1764"/>
      <c r="K3" s="1826" t="s">
        <v>143</v>
      </c>
      <c r="L3" s="1825"/>
      <c r="M3" s="1825"/>
      <c r="N3" s="1825"/>
      <c r="O3" s="1825"/>
      <c r="P3" s="1825"/>
      <c r="Q3" s="1827"/>
      <c r="R3" s="21"/>
      <c r="S3" s="21"/>
    </row>
    <row r="4" spans="1:24" s="6" customFormat="1" ht="22.5" thickBot="1">
      <c r="B4" s="1768"/>
      <c r="C4" s="1769"/>
      <c r="D4" s="1419" t="s">
        <v>57</v>
      </c>
      <c r="E4" s="1441" t="s">
        <v>126</v>
      </c>
      <c r="F4" s="1441" t="s">
        <v>144</v>
      </c>
      <c r="G4" s="1441" t="s">
        <v>145</v>
      </c>
      <c r="H4" s="1441" t="s">
        <v>146</v>
      </c>
      <c r="I4" s="1441" t="s">
        <v>147</v>
      </c>
      <c r="J4" s="1441" t="s">
        <v>127</v>
      </c>
      <c r="K4" s="1421" t="s">
        <v>57</v>
      </c>
      <c r="L4" s="1441" t="s">
        <v>126</v>
      </c>
      <c r="M4" s="1441" t="s">
        <v>144</v>
      </c>
      <c r="N4" s="1441" t="s">
        <v>145</v>
      </c>
      <c r="O4" s="1441" t="s">
        <v>146</v>
      </c>
      <c r="P4" s="1441" t="s">
        <v>147</v>
      </c>
      <c r="Q4" s="1516" t="s">
        <v>127</v>
      </c>
      <c r="R4" s="76" t="s">
        <v>119</v>
      </c>
      <c r="S4" s="76" t="s">
        <v>119</v>
      </c>
      <c r="U4" s="42"/>
      <c r="V4" s="42"/>
    </row>
    <row r="5" spans="1:24">
      <c r="B5" s="1487" t="s">
        <v>95</v>
      </c>
      <c r="C5" s="1439"/>
      <c r="D5" s="55" t="s">
        <v>75</v>
      </c>
      <c r="E5" s="31" t="s">
        <v>75</v>
      </c>
      <c r="F5" s="31" t="s">
        <v>75</v>
      </c>
      <c r="G5" s="31" t="s">
        <v>75</v>
      </c>
      <c r="H5" s="31" t="s">
        <v>75</v>
      </c>
      <c r="I5" s="31" t="s">
        <v>75</v>
      </c>
      <c r="J5" s="31" t="s">
        <v>75</v>
      </c>
      <c r="K5" s="31" t="s">
        <v>75</v>
      </c>
      <c r="L5" s="31" t="s">
        <v>75</v>
      </c>
      <c r="M5" s="31" t="s">
        <v>75</v>
      </c>
      <c r="N5" s="31" t="s">
        <v>75</v>
      </c>
      <c r="O5" s="31" t="s">
        <v>75</v>
      </c>
      <c r="P5" s="31" t="s">
        <v>75</v>
      </c>
      <c r="Q5" s="1473" t="s">
        <v>75</v>
      </c>
      <c r="R5" s="2"/>
      <c r="S5" s="2"/>
      <c r="T5" s="21"/>
      <c r="U5" s="21"/>
      <c r="V5" s="21"/>
    </row>
    <row r="6" spans="1:24" hidden="1">
      <c r="B6" s="1475" t="s">
        <v>71</v>
      </c>
      <c r="C6" s="1437" t="s">
        <v>73</v>
      </c>
      <c r="D6" s="32"/>
      <c r="E6" s="40"/>
      <c r="F6" s="40"/>
      <c r="G6" s="40"/>
      <c r="H6" s="40"/>
      <c r="I6" s="40"/>
      <c r="J6" s="40"/>
      <c r="K6" s="71"/>
      <c r="L6" s="70"/>
      <c r="M6" s="70"/>
      <c r="N6" s="70"/>
      <c r="O6" s="70"/>
      <c r="P6" s="73"/>
      <c r="Q6" s="1496"/>
      <c r="R6" s="52"/>
      <c r="S6" s="52"/>
      <c r="W6" s="101"/>
      <c r="X6" s="101"/>
    </row>
    <row r="7" spans="1:24" hidden="1">
      <c r="B7" s="1475"/>
      <c r="C7" s="1438" t="s">
        <v>65</v>
      </c>
      <c r="D7" s="32"/>
      <c r="E7" s="79"/>
      <c r="F7" s="79"/>
      <c r="G7" s="79"/>
      <c r="H7" s="79"/>
      <c r="I7" s="79"/>
      <c r="J7" s="79"/>
      <c r="K7" s="72"/>
      <c r="L7" s="80"/>
      <c r="M7" s="80"/>
      <c r="N7" s="80"/>
      <c r="O7" s="80"/>
      <c r="P7" s="72"/>
      <c r="Q7" s="1497"/>
      <c r="R7" s="52"/>
      <c r="S7" s="52"/>
      <c r="W7" s="108"/>
      <c r="X7" s="108"/>
    </row>
    <row r="8" spans="1:24" ht="15" hidden="1" customHeight="1">
      <c r="B8" s="1477"/>
      <c r="C8" s="1438" t="s">
        <v>66</v>
      </c>
      <c r="D8" s="35"/>
      <c r="E8" s="82"/>
      <c r="F8" s="82"/>
      <c r="G8" s="82"/>
      <c r="H8" s="82"/>
      <c r="I8" s="82"/>
      <c r="J8" s="82"/>
      <c r="K8" s="72"/>
      <c r="L8" s="80"/>
      <c r="M8" s="80"/>
      <c r="N8" s="80"/>
      <c r="O8" s="80"/>
      <c r="P8" s="72"/>
      <c r="Q8" s="1497"/>
      <c r="R8" s="52"/>
      <c r="S8" s="52"/>
      <c r="W8" s="108"/>
      <c r="X8" s="108"/>
    </row>
    <row r="9" spans="1:24" ht="15" hidden="1" customHeight="1">
      <c r="B9" s="1498"/>
      <c r="C9" s="1436" t="s">
        <v>67</v>
      </c>
      <c r="D9" s="30"/>
      <c r="E9" s="85"/>
      <c r="F9" s="85"/>
      <c r="G9" s="85"/>
      <c r="H9" s="85"/>
      <c r="I9" s="85"/>
      <c r="J9" s="85"/>
      <c r="K9" s="88"/>
      <c r="L9" s="89"/>
      <c r="M9" s="89"/>
      <c r="N9" s="89"/>
      <c r="O9" s="89"/>
      <c r="P9" s="88"/>
      <c r="Q9" s="1499"/>
      <c r="R9" s="52"/>
      <c r="S9" s="52"/>
      <c r="W9" s="108"/>
      <c r="X9" s="108"/>
    </row>
    <row r="10" spans="1:24">
      <c r="A10" s="1">
        <v>1993</v>
      </c>
      <c r="B10" s="1475" t="s">
        <v>72</v>
      </c>
      <c r="C10" s="1437" t="s">
        <v>74</v>
      </c>
      <c r="D10" s="124">
        <v>1689000</v>
      </c>
      <c r="E10" s="79">
        <v>178500</v>
      </c>
      <c r="F10" s="79">
        <v>324300</v>
      </c>
      <c r="G10" s="79">
        <v>317500</v>
      </c>
      <c r="H10" s="79">
        <v>338600</v>
      </c>
      <c r="I10" s="79">
        <v>302000</v>
      </c>
      <c r="J10" s="79">
        <v>212500</v>
      </c>
      <c r="K10" s="90"/>
      <c r="L10" s="91"/>
      <c r="M10" s="91"/>
      <c r="N10" s="91"/>
      <c r="O10" s="91"/>
      <c r="P10" s="90"/>
      <c r="Q10" s="1500"/>
      <c r="R10" s="52">
        <f>SUM(E10:J10,-D10)</f>
        <v>-15600</v>
      </c>
      <c r="S10" s="52">
        <f>SUM(L10:Q10,-K10)</f>
        <v>0</v>
      </c>
      <c r="W10" s="44"/>
      <c r="X10" s="108"/>
    </row>
    <row r="11" spans="1:24" ht="13.5" customHeight="1">
      <c r="A11" s="1">
        <v>1998</v>
      </c>
      <c r="B11" s="1477"/>
      <c r="C11" s="1438" t="s">
        <v>68</v>
      </c>
      <c r="D11" s="180">
        <v>1814400</v>
      </c>
      <c r="E11" s="41">
        <v>194700</v>
      </c>
      <c r="F11" s="41">
        <v>281400</v>
      </c>
      <c r="G11" s="41">
        <v>365300</v>
      </c>
      <c r="H11" s="41">
        <v>371500</v>
      </c>
      <c r="I11" s="41">
        <v>342900</v>
      </c>
      <c r="J11" s="41">
        <v>231000</v>
      </c>
      <c r="K11" s="72">
        <v>41744200</v>
      </c>
      <c r="L11" s="72">
        <v>5035800</v>
      </c>
      <c r="M11" s="72">
        <v>6902000</v>
      </c>
      <c r="N11" s="72">
        <v>6740400</v>
      </c>
      <c r="O11" s="72">
        <v>7884000</v>
      </c>
      <c r="P11" s="72">
        <v>8908000</v>
      </c>
      <c r="Q11" s="1497">
        <v>5576600</v>
      </c>
      <c r="R11" s="52">
        <f>SUM(E11:J11,-D11)</f>
        <v>-27600</v>
      </c>
      <c r="S11" s="52">
        <f>SUM(L11:Q11,-K11)</f>
        <v>-697400</v>
      </c>
      <c r="U11" s="3"/>
      <c r="V11" s="109"/>
      <c r="W11" s="109"/>
      <c r="X11" s="101"/>
    </row>
    <row r="12" spans="1:24" ht="13.5" customHeight="1">
      <c r="A12" s="1">
        <v>2003</v>
      </c>
      <c r="B12" s="1477"/>
      <c r="C12" s="1438" t="s">
        <v>69</v>
      </c>
      <c r="D12" s="180">
        <v>1997400</v>
      </c>
      <c r="E12" s="41">
        <v>162900</v>
      </c>
      <c r="F12" s="41">
        <v>277000</v>
      </c>
      <c r="G12" s="41">
        <v>407900</v>
      </c>
      <c r="H12" s="41">
        <v>447100</v>
      </c>
      <c r="I12" s="41">
        <v>403000</v>
      </c>
      <c r="J12" s="41">
        <v>273300</v>
      </c>
      <c r="K12" s="72">
        <v>45258400</v>
      </c>
      <c r="L12" s="72">
        <v>4610700</v>
      </c>
      <c r="M12" s="72">
        <v>6601600</v>
      </c>
      <c r="N12" s="72">
        <v>7730200</v>
      </c>
      <c r="O12" s="72">
        <v>8730200</v>
      </c>
      <c r="P12" s="72">
        <v>10072400</v>
      </c>
      <c r="Q12" s="1497">
        <v>6499900</v>
      </c>
      <c r="R12" s="52">
        <f>SUM(E12:J12,-D12)</f>
        <v>-26200</v>
      </c>
      <c r="S12" s="52">
        <f>SUM(L12:Q12,-K12)</f>
        <v>-1013400</v>
      </c>
      <c r="T12" s="29"/>
      <c r="U12" s="29"/>
      <c r="V12" s="29"/>
      <c r="W12" s="29"/>
      <c r="X12" s="101"/>
    </row>
    <row r="13" spans="1:24" ht="13.5" customHeight="1">
      <c r="A13" s="1">
        <v>2008</v>
      </c>
      <c r="B13" s="1501"/>
      <c r="C13" s="1514" t="s">
        <v>70</v>
      </c>
      <c r="D13" s="181">
        <v>2126300</v>
      </c>
      <c r="E13" s="170">
        <v>151500</v>
      </c>
      <c r="F13" s="170">
        <v>273600</v>
      </c>
      <c r="G13" s="170">
        <v>417900</v>
      </c>
      <c r="H13" s="170">
        <v>496100</v>
      </c>
      <c r="I13" s="170">
        <v>439500</v>
      </c>
      <c r="J13" s="170">
        <v>281800</v>
      </c>
      <c r="K13" s="72">
        <v>48281000</v>
      </c>
      <c r="L13" s="72">
        <v>5096300</v>
      </c>
      <c r="M13" s="72">
        <v>6736300</v>
      </c>
      <c r="N13" s="72">
        <v>7895800</v>
      </c>
      <c r="O13" s="72">
        <v>9390800</v>
      </c>
      <c r="P13" s="72">
        <v>10918100</v>
      </c>
      <c r="Q13" s="1497">
        <v>6759400</v>
      </c>
      <c r="R13" s="52"/>
      <c r="S13" s="52"/>
      <c r="T13" s="29"/>
      <c r="U13" s="29"/>
      <c r="V13" s="29"/>
      <c r="W13" s="29"/>
    </row>
    <row r="14" spans="1:24" ht="13.5" customHeight="1">
      <c r="A14" s="1">
        <v>2013</v>
      </c>
      <c r="B14" s="1502"/>
      <c r="C14" s="1515" t="s">
        <v>165</v>
      </c>
      <c r="D14" s="395">
        <v>2331800</v>
      </c>
      <c r="E14" s="396">
        <v>182900</v>
      </c>
      <c r="F14" s="396">
        <v>284100</v>
      </c>
      <c r="G14" s="396">
        <v>437300</v>
      </c>
      <c r="H14" s="396">
        <v>534100</v>
      </c>
      <c r="I14" s="396">
        <v>493700</v>
      </c>
      <c r="J14" s="396">
        <v>305200</v>
      </c>
      <c r="K14" s="397">
        <v>52102200</v>
      </c>
      <c r="L14" s="397">
        <v>5538900</v>
      </c>
      <c r="M14" s="397">
        <v>7093900</v>
      </c>
      <c r="N14" s="397">
        <v>8176000</v>
      </c>
      <c r="O14" s="397">
        <v>10145200</v>
      </c>
      <c r="P14" s="397">
        <v>12031600</v>
      </c>
      <c r="Q14" s="1503">
        <v>7699100</v>
      </c>
      <c r="R14" s="52"/>
      <c r="S14" s="52"/>
      <c r="T14" s="29"/>
      <c r="U14" s="29"/>
      <c r="V14" s="29"/>
      <c r="W14" s="29"/>
    </row>
    <row r="15" spans="1:24" ht="13.5" customHeight="1">
      <c r="A15" s="1">
        <v>2018</v>
      </c>
      <c r="B15" s="1502"/>
      <c r="C15" s="1515" t="s">
        <v>243</v>
      </c>
      <c r="D15" s="395">
        <v>2276400</v>
      </c>
      <c r="E15" s="396">
        <v>197300</v>
      </c>
      <c r="F15" s="396">
        <v>275500</v>
      </c>
      <c r="G15" s="396">
        <v>415900</v>
      </c>
      <c r="H15" s="396">
        <v>538500</v>
      </c>
      <c r="I15" s="396">
        <v>505000</v>
      </c>
      <c r="J15" s="396">
        <v>288100</v>
      </c>
      <c r="K15" s="397">
        <v>52642200</v>
      </c>
      <c r="L15" s="397">
        <v>5613700</v>
      </c>
      <c r="M15" s="397">
        <v>7192000</v>
      </c>
      <c r="N15" s="397">
        <v>8394200</v>
      </c>
      <c r="O15" s="397">
        <v>10620400</v>
      </c>
      <c r="P15" s="397">
        <v>12115600</v>
      </c>
      <c r="Q15" s="1503">
        <v>7000600</v>
      </c>
      <c r="R15" s="52"/>
      <c r="S15" s="52"/>
      <c r="T15" s="29"/>
      <c r="U15" s="29"/>
      <c r="V15" s="29"/>
      <c r="W15" s="29"/>
    </row>
    <row r="16" spans="1:24" ht="13.5" customHeight="1">
      <c r="A16" s="1">
        <v>2023</v>
      </c>
      <c r="B16" s="1504" t="s">
        <v>296</v>
      </c>
      <c r="C16" s="1417" t="s">
        <v>74</v>
      </c>
      <c r="D16" s="395">
        <v>2397400</v>
      </c>
      <c r="E16" s="396">
        <v>206200</v>
      </c>
      <c r="F16" s="396">
        <v>274200</v>
      </c>
      <c r="G16" s="396">
        <v>438700</v>
      </c>
      <c r="H16" s="396">
        <v>571900</v>
      </c>
      <c r="I16" s="396">
        <v>524200</v>
      </c>
      <c r="J16" s="396">
        <v>289700</v>
      </c>
      <c r="K16" s="397">
        <v>55665000</v>
      </c>
      <c r="L16" s="397">
        <v>6099200</v>
      </c>
      <c r="M16" s="397">
        <v>7336800</v>
      </c>
      <c r="N16" s="397">
        <v>8757300</v>
      </c>
      <c r="O16" s="397">
        <v>11057900</v>
      </c>
      <c r="P16" s="397">
        <v>12813500</v>
      </c>
      <c r="Q16" s="1503">
        <v>7272400</v>
      </c>
      <c r="R16" s="52"/>
      <c r="S16" s="52"/>
      <c r="T16" s="29"/>
      <c r="U16" s="29"/>
      <c r="V16" s="29"/>
      <c r="W16" s="29"/>
    </row>
    <row r="17" spans="1:19" ht="11.25" customHeight="1">
      <c r="B17" s="1487" t="s">
        <v>98</v>
      </c>
      <c r="C17" s="1439"/>
      <c r="D17" s="55" t="s">
        <v>132</v>
      </c>
      <c r="E17" s="31" t="s">
        <v>132</v>
      </c>
      <c r="F17" s="31" t="s">
        <v>132</v>
      </c>
      <c r="G17" s="31" t="s">
        <v>132</v>
      </c>
      <c r="H17" s="31" t="s">
        <v>132</v>
      </c>
      <c r="I17" s="31" t="s">
        <v>132</v>
      </c>
      <c r="J17" s="31" t="s">
        <v>132</v>
      </c>
      <c r="K17" s="31" t="s">
        <v>132</v>
      </c>
      <c r="L17" s="31" t="s">
        <v>132</v>
      </c>
      <c r="M17" s="31" t="s">
        <v>132</v>
      </c>
      <c r="N17" s="31" t="s">
        <v>132</v>
      </c>
      <c r="O17" s="31" t="s">
        <v>132</v>
      </c>
      <c r="P17" s="31" t="s">
        <v>132</v>
      </c>
      <c r="Q17" s="1473" t="s">
        <v>132</v>
      </c>
      <c r="R17" s="52"/>
      <c r="S17" s="52"/>
    </row>
    <row r="18" spans="1:19" ht="13.5" hidden="1" customHeight="1">
      <c r="B18" s="1475" t="s">
        <v>71</v>
      </c>
      <c r="C18" s="1437" t="s">
        <v>73</v>
      </c>
      <c r="D18" s="55"/>
      <c r="E18" s="55"/>
      <c r="F18" s="55"/>
      <c r="G18" s="55"/>
      <c r="H18" s="55"/>
      <c r="I18" s="55"/>
      <c r="J18" s="55"/>
      <c r="K18" s="51"/>
      <c r="L18" s="51"/>
      <c r="M18" s="51"/>
      <c r="N18" s="51"/>
      <c r="O18" s="51"/>
      <c r="P18" s="51"/>
      <c r="Q18" s="1505"/>
      <c r="R18" s="52"/>
      <c r="S18" s="52"/>
    </row>
    <row r="19" spans="1:19" ht="13.5" hidden="1" customHeight="1">
      <c r="B19" s="1475"/>
      <c r="C19" s="1438" t="s">
        <v>65</v>
      </c>
      <c r="D19" s="841" t="e">
        <f t="shared" ref="D19:J21" si="0">+D7/$D7*100</f>
        <v>#DIV/0!</v>
      </c>
      <c r="E19" s="87" t="e">
        <f t="shared" si="0"/>
        <v>#DIV/0!</v>
      </c>
      <c r="F19" s="87" t="e">
        <f t="shared" si="0"/>
        <v>#DIV/0!</v>
      </c>
      <c r="G19" s="87" t="e">
        <f t="shared" si="0"/>
        <v>#DIV/0!</v>
      </c>
      <c r="H19" s="87" t="e">
        <f t="shared" si="0"/>
        <v>#DIV/0!</v>
      </c>
      <c r="I19" s="87" t="e">
        <f t="shared" si="0"/>
        <v>#DIV/0!</v>
      </c>
      <c r="J19" s="87" t="e">
        <f t="shared" si="0"/>
        <v>#DIV/0!</v>
      </c>
      <c r="K19" s="77" t="e">
        <f t="shared" ref="K19:Q21" si="1">+K7/$K7*100</f>
        <v>#DIV/0!</v>
      </c>
      <c r="L19" s="77" t="e">
        <f t="shared" si="1"/>
        <v>#DIV/0!</v>
      </c>
      <c r="M19" s="77" t="e">
        <f t="shared" si="1"/>
        <v>#DIV/0!</v>
      </c>
      <c r="N19" s="77" t="e">
        <f t="shared" si="1"/>
        <v>#DIV/0!</v>
      </c>
      <c r="O19" s="77" t="e">
        <f t="shared" si="1"/>
        <v>#DIV/0!</v>
      </c>
      <c r="P19" s="77" t="e">
        <f t="shared" si="1"/>
        <v>#DIV/0!</v>
      </c>
      <c r="Q19" s="1506" t="e">
        <f t="shared" si="1"/>
        <v>#DIV/0!</v>
      </c>
      <c r="R19" s="52"/>
      <c r="S19" s="52"/>
    </row>
    <row r="20" spans="1:19" ht="13.5" hidden="1" customHeight="1">
      <c r="B20" s="1477"/>
      <c r="C20" s="1438" t="s">
        <v>66</v>
      </c>
      <c r="D20" s="841" t="e">
        <f t="shared" si="0"/>
        <v>#DIV/0!</v>
      </c>
      <c r="E20" s="87" t="e">
        <f t="shared" si="0"/>
        <v>#DIV/0!</v>
      </c>
      <c r="F20" s="87" t="e">
        <f t="shared" si="0"/>
        <v>#DIV/0!</v>
      </c>
      <c r="G20" s="87" t="e">
        <f t="shared" si="0"/>
        <v>#DIV/0!</v>
      </c>
      <c r="H20" s="87" t="e">
        <f t="shared" si="0"/>
        <v>#DIV/0!</v>
      </c>
      <c r="I20" s="87" t="e">
        <f t="shared" si="0"/>
        <v>#DIV/0!</v>
      </c>
      <c r="J20" s="87" t="e">
        <f t="shared" si="0"/>
        <v>#DIV/0!</v>
      </c>
      <c r="K20" s="77" t="e">
        <f t="shared" si="1"/>
        <v>#DIV/0!</v>
      </c>
      <c r="L20" s="77" t="e">
        <f t="shared" si="1"/>
        <v>#DIV/0!</v>
      </c>
      <c r="M20" s="77" t="e">
        <f t="shared" si="1"/>
        <v>#DIV/0!</v>
      </c>
      <c r="N20" s="77" t="e">
        <f t="shared" si="1"/>
        <v>#DIV/0!</v>
      </c>
      <c r="O20" s="77" t="e">
        <f t="shared" si="1"/>
        <v>#DIV/0!</v>
      </c>
      <c r="P20" s="77" t="e">
        <f t="shared" si="1"/>
        <v>#DIV/0!</v>
      </c>
      <c r="Q20" s="1506" t="e">
        <f t="shared" si="1"/>
        <v>#DIV/0!</v>
      </c>
      <c r="R20" s="52"/>
      <c r="S20" s="52"/>
    </row>
    <row r="21" spans="1:19" ht="13.5" hidden="1" customHeight="1">
      <c r="B21" s="1498"/>
      <c r="C21" s="1436" t="s">
        <v>67</v>
      </c>
      <c r="D21" s="841" t="e">
        <f t="shared" si="0"/>
        <v>#DIV/0!</v>
      </c>
      <c r="E21" s="87" t="e">
        <f t="shared" si="0"/>
        <v>#DIV/0!</v>
      </c>
      <c r="F21" s="87" t="e">
        <f t="shared" si="0"/>
        <v>#DIV/0!</v>
      </c>
      <c r="G21" s="87" t="e">
        <f t="shared" si="0"/>
        <v>#DIV/0!</v>
      </c>
      <c r="H21" s="87" t="e">
        <f t="shared" si="0"/>
        <v>#DIV/0!</v>
      </c>
      <c r="I21" s="87" t="e">
        <f t="shared" si="0"/>
        <v>#DIV/0!</v>
      </c>
      <c r="J21" s="87" t="e">
        <f t="shared" si="0"/>
        <v>#DIV/0!</v>
      </c>
      <c r="K21" s="77" t="e">
        <f t="shared" si="1"/>
        <v>#DIV/0!</v>
      </c>
      <c r="L21" s="77" t="e">
        <f t="shared" si="1"/>
        <v>#DIV/0!</v>
      </c>
      <c r="M21" s="77" t="e">
        <f t="shared" si="1"/>
        <v>#DIV/0!</v>
      </c>
      <c r="N21" s="77" t="e">
        <f t="shared" si="1"/>
        <v>#DIV/0!</v>
      </c>
      <c r="O21" s="77" t="e">
        <f t="shared" si="1"/>
        <v>#DIV/0!</v>
      </c>
      <c r="P21" s="77" t="e">
        <f t="shared" si="1"/>
        <v>#DIV/0!</v>
      </c>
      <c r="Q21" s="1506" t="e">
        <f t="shared" si="1"/>
        <v>#DIV/0!</v>
      </c>
      <c r="R21" s="52"/>
      <c r="S21" s="52"/>
    </row>
    <row r="22" spans="1:19">
      <c r="A22" s="1">
        <v>1993</v>
      </c>
      <c r="B22" s="1475" t="s">
        <v>72</v>
      </c>
      <c r="C22" s="1437" t="s">
        <v>74</v>
      </c>
      <c r="D22" s="842">
        <f t="shared" ref="D22:J22" si="2">+D10/$D10*100</f>
        <v>100</v>
      </c>
      <c r="E22" s="138">
        <f t="shared" si="2"/>
        <v>10.568383658969804</v>
      </c>
      <c r="F22" s="138">
        <f t="shared" si="2"/>
        <v>19.200710479573711</v>
      </c>
      <c r="G22" s="138">
        <f t="shared" si="2"/>
        <v>18.798105387803435</v>
      </c>
      <c r="H22" s="138">
        <f t="shared" si="2"/>
        <v>20.047365304914148</v>
      </c>
      <c r="I22" s="138">
        <f t="shared" si="2"/>
        <v>17.880402605091771</v>
      </c>
      <c r="J22" s="138">
        <f t="shared" si="2"/>
        <v>12.581409117821195</v>
      </c>
      <c r="K22" s="86"/>
      <c r="L22" s="86"/>
      <c r="M22" s="86"/>
      <c r="N22" s="86"/>
      <c r="O22" s="86"/>
      <c r="P22" s="86"/>
      <c r="Q22" s="1507"/>
      <c r="R22" s="52"/>
      <c r="S22" s="52"/>
    </row>
    <row r="23" spans="1:19" ht="13.5" customHeight="1">
      <c r="A23" s="1">
        <v>1998</v>
      </c>
      <c r="B23" s="1477"/>
      <c r="C23" s="1438" t="s">
        <v>68</v>
      </c>
      <c r="D23" s="843">
        <f t="shared" ref="D23:J23" si="3">+D11/$D11*100</f>
        <v>100</v>
      </c>
      <c r="E23" s="139">
        <f>+E11/$D11*100</f>
        <v>10.730820105820106</v>
      </c>
      <c r="F23" s="139">
        <f t="shared" si="3"/>
        <v>15.50925925925926</v>
      </c>
      <c r="G23" s="139">
        <f t="shared" si="3"/>
        <v>20.133377425044092</v>
      </c>
      <c r="H23" s="139">
        <f t="shared" si="3"/>
        <v>20.475088183421516</v>
      </c>
      <c r="I23" s="139">
        <f t="shared" si="3"/>
        <v>18.898809523809522</v>
      </c>
      <c r="J23" s="139">
        <f t="shared" si="3"/>
        <v>12.731481481481483</v>
      </c>
      <c r="K23" s="140">
        <f t="shared" ref="K23:Q23" si="4">+K11/$K11*100</f>
        <v>100</v>
      </c>
      <c r="L23" s="140">
        <f t="shared" si="4"/>
        <v>12.063472290761352</v>
      </c>
      <c r="M23" s="140">
        <f t="shared" si="4"/>
        <v>16.534033470518061</v>
      </c>
      <c r="N23" s="140">
        <f t="shared" si="4"/>
        <v>16.146913822758609</v>
      </c>
      <c r="O23" s="140">
        <f t="shared" si="4"/>
        <v>18.886456082521644</v>
      </c>
      <c r="P23" s="140">
        <f t="shared" si="4"/>
        <v>21.339491474264687</v>
      </c>
      <c r="Q23" s="1508">
        <f t="shared" si="4"/>
        <v>13.358981607025648</v>
      </c>
      <c r="R23" s="52"/>
      <c r="S23" s="52"/>
    </row>
    <row r="24" spans="1:19" ht="13.5" customHeight="1">
      <c r="A24" s="1">
        <v>2003</v>
      </c>
      <c r="B24" s="1477"/>
      <c r="C24" s="1438" t="s">
        <v>69</v>
      </c>
      <c r="D24" s="843">
        <f>+D12/$D12*100</f>
        <v>100</v>
      </c>
      <c r="E24" s="139">
        <f t="shared" ref="E24:J24" si="5">+E12/$D12*100</f>
        <v>8.1556022829678589</v>
      </c>
      <c r="F24" s="139">
        <f t="shared" si="5"/>
        <v>13.868028436968057</v>
      </c>
      <c r="G24" s="139">
        <f t="shared" si="5"/>
        <v>20.421548012416142</v>
      </c>
      <c r="H24" s="139">
        <f t="shared" si="5"/>
        <v>22.384099329127867</v>
      </c>
      <c r="I24" s="139">
        <f t="shared" si="5"/>
        <v>20.176229097827175</v>
      </c>
      <c r="J24" s="139">
        <f t="shared" si="5"/>
        <v>13.682787623911086</v>
      </c>
      <c r="K24" s="140">
        <f>+K12/$K12*100</f>
        <v>100</v>
      </c>
      <c r="L24" s="140">
        <f t="shared" ref="L24:Q24" si="6">+L12/$K12*100</f>
        <v>10.187501104767293</v>
      </c>
      <c r="M24" s="140">
        <f t="shared" si="6"/>
        <v>14.586463507326815</v>
      </c>
      <c r="N24" s="140">
        <f t="shared" si="6"/>
        <v>17.080144238417621</v>
      </c>
      <c r="O24" s="140">
        <f t="shared" si="6"/>
        <v>19.28967882205292</v>
      </c>
      <c r="P24" s="140">
        <f t="shared" si="6"/>
        <v>22.255316140208226</v>
      </c>
      <c r="Q24" s="1508">
        <f t="shared" si="6"/>
        <v>14.361753840171106</v>
      </c>
      <c r="R24" s="52"/>
      <c r="S24" s="52"/>
    </row>
    <row r="25" spans="1:19" ht="13.5" customHeight="1">
      <c r="A25" s="1">
        <v>2008</v>
      </c>
      <c r="B25" s="1502"/>
      <c r="C25" s="1515" t="s">
        <v>70</v>
      </c>
      <c r="D25" s="844">
        <f>+D13/$D13*100</f>
        <v>100</v>
      </c>
      <c r="E25" s="118">
        <f t="shared" ref="E25:J28" si="7">+E13/$D13*100</f>
        <v>7.1250529088087298</v>
      </c>
      <c r="F25" s="118">
        <f t="shared" si="7"/>
        <v>12.867422282838733</v>
      </c>
      <c r="G25" s="118">
        <f t="shared" si="7"/>
        <v>19.653858815783284</v>
      </c>
      <c r="H25" s="118">
        <f t="shared" si="7"/>
        <v>23.331608898085875</v>
      </c>
      <c r="I25" s="118">
        <f t="shared" si="7"/>
        <v>20.669707943375819</v>
      </c>
      <c r="J25" s="118">
        <f t="shared" si="7"/>
        <v>13.253068710906268</v>
      </c>
      <c r="K25" s="118">
        <f>+K13/$K13*100</f>
        <v>100</v>
      </c>
      <c r="L25" s="118">
        <f t="shared" ref="L25:Q28" si="8">+L13/$K13*100</f>
        <v>10.555498021996231</v>
      </c>
      <c r="M25" s="118">
        <f t="shared" si="8"/>
        <v>13.952279364553345</v>
      </c>
      <c r="N25" s="118">
        <f t="shared" si="8"/>
        <v>16.353845197903937</v>
      </c>
      <c r="O25" s="118">
        <f t="shared" si="8"/>
        <v>19.450301360783744</v>
      </c>
      <c r="P25" s="118">
        <f t="shared" si="8"/>
        <v>22.613657546446841</v>
      </c>
      <c r="Q25" s="1509">
        <f t="shared" si="8"/>
        <v>14.000124272488144</v>
      </c>
      <c r="R25" s="52"/>
      <c r="S25" s="52"/>
    </row>
    <row r="26" spans="1:19" ht="13.5" customHeight="1">
      <c r="A26" s="1">
        <v>2013</v>
      </c>
      <c r="B26" s="1502"/>
      <c r="C26" s="1515" t="s">
        <v>165</v>
      </c>
      <c r="D26" s="845">
        <f>+D14/$D14*100</f>
        <v>100</v>
      </c>
      <c r="E26" s="398">
        <f t="shared" si="7"/>
        <v>7.8437258770048892</v>
      </c>
      <c r="F26" s="398">
        <f t="shared" si="7"/>
        <v>12.183720730765932</v>
      </c>
      <c r="G26" s="398">
        <f t="shared" si="7"/>
        <v>18.753752465906167</v>
      </c>
      <c r="H26" s="398">
        <f t="shared" si="7"/>
        <v>22.905051891242817</v>
      </c>
      <c r="I26" s="398">
        <f t="shared" si="7"/>
        <v>21.172484775709751</v>
      </c>
      <c r="J26" s="398">
        <f t="shared" si="7"/>
        <v>13.08860108071018</v>
      </c>
      <c r="K26" s="118">
        <f>+K14/$K14*100</f>
        <v>100</v>
      </c>
      <c r="L26" s="118">
        <f t="shared" si="8"/>
        <v>10.630837085574122</v>
      </c>
      <c r="M26" s="118">
        <f t="shared" si="8"/>
        <v>13.615355973452175</v>
      </c>
      <c r="N26" s="118">
        <f t="shared" si="8"/>
        <v>15.692235644560116</v>
      </c>
      <c r="O26" s="118">
        <f t="shared" si="8"/>
        <v>19.471730560321827</v>
      </c>
      <c r="P26" s="118">
        <f t="shared" si="8"/>
        <v>23.092307042696852</v>
      </c>
      <c r="Q26" s="1509">
        <f t="shared" si="8"/>
        <v>14.776919208785809</v>
      </c>
      <c r="R26" s="52"/>
      <c r="S26" s="52"/>
    </row>
    <row r="27" spans="1:19" ht="13.5" customHeight="1">
      <c r="A27" s="1">
        <v>2018</v>
      </c>
      <c r="B27" s="1502"/>
      <c r="C27" s="1515" t="s">
        <v>243</v>
      </c>
      <c r="D27" s="845">
        <f>+D15/$D15*100</f>
        <v>100</v>
      </c>
      <c r="E27" s="398">
        <f t="shared" si="7"/>
        <v>8.6671938147952901</v>
      </c>
      <c r="F27" s="398">
        <f t="shared" si="7"/>
        <v>12.102442452995959</v>
      </c>
      <c r="G27" s="398">
        <f t="shared" si="7"/>
        <v>18.270075557898437</v>
      </c>
      <c r="H27" s="398">
        <f t="shared" si="7"/>
        <v>23.655772272008434</v>
      </c>
      <c r="I27" s="398">
        <f t="shared" si="7"/>
        <v>22.184150412932702</v>
      </c>
      <c r="J27" s="398">
        <f t="shared" si="7"/>
        <v>12.655947988051308</v>
      </c>
      <c r="K27" s="118">
        <f>+K15/$K15*100</f>
        <v>100</v>
      </c>
      <c r="L27" s="118">
        <f t="shared" si="8"/>
        <v>10.663878029413665</v>
      </c>
      <c r="M27" s="118">
        <f t="shared" si="8"/>
        <v>13.662042999722656</v>
      </c>
      <c r="N27" s="118">
        <f t="shared" si="8"/>
        <v>15.945762145199099</v>
      </c>
      <c r="O27" s="118">
        <f t="shared" si="8"/>
        <v>20.174688747810691</v>
      </c>
      <c r="P27" s="118">
        <f t="shared" si="8"/>
        <v>23.014995573893188</v>
      </c>
      <c r="Q27" s="1509">
        <f t="shared" si="8"/>
        <v>13.29845637150423</v>
      </c>
      <c r="R27" s="52"/>
      <c r="S27" s="52"/>
    </row>
    <row r="28" spans="1:19" ht="11.5" thickBot="1">
      <c r="A28" s="1">
        <v>2023</v>
      </c>
      <c r="B28" s="1388" t="s">
        <v>296</v>
      </c>
      <c r="C28" s="1396" t="s">
        <v>74</v>
      </c>
      <c r="D28" s="1510">
        <f>+D16/$D16*100</f>
        <v>100</v>
      </c>
      <c r="E28" s="1511">
        <f t="shared" si="7"/>
        <v>8.6009843997664142</v>
      </c>
      <c r="F28" s="1511">
        <f t="shared" si="7"/>
        <v>11.437390506381915</v>
      </c>
      <c r="G28" s="1511">
        <f t="shared" si="7"/>
        <v>18.298990573120879</v>
      </c>
      <c r="H28" s="1511">
        <f t="shared" si="7"/>
        <v>23.855009593726535</v>
      </c>
      <c r="I28" s="1511">
        <f t="shared" si="7"/>
        <v>21.865354133644782</v>
      </c>
      <c r="J28" s="1511">
        <f t="shared" si="7"/>
        <v>12.083924251272212</v>
      </c>
      <c r="K28" s="1512">
        <f>+K16/$K16*100</f>
        <v>100</v>
      </c>
      <c r="L28" s="1512">
        <f t="shared" si="8"/>
        <v>10.956974759723344</v>
      </c>
      <c r="M28" s="1512">
        <f t="shared" si="8"/>
        <v>13.180274858528698</v>
      </c>
      <c r="N28" s="1512">
        <f t="shared" si="8"/>
        <v>15.732147669091889</v>
      </c>
      <c r="O28" s="1512">
        <f t="shared" si="8"/>
        <v>19.865085781011409</v>
      </c>
      <c r="P28" s="1512">
        <f t="shared" si="8"/>
        <v>23.018952663253391</v>
      </c>
      <c r="Q28" s="1513">
        <f t="shared" si="8"/>
        <v>13.064582771939278</v>
      </c>
      <c r="R28" s="2"/>
      <c r="S28" s="2"/>
    </row>
    <row r="29" spans="1:19" ht="22">
      <c r="B29" s="2"/>
      <c r="C29" s="81" t="s">
        <v>126</v>
      </c>
      <c r="D29" s="81" t="s">
        <v>144</v>
      </c>
      <c r="E29" s="81" t="s">
        <v>145</v>
      </c>
      <c r="F29" s="81" t="s">
        <v>146</v>
      </c>
      <c r="G29" s="81" t="s">
        <v>148</v>
      </c>
      <c r="H29" s="81" t="s">
        <v>127</v>
      </c>
      <c r="I29" s="81"/>
      <c r="K29" s="2"/>
      <c r="S29" s="2"/>
    </row>
    <row r="30" spans="1:19">
      <c r="B30" s="1">
        <v>1998</v>
      </c>
      <c r="C30" s="1611">
        <f t="shared" ref="C30:H35" si="9">E10/10000</f>
        <v>17.850000000000001</v>
      </c>
      <c r="D30" s="1611">
        <f t="shared" si="9"/>
        <v>32.43</v>
      </c>
      <c r="E30" s="1611">
        <f t="shared" si="9"/>
        <v>31.75</v>
      </c>
      <c r="F30" s="1611">
        <f t="shared" si="9"/>
        <v>33.86</v>
      </c>
      <c r="G30" s="1611">
        <f t="shared" si="9"/>
        <v>30.2</v>
      </c>
      <c r="H30" s="1611">
        <f t="shared" si="9"/>
        <v>21.25</v>
      </c>
      <c r="I30" s="83"/>
      <c r="K30" s="2"/>
      <c r="S30" s="2"/>
    </row>
    <row r="31" spans="1:19">
      <c r="B31" s="1">
        <v>2003</v>
      </c>
      <c r="C31" s="1611">
        <f t="shared" si="9"/>
        <v>19.47</v>
      </c>
      <c r="D31" s="1611">
        <f t="shared" si="9"/>
        <v>28.14</v>
      </c>
      <c r="E31" s="1611">
        <f t="shared" si="9"/>
        <v>36.53</v>
      </c>
      <c r="F31" s="1611">
        <f t="shared" si="9"/>
        <v>37.15</v>
      </c>
      <c r="G31" s="1611">
        <f t="shared" si="9"/>
        <v>34.29</v>
      </c>
      <c r="H31" s="1611">
        <f t="shared" si="9"/>
        <v>23.1</v>
      </c>
      <c r="I31" s="83"/>
      <c r="K31" s="2"/>
      <c r="S31" s="2"/>
    </row>
    <row r="32" spans="1:19">
      <c r="B32" s="1063" t="s">
        <v>979</v>
      </c>
      <c r="C32" s="1611">
        <f t="shared" si="9"/>
        <v>16.29</v>
      </c>
      <c r="D32" s="1611">
        <f t="shared" si="9"/>
        <v>27.7</v>
      </c>
      <c r="E32" s="1611">
        <f t="shared" si="9"/>
        <v>40.79</v>
      </c>
      <c r="F32" s="1611">
        <f t="shared" si="9"/>
        <v>44.71</v>
      </c>
      <c r="G32" s="1611">
        <f t="shared" si="9"/>
        <v>40.299999999999997</v>
      </c>
      <c r="H32" s="1611">
        <f t="shared" si="9"/>
        <v>27.33</v>
      </c>
      <c r="I32" s="83"/>
      <c r="K32" s="2"/>
      <c r="S32" s="2"/>
    </row>
    <row r="33" spans="2:19">
      <c r="B33" s="1063">
        <v>13</v>
      </c>
      <c r="C33" s="1611">
        <f t="shared" si="9"/>
        <v>15.15</v>
      </c>
      <c r="D33" s="1611">
        <f t="shared" si="9"/>
        <v>27.36</v>
      </c>
      <c r="E33" s="1611">
        <f t="shared" si="9"/>
        <v>41.79</v>
      </c>
      <c r="F33" s="1611">
        <f t="shared" si="9"/>
        <v>49.61</v>
      </c>
      <c r="G33" s="1611">
        <f t="shared" si="9"/>
        <v>43.95</v>
      </c>
      <c r="H33" s="1611">
        <f t="shared" si="9"/>
        <v>28.18</v>
      </c>
      <c r="I33" s="83"/>
      <c r="K33" s="78"/>
      <c r="S33" s="78"/>
    </row>
    <row r="34" spans="2:19">
      <c r="B34" s="1063">
        <v>18</v>
      </c>
      <c r="C34" s="1611">
        <f t="shared" si="9"/>
        <v>18.29</v>
      </c>
      <c r="D34" s="1611">
        <f t="shared" si="9"/>
        <v>28.41</v>
      </c>
      <c r="E34" s="1611">
        <f t="shared" si="9"/>
        <v>43.73</v>
      </c>
      <c r="F34" s="1611">
        <f t="shared" si="9"/>
        <v>53.41</v>
      </c>
      <c r="G34" s="1611">
        <f t="shared" si="9"/>
        <v>49.37</v>
      </c>
      <c r="H34" s="1611">
        <f t="shared" si="9"/>
        <v>30.52</v>
      </c>
      <c r="I34" s="83"/>
      <c r="K34" s="78"/>
      <c r="S34" s="78"/>
    </row>
    <row r="35" spans="2:19">
      <c r="B35" s="2">
        <v>23</v>
      </c>
      <c r="C35" s="1611">
        <f t="shared" si="9"/>
        <v>19.73</v>
      </c>
      <c r="D35" s="1611">
        <f t="shared" si="9"/>
        <v>27.55</v>
      </c>
      <c r="E35" s="1611">
        <f t="shared" si="9"/>
        <v>41.59</v>
      </c>
      <c r="F35" s="1611">
        <f t="shared" si="9"/>
        <v>53.85</v>
      </c>
      <c r="G35" s="1611">
        <f t="shared" si="9"/>
        <v>50.5</v>
      </c>
      <c r="H35" s="1611">
        <f t="shared" si="9"/>
        <v>28.81</v>
      </c>
      <c r="I35" s="83"/>
      <c r="K35" s="78"/>
      <c r="S35" s="78"/>
    </row>
    <row r="36" spans="2:19">
      <c r="B36" s="78"/>
      <c r="C36" s="78"/>
      <c r="D36" s="78"/>
      <c r="E36" s="78"/>
      <c r="F36" s="78"/>
      <c r="G36" s="78"/>
      <c r="H36" s="78"/>
      <c r="K36" s="78"/>
      <c r="S36" s="78"/>
    </row>
    <row r="37" spans="2:19">
      <c r="B37" s="2"/>
      <c r="C37" s="2"/>
      <c r="K37" s="78"/>
      <c r="L37" s="78"/>
      <c r="M37" s="78"/>
      <c r="N37" s="78"/>
      <c r="O37" s="78"/>
      <c r="P37" s="78"/>
      <c r="Q37" s="78"/>
      <c r="R37" s="78"/>
      <c r="S37" s="78"/>
    </row>
    <row r="38" spans="2:19">
      <c r="B38" s="2"/>
      <c r="C38" s="2"/>
      <c r="D38" s="2"/>
      <c r="E38" s="84"/>
      <c r="F38" s="84"/>
      <c r="G38" s="78"/>
      <c r="H38" s="78"/>
      <c r="I38" s="78"/>
      <c r="J38" s="84"/>
      <c r="K38" s="84"/>
      <c r="L38" s="78"/>
      <c r="M38" s="78"/>
      <c r="N38" s="78"/>
      <c r="O38" s="78"/>
      <c r="P38" s="84"/>
      <c r="Q38" s="84"/>
      <c r="R38" s="78"/>
      <c r="S38" s="78"/>
    </row>
    <row r="39" spans="2:19">
      <c r="B39" s="2"/>
      <c r="C39" s="2"/>
      <c r="D39" s="84"/>
      <c r="E39" s="84"/>
      <c r="F39" s="84"/>
      <c r="G39" s="78"/>
      <c r="H39" s="78"/>
      <c r="I39" s="78"/>
      <c r="J39" s="84"/>
      <c r="K39" s="84"/>
      <c r="L39" s="78"/>
      <c r="M39" s="78"/>
      <c r="N39" s="78"/>
      <c r="O39" s="78"/>
      <c r="P39" s="84"/>
      <c r="Q39" s="84"/>
      <c r="R39" s="78"/>
      <c r="S39" s="78"/>
    </row>
    <row r="40" spans="2:19">
      <c r="C40" s="2"/>
      <c r="D40" s="2"/>
      <c r="E40" s="2"/>
      <c r="F40" s="2"/>
      <c r="G40" s="2"/>
      <c r="H40" s="2"/>
      <c r="I40" s="2"/>
      <c r="J40" s="2"/>
      <c r="K40" s="2"/>
      <c r="L40" s="2"/>
      <c r="M40" s="2"/>
      <c r="N40" s="2"/>
      <c r="O40" s="2"/>
      <c r="P40" s="2"/>
      <c r="Q40" s="2"/>
      <c r="R40" s="2"/>
      <c r="S40" s="2"/>
    </row>
    <row r="41" spans="2:19">
      <c r="B41" s="2"/>
      <c r="C41" s="2"/>
      <c r="D41" s="2"/>
      <c r="E41" s="2"/>
      <c r="F41" s="2"/>
      <c r="G41" s="2"/>
      <c r="H41" s="2"/>
      <c r="I41" s="2"/>
      <c r="J41" s="2"/>
      <c r="K41" s="2"/>
      <c r="L41" s="2"/>
      <c r="M41" s="2"/>
      <c r="N41" s="2"/>
      <c r="O41" s="2"/>
      <c r="P41" s="2"/>
      <c r="Q41" s="2"/>
      <c r="R41" s="2"/>
      <c r="S41" s="2"/>
    </row>
    <row r="42" spans="2:19">
      <c r="B42" s="2"/>
      <c r="C42" s="2"/>
      <c r="D42" s="2"/>
      <c r="E42" s="43"/>
      <c r="F42" s="43"/>
      <c r="G42" s="43"/>
      <c r="H42" s="43"/>
      <c r="I42" s="43"/>
      <c r="J42" s="43"/>
      <c r="K42" s="43"/>
      <c r="L42" s="43"/>
      <c r="M42" s="43"/>
      <c r="N42" s="43"/>
      <c r="O42" s="43"/>
      <c r="P42" s="43"/>
      <c r="Q42" s="43"/>
      <c r="R42" s="43"/>
      <c r="S42" s="43"/>
    </row>
    <row r="43" spans="2:19">
      <c r="B43" s="2"/>
      <c r="C43" s="2"/>
      <c r="D43" s="2"/>
      <c r="E43" s="43"/>
      <c r="F43" s="43"/>
      <c r="G43" s="43"/>
      <c r="H43" s="43"/>
      <c r="I43" s="43"/>
      <c r="J43" s="43"/>
      <c r="K43" s="43"/>
      <c r="L43" s="43"/>
      <c r="M43" s="43"/>
      <c r="N43" s="43"/>
      <c r="O43" s="43"/>
      <c r="P43" s="43"/>
      <c r="Q43" s="43"/>
      <c r="R43" s="43"/>
      <c r="S43" s="43"/>
    </row>
    <row r="44" spans="2:19">
      <c r="B44" s="2"/>
      <c r="C44" s="2"/>
      <c r="D44" s="2"/>
      <c r="E44" s="43"/>
      <c r="F44" s="43"/>
      <c r="G44" s="43"/>
      <c r="H44" s="43"/>
      <c r="I44" s="43"/>
      <c r="J44" s="43"/>
      <c r="K44" s="43"/>
      <c r="L44" s="43"/>
      <c r="M44" s="43"/>
      <c r="N44" s="43"/>
      <c r="O44" s="43"/>
      <c r="P44" s="43"/>
      <c r="Q44" s="43"/>
      <c r="R44" s="43"/>
      <c r="S44" s="43"/>
    </row>
    <row r="45" spans="2:19">
      <c r="B45" s="2"/>
      <c r="C45" s="2"/>
      <c r="D45" s="2"/>
      <c r="E45" s="43"/>
      <c r="F45" s="43"/>
      <c r="G45" s="43"/>
      <c r="H45" s="43"/>
      <c r="I45" s="43"/>
      <c r="J45" s="43"/>
      <c r="K45" s="43"/>
      <c r="L45" s="43"/>
      <c r="M45" s="43"/>
      <c r="N45" s="43"/>
      <c r="O45" s="43"/>
      <c r="P45" s="43"/>
      <c r="Q45" s="43"/>
      <c r="R45" s="43"/>
      <c r="S45" s="43"/>
    </row>
    <row r="46" spans="2:19">
      <c r="B46" s="2"/>
      <c r="C46" s="2"/>
      <c r="D46" s="2"/>
      <c r="E46" s="43"/>
      <c r="F46" s="43"/>
      <c r="G46" s="43"/>
      <c r="H46" s="43"/>
      <c r="I46" s="43"/>
      <c r="J46" s="43"/>
      <c r="K46" s="43"/>
      <c r="L46" s="43"/>
      <c r="M46" s="43"/>
      <c r="N46" s="43"/>
      <c r="O46" s="43"/>
      <c r="P46" s="43"/>
      <c r="Q46" s="43"/>
      <c r="R46" s="43"/>
      <c r="S46" s="43"/>
    </row>
    <row r="47" spans="2:19">
      <c r="B47" s="2"/>
      <c r="C47" s="2"/>
      <c r="D47" s="2"/>
      <c r="E47" s="43"/>
      <c r="F47" s="43"/>
      <c r="G47" s="43"/>
      <c r="H47" s="43"/>
      <c r="I47" s="43"/>
      <c r="J47" s="43"/>
      <c r="K47" s="43"/>
      <c r="L47" s="43"/>
      <c r="M47" s="43"/>
      <c r="N47" s="43"/>
      <c r="O47" s="43"/>
      <c r="P47" s="43"/>
      <c r="Q47" s="43"/>
      <c r="R47" s="43"/>
      <c r="S47" s="43"/>
    </row>
    <row r="48" spans="2:19">
      <c r="B48" s="2"/>
      <c r="C48" s="2"/>
      <c r="D48" s="2"/>
      <c r="E48" s="43"/>
      <c r="F48" s="43"/>
      <c r="G48" s="43"/>
      <c r="H48" s="43"/>
      <c r="I48" s="43"/>
      <c r="J48" s="43"/>
      <c r="K48" s="43"/>
      <c r="L48" s="43"/>
      <c r="M48" s="43"/>
      <c r="N48" s="43"/>
      <c r="O48" s="43"/>
      <c r="P48" s="43"/>
      <c r="Q48" s="43"/>
      <c r="R48" s="43"/>
      <c r="S48" s="43"/>
    </row>
  </sheetData>
  <mergeCells count="3">
    <mergeCell ref="B3:C4"/>
    <mergeCell ref="K3:Q3"/>
    <mergeCell ref="D3:J3"/>
  </mergeCells>
  <phoneticPr fontId="2"/>
  <pageMargins left="0.39370078740157483" right="0.39370078740157483" top="0.39370078740157483" bottom="0.39370078740157483" header="0.19685039370078741" footer="0.19685039370078741"/>
  <pageSetup paperSize="9" scale="91"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tint="0.79998168889431442"/>
  </sheetPr>
  <dimension ref="A1:W72"/>
  <sheetViews>
    <sheetView zoomScaleNormal="100" zoomScaleSheetLayoutView="100" workbookViewId="0">
      <pane xSplit="2" ySplit="4" topLeftCell="H52" activePane="bottomRight" state="frozen"/>
      <selection pane="topRight" activeCell="C1" sqref="C1"/>
      <selection pane="bottomLeft" activeCell="A5" sqref="A5"/>
      <selection pane="bottomRight" activeCell="V68" sqref="V68"/>
    </sheetView>
  </sheetViews>
  <sheetFormatPr defaultColWidth="9" defaultRowHeight="12"/>
  <cols>
    <col min="1" max="1" width="6.08984375" style="639" customWidth="1"/>
    <col min="2" max="2" width="9.26953125" style="639" customWidth="1"/>
    <col min="3" max="3" width="9.36328125" style="639" customWidth="1"/>
    <col min="4" max="9" width="8.36328125" style="639" customWidth="1"/>
    <col min="10" max="11" width="8.36328125" style="357" customWidth="1"/>
    <col min="12" max="13" width="5.7265625" style="357" customWidth="1"/>
    <col min="14" max="14" width="9.453125" style="639" customWidth="1"/>
    <col min="15" max="19" width="7.08984375" style="639" customWidth="1"/>
    <col min="20" max="16384" width="9" style="639"/>
  </cols>
  <sheetData>
    <row r="1" spans="1:23">
      <c r="A1" s="632"/>
      <c r="C1" s="632"/>
      <c r="D1" s="632"/>
      <c r="E1" s="632"/>
      <c r="F1" s="632"/>
      <c r="G1" s="632"/>
      <c r="H1" s="632"/>
      <c r="I1" s="632"/>
    </row>
    <row r="2" spans="1:23" ht="17.25" customHeight="1">
      <c r="B2" s="1517" t="s">
        <v>3</v>
      </c>
      <c r="D2" s="640"/>
      <c r="E2" s="640"/>
      <c r="F2" s="640"/>
      <c r="G2" s="640"/>
      <c r="H2" s="640"/>
      <c r="I2" s="640"/>
      <c r="J2" s="641"/>
      <c r="K2" s="641"/>
      <c r="L2" s="641"/>
      <c r="M2" s="641"/>
    </row>
    <row r="3" spans="1:23" s="644" customFormat="1" ht="25.5" customHeight="1">
      <c r="A3" s="1846" t="s">
        <v>42</v>
      </c>
      <c r="B3" s="1846"/>
      <c r="C3" s="1844" t="s">
        <v>43</v>
      </c>
      <c r="D3" s="1847" t="s">
        <v>61</v>
      </c>
      <c r="E3" s="1848"/>
      <c r="F3" s="1848"/>
      <c r="G3" s="1848"/>
      <c r="H3" s="1848"/>
      <c r="I3" s="1848"/>
      <c r="J3" s="1848"/>
      <c r="K3" s="1849"/>
      <c r="L3" s="1843" t="s">
        <v>44</v>
      </c>
      <c r="M3" s="1746"/>
    </row>
    <row r="4" spans="1:23" s="644" customFormat="1" ht="25.5" customHeight="1">
      <c r="A4" s="1846"/>
      <c r="B4" s="1846"/>
      <c r="C4" s="1845"/>
      <c r="D4" s="645" t="s">
        <v>832</v>
      </c>
      <c r="E4" s="642" t="s">
        <v>164</v>
      </c>
      <c r="F4" s="642" t="s">
        <v>162</v>
      </c>
      <c r="G4" s="642" t="s">
        <v>45</v>
      </c>
      <c r="H4" s="642" t="s">
        <v>46</v>
      </c>
      <c r="I4" s="642" t="s">
        <v>47</v>
      </c>
      <c r="J4" s="646" t="s">
        <v>833</v>
      </c>
      <c r="K4" s="646" t="s">
        <v>834</v>
      </c>
      <c r="L4" s="643" t="s">
        <v>53</v>
      </c>
      <c r="M4" s="263" t="s">
        <v>849</v>
      </c>
    </row>
    <row r="5" spans="1:23" ht="15.5" customHeight="1">
      <c r="A5" s="630" t="s">
        <v>41</v>
      </c>
      <c r="B5" s="631"/>
      <c r="C5" s="944" t="s">
        <v>1</v>
      </c>
      <c r="D5" s="945" t="s">
        <v>1</v>
      </c>
      <c r="E5" s="945" t="s">
        <v>1</v>
      </c>
      <c r="G5" s="945" t="s">
        <v>1</v>
      </c>
      <c r="H5" s="945" t="s">
        <v>1</v>
      </c>
      <c r="I5" s="945" t="s">
        <v>1</v>
      </c>
      <c r="J5" s="946" t="s">
        <v>1</v>
      </c>
      <c r="K5" s="946" t="s">
        <v>1</v>
      </c>
      <c r="L5" s="946" t="s">
        <v>2</v>
      </c>
      <c r="M5" s="636" t="s">
        <v>2</v>
      </c>
      <c r="N5" s="639" t="s">
        <v>480</v>
      </c>
      <c r="O5" s="639" t="s">
        <v>497</v>
      </c>
      <c r="P5" s="639" t="s">
        <v>498</v>
      </c>
      <c r="Q5" s="639" t="s">
        <v>502</v>
      </c>
      <c r="R5" s="639" t="s">
        <v>503</v>
      </c>
      <c r="S5" s="639" t="s">
        <v>504</v>
      </c>
      <c r="T5" s="639" t="s">
        <v>505</v>
      </c>
      <c r="U5" s="639" t="s">
        <v>506</v>
      </c>
      <c r="V5" s="639" t="s">
        <v>507</v>
      </c>
      <c r="W5" s="639" t="s">
        <v>508</v>
      </c>
    </row>
    <row r="6" spans="1:23" ht="15.5" customHeight="1">
      <c r="A6" s="633" t="s">
        <v>40</v>
      </c>
      <c r="B6" s="631"/>
      <c r="C6" s="471">
        <v>2397400</v>
      </c>
      <c r="D6" s="941">
        <f>N6</f>
        <v>1144000</v>
      </c>
      <c r="E6" s="941">
        <f>O6+P6</f>
        <v>159600</v>
      </c>
      <c r="F6" s="941">
        <f>SUM(Q6:S6)</f>
        <v>433000</v>
      </c>
      <c r="G6" s="941">
        <f>T6+U6</f>
        <v>303700</v>
      </c>
      <c r="H6" s="941">
        <f>V6</f>
        <v>167700</v>
      </c>
      <c r="I6" s="941">
        <f>W6</f>
        <v>80100</v>
      </c>
      <c r="J6" s="942">
        <f>SUM(G6:I6)</f>
        <v>551500</v>
      </c>
      <c r="K6" s="942">
        <f>SUM(H6:I6)</f>
        <v>247800</v>
      </c>
      <c r="L6" s="637" t="s">
        <v>835</v>
      </c>
      <c r="M6" s="638" t="s">
        <v>835</v>
      </c>
      <c r="N6" s="654">
        <v>1144000</v>
      </c>
      <c r="O6" s="654">
        <v>200</v>
      </c>
      <c r="P6" s="654">
        <v>159400</v>
      </c>
      <c r="Q6" s="654">
        <v>146900</v>
      </c>
      <c r="R6" s="654">
        <v>112000</v>
      </c>
      <c r="S6" s="654">
        <v>174100</v>
      </c>
      <c r="T6" s="654">
        <v>136700</v>
      </c>
      <c r="U6" s="654">
        <v>167000</v>
      </c>
      <c r="V6" s="654">
        <v>167700</v>
      </c>
      <c r="W6" s="654">
        <v>80100</v>
      </c>
    </row>
    <row r="7" spans="1:23" ht="15.5" customHeight="1">
      <c r="A7" s="634">
        <v>1</v>
      </c>
      <c r="B7" s="635">
        <v>-1950</v>
      </c>
      <c r="C7" s="471">
        <v>51400</v>
      </c>
      <c r="D7" s="661">
        <f t="shared" ref="D7:D20" si="0">N7</f>
        <v>2400</v>
      </c>
      <c r="E7" s="661">
        <f t="shared" ref="E7:E20" si="1">O7+P7</f>
        <v>810</v>
      </c>
      <c r="F7" s="661">
        <f t="shared" ref="F7:F20" si="2">SUM(Q7:S7)</f>
        <v>1600</v>
      </c>
      <c r="G7" s="661">
        <f t="shared" ref="G7:G20" si="3">T7+U7</f>
        <v>20</v>
      </c>
      <c r="H7" s="661" t="str">
        <f t="shared" ref="H7:H20" si="4">V7</f>
        <v>10</v>
      </c>
      <c r="I7" s="661" t="str">
        <f t="shared" ref="I7:I20" si="5">W7</f>
        <v>10</v>
      </c>
      <c r="J7" s="659">
        <f t="shared" ref="J7:J20" si="6">SUM(G7:I7)</f>
        <v>20</v>
      </c>
      <c r="K7" s="659">
        <f t="shared" ref="K7:K20" si="7">SUM(H7:I7)</f>
        <v>0</v>
      </c>
      <c r="L7" s="657">
        <f>J7/D7*100</f>
        <v>0.83333333333333337</v>
      </c>
      <c r="M7" s="658">
        <f>K7/D7*100</f>
        <v>0</v>
      </c>
      <c r="N7" s="654">
        <v>2400</v>
      </c>
      <c r="O7" s="654" t="s">
        <v>611</v>
      </c>
      <c r="P7" s="654">
        <v>800</v>
      </c>
      <c r="Q7" s="654">
        <v>700</v>
      </c>
      <c r="R7" s="654">
        <v>600</v>
      </c>
      <c r="S7" s="654">
        <v>300</v>
      </c>
      <c r="T7" s="654" t="s">
        <v>611</v>
      </c>
      <c r="U7" s="654" t="s">
        <v>611</v>
      </c>
      <c r="V7" s="654" t="s">
        <v>611</v>
      </c>
      <c r="W7" s="654" t="s">
        <v>611</v>
      </c>
    </row>
    <row r="8" spans="1:23" ht="15.5" customHeight="1">
      <c r="A8" s="634">
        <v>2</v>
      </c>
      <c r="B8" s="635" t="s">
        <v>850</v>
      </c>
      <c r="C8" s="471">
        <v>114800</v>
      </c>
      <c r="D8" s="661">
        <f t="shared" si="0"/>
        <v>28300</v>
      </c>
      <c r="E8" s="661">
        <f t="shared" si="1"/>
        <v>3910</v>
      </c>
      <c r="F8" s="661">
        <f t="shared" si="2"/>
        <v>19100</v>
      </c>
      <c r="G8" s="661">
        <f t="shared" si="3"/>
        <v>4000</v>
      </c>
      <c r="H8" s="661">
        <f t="shared" si="4"/>
        <v>1300</v>
      </c>
      <c r="I8" s="661" t="str">
        <f t="shared" si="5"/>
        <v>10</v>
      </c>
      <c r="J8" s="659">
        <f t="shared" si="6"/>
        <v>5300</v>
      </c>
      <c r="K8" s="659">
        <f t="shared" si="7"/>
        <v>1300</v>
      </c>
      <c r="L8" s="657">
        <f t="shared" ref="L8:L20" si="8">J8/D8*100</f>
        <v>18.727915194346288</v>
      </c>
      <c r="M8" s="658">
        <f t="shared" ref="M8:M20" si="9">K8/D8*100</f>
        <v>4.5936395759717312</v>
      </c>
      <c r="N8" s="654">
        <v>28300</v>
      </c>
      <c r="O8" s="654" t="s">
        <v>611</v>
      </c>
      <c r="P8" s="654">
        <v>3900</v>
      </c>
      <c r="Q8" s="654">
        <v>1800</v>
      </c>
      <c r="R8" s="654">
        <v>3500</v>
      </c>
      <c r="S8" s="654">
        <v>13800</v>
      </c>
      <c r="T8" s="654">
        <v>2700</v>
      </c>
      <c r="U8" s="654">
        <v>1300</v>
      </c>
      <c r="V8" s="654">
        <v>1300</v>
      </c>
      <c r="W8" s="654" t="s">
        <v>611</v>
      </c>
    </row>
    <row r="9" spans="1:23" ht="15.5" customHeight="1">
      <c r="A9" s="634">
        <v>3</v>
      </c>
      <c r="B9" s="635" t="s">
        <v>836</v>
      </c>
      <c r="C9" s="471">
        <v>332000</v>
      </c>
      <c r="D9" s="661">
        <f t="shared" si="0"/>
        <v>140500</v>
      </c>
      <c r="E9" s="661">
        <f t="shared" si="1"/>
        <v>7410</v>
      </c>
      <c r="F9" s="661">
        <f t="shared" si="2"/>
        <v>77500</v>
      </c>
      <c r="G9" s="661">
        <f t="shared" si="3"/>
        <v>33400</v>
      </c>
      <c r="H9" s="661">
        <f t="shared" si="4"/>
        <v>17700</v>
      </c>
      <c r="I9" s="661">
        <f t="shared" si="5"/>
        <v>4400</v>
      </c>
      <c r="J9" s="659">
        <f t="shared" si="6"/>
        <v>55500</v>
      </c>
      <c r="K9" s="659">
        <f t="shared" si="7"/>
        <v>22100</v>
      </c>
      <c r="L9" s="657">
        <f t="shared" si="8"/>
        <v>39.501779359430607</v>
      </c>
      <c r="M9" s="658">
        <f t="shared" si="9"/>
        <v>15.729537366548044</v>
      </c>
      <c r="N9" s="654">
        <v>140500</v>
      </c>
      <c r="O9" s="654" t="s">
        <v>611</v>
      </c>
      <c r="P9" s="654">
        <v>7400</v>
      </c>
      <c r="Q9" s="654">
        <v>11900</v>
      </c>
      <c r="R9" s="654">
        <v>16000</v>
      </c>
      <c r="S9" s="654">
        <v>49600</v>
      </c>
      <c r="T9" s="654">
        <v>17400</v>
      </c>
      <c r="U9" s="654">
        <v>16000</v>
      </c>
      <c r="V9" s="654">
        <v>17700</v>
      </c>
      <c r="W9" s="654">
        <v>4400</v>
      </c>
    </row>
    <row r="10" spans="1:23" ht="15.5" customHeight="1">
      <c r="A10" s="634">
        <v>4</v>
      </c>
      <c r="B10" s="635" t="s">
        <v>837</v>
      </c>
      <c r="C10" s="471">
        <v>389500</v>
      </c>
      <c r="D10" s="661">
        <f t="shared" si="0"/>
        <v>203900</v>
      </c>
      <c r="E10" s="661">
        <f t="shared" si="1"/>
        <v>16010</v>
      </c>
      <c r="F10" s="661">
        <f t="shared" si="2"/>
        <v>91500</v>
      </c>
      <c r="G10" s="661">
        <f t="shared" si="3"/>
        <v>56100</v>
      </c>
      <c r="H10" s="661">
        <f t="shared" si="4"/>
        <v>29200</v>
      </c>
      <c r="I10" s="661">
        <f t="shared" si="5"/>
        <v>11100</v>
      </c>
      <c r="J10" s="659">
        <f t="shared" si="6"/>
        <v>96400</v>
      </c>
      <c r="K10" s="659">
        <f t="shared" si="7"/>
        <v>40300</v>
      </c>
      <c r="L10" s="657">
        <f t="shared" si="8"/>
        <v>47.278077488965181</v>
      </c>
      <c r="M10" s="658">
        <f t="shared" si="9"/>
        <v>19.764590485532125</v>
      </c>
      <c r="N10" s="654">
        <v>203900</v>
      </c>
      <c r="O10" s="654" t="s">
        <v>611</v>
      </c>
      <c r="P10" s="654">
        <v>16000</v>
      </c>
      <c r="Q10" s="654">
        <v>25800</v>
      </c>
      <c r="R10" s="654">
        <v>30600</v>
      </c>
      <c r="S10" s="654">
        <v>35100</v>
      </c>
      <c r="T10" s="654">
        <v>27500</v>
      </c>
      <c r="U10" s="654">
        <v>28600</v>
      </c>
      <c r="V10" s="654">
        <v>29200</v>
      </c>
      <c r="W10" s="654">
        <v>11100</v>
      </c>
    </row>
    <row r="11" spans="1:23" ht="15.5" customHeight="1">
      <c r="A11" s="634">
        <v>5</v>
      </c>
      <c r="B11" s="635" t="s">
        <v>838</v>
      </c>
      <c r="C11" s="471">
        <v>536100</v>
      </c>
      <c r="D11" s="661">
        <f t="shared" si="0"/>
        <v>305900</v>
      </c>
      <c r="E11" s="661">
        <f t="shared" si="1"/>
        <v>34010</v>
      </c>
      <c r="F11" s="661">
        <f t="shared" si="2"/>
        <v>103100</v>
      </c>
      <c r="G11" s="661">
        <f t="shared" si="3"/>
        <v>92500</v>
      </c>
      <c r="H11" s="661">
        <f t="shared" si="4"/>
        <v>53200</v>
      </c>
      <c r="I11" s="661">
        <f t="shared" si="5"/>
        <v>22900</v>
      </c>
      <c r="J11" s="659">
        <f t="shared" si="6"/>
        <v>168600</v>
      </c>
      <c r="K11" s="659">
        <f t="shared" si="7"/>
        <v>76100</v>
      </c>
      <c r="L11" s="657">
        <f t="shared" si="8"/>
        <v>55.116050997057862</v>
      </c>
      <c r="M11" s="658">
        <f t="shared" si="9"/>
        <v>24.877410918600852</v>
      </c>
      <c r="N11" s="654">
        <v>305900</v>
      </c>
      <c r="O11" s="654" t="s">
        <v>611</v>
      </c>
      <c r="P11" s="654">
        <v>34000</v>
      </c>
      <c r="Q11" s="654">
        <v>38700</v>
      </c>
      <c r="R11" s="654">
        <v>30600</v>
      </c>
      <c r="S11" s="654">
        <v>33800</v>
      </c>
      <c r="T11" s="654">
        <v>40700</v>
      </c>
      <c r="U11" s="654">
        <v>51800</v>
      </c>
      <c r="V11" s="654">
        <v>53200</v>
      </c>
      <c r="W11" s="654">
        <v>22900</v>
      </c>
    </row>
    <row r="12" spans="1:23" ht="15.5" customHeight="1">
      <c r="A12" s="634">
        <v>6</v>
      </c>
      <c r="B12" s="635" t="s">
        <v>839</v>
      </c>
      <c r="C12" s="471">
        <v>211100</v>
      </c>
      <c r="D12" s="661">
        <f t="shared" si="0"/>
        <v>102300</v>
      </c>
      <c r="E12" s="661">
        <f t="shared" si="1"/>
        <v>14310</v>
      </c>
      <c r="F12" s="661">
        <f t="shared" si="2"/>
        <v>31800</v>
      </c>
      <c r="G12" s="661">
        <f t="shared" si="3"/>
        <v>30000</v>
      </c>
      <c r="H12" s="661">
        <f t="shared" si="4"/>
        <v>17700</v>
      </c>
      <c r="I12" s="661">
        <f t="shared" si="5"/>
        <v>8600</v>
      </c>
      <c r="J12" s="659">
        <f t="shared" si="6"/>
        <v>56300</v>
      </c>
      <c r="K12" s="659">
        <f t="shared" si="7"/>
        <v>26300</v>
      </c>
      <c r="L12" s="657">
        <f t="shared" si="8"/>
        <v>55.034213098729225</v>
      </c>
      <c r="M12" s="658">
        <f t="shared" si="9"/>
        <v>25.708699902248288</v>
      </c>
      <c r="N12" s="654">
        <v>102300</v>
      </c>
      <c r="O12" s="654" t="s">
        <v>611</v>
      </c>
      <c r="P12" s="654">
        <v>14300</v>
      </c>
      <c r="Q12" s="654">
        <v>12100</v>
      </c>
      <c r="R12" s="654">
        <v>7700</v>
      </c>
      <c r="S12" s="654">
        <v>12000</v>
      </c>
      <c r="T12" s="654">
        <v>13100</v>
      </c>
      <c r="U12" s="654">
        <v>16900</v>
      </c>
      <c r="V12" s="654">
        <v>17700</v>
      </c>
      <c r="W12" s="654">
        <v>8600</v>
      </c>
    </row>
    <row r="13" spans="1:23" ht="15.5" customHeight="1">
      <c r="A13" s="634">
        <v>7</v>
      </c>
      <c r="B13" s="635" t="s">
        <v>840</v>
      </c>
      <c r="C13" s="471">
        <v>186000</v>
      </c>
      <c r="D13" s="661">
        <f t="shared" si="0"/>
        <v>93000</v>
      </c>
      <c r="E13" s="661">
        <f t="shared" si="1"/>
        <v>16610</v>
      </c>
      <c r="F13" s="661">
        <f t="shared" si="2"/>
        <v>20300</v>
      </c>
      <c r="G13" s="661">
        <f t="shared" si="3"/>
        <v>27700</v>
      </c>
      <c r="H13" s="661">
        <f t="shared" si="4"/>
        <v>15300</v>
      </c>
      <c r="I13" s="661">
        <f t="shared" si="5"/>
        <v>13200</v>
      </c>
      <c r="J13" s="659">
        <f t="shared" si="6"/>
        <v>56200</v>
      </c>
      <c r="K13" s="659">
        <f t="shared" si="7"/>
        <v>28500</v>
      </c>
      <c r="L13" s="657">
        <f t="shared" si="8"/>
        <v>60.430107526881713</v>
      </c>
      <c r="M13" s="658">
        <f t="shared" si="9"/>
        <v>30.64516129032258</v>
      </c>
      <c r="N13" s="654">
        <v>93000</v>
      </c>
      <c r="O13" s="654" t="s">
        <v>611</v>
      </c>
      <c r="P13" s="654">
        <v>16600</v>
      </c>
      <c r="Q13" s="654">
        <v>8500</v>
      </c>
      <c r="R13" s="654">
        <v>4600</v>
      </c>
      <c r="S13" s="654">
        <v>7200</v>
      </c>
      <c r="T13" s="654">
        <v>11500</v>
      </c>
      <c r="U13" s="654">
        <v>16200</v>
      </c>
      <c r="V13" s="654">
        <v>15300</v>
      </c>
      <c r="W13" s="654">
        <v>13200</v>
      </c>
    </row>
    <row r="14" spans="1:23" ht="15.5" customHeight="1">
      <c r="A14" s="634">
        <v>8</v>
      </c>
      <c r="B14" s="635" t="s">
        <v>841</v>
      </c>
      <c r="C14" s="471">
        <v>178200</v>
      </c>
      <c r="D14" s="661">
        <f t="shared" si="0"/>
        <v>83400</v>
      </c>
      <c r="E14" s="661">
        <f t="shared" si="1"/>
        <v>16410</v>
      </c>
      <c r="F14" s="661">
        <f t="shared" si="2"/>
        <v>21700</v>
      </c>
      <c r="G14" s="661">
        <f t="shared" si="3"/>
        <v>24700</v>
      </c>
      <c r="H14" s="661">
        <f t="shared" si="4"/>
        <v>12200</v>
      </c>
      <c r="I14" s="661">
        <f t="shared" si="5"/>
        <v>8400</v>
      </c>
      <c r="J14" s="659">
        <f t="shared" si="6"/>
        <v>45300</v>
      </c>
      <c r="K14" s="659">
        <f t="shared" si="7"/>
        <v>20600</v>
      </c>
      <c r="L14" s="657">
        <f t="shared" si="8"/>
        <v>54.316546762589923</v>
      </c>
      <c r="M14" s="658">
        <f t="shared" si="9"/>
        <v>24.700239808153476</v>
      </c>
      <c r="N14" s="654">
        <v>83400</v>
      </c>
      <c r="O14" s="654" t="s">
        <v>611</v>
      </c>
      <c r="P14" s="654">
        <v>16400</v>
      </c>
      <c r="Q14" s="654">
        <v>9900</v>
      </c>
      <c r="R14" s="654">
        <v>5800</v>
      </c>
      <c r="S14" s="654">
        <v>6000</v>
      </c>
      <c r="T14" s="654">
        <v>11100</v>
      </c>
      <c r="U14" s="654">
        <v>13600</v>
      </c>
      <c r="V14" s="654">
        <v>12200</v>
      </c>
      <c r="W14" s="654">
        <v>8400</v>
      </c>
    </row>
    <row r="15" spans="1:23" ht="15.5" customHeight="1">
      <c r="A15" s="634">
        <v>9</v>
      </c>
      <c r="B15" s="631" t="s">
        <v>842</v>
      </c>
      <c r="C15" s="471">
        <v>104000</v>
      </c>
      <c r="D15" s="661">
        <f t="shared" si="0"/>
        <v>50300</v>
      </c>
      <c r="E15" s="661">
        <f t="shared" si="1"/>
        <v>9600</v>
      </c>
      <c r="F15" s="661">
        <f t="shared" si="2"/>
        <v>15700</v>
      </c>
      <c r="G15" s="661">
        <f t="shared" si="3"/>
        <v>11900</v>
      </c>
      <c r="H15" s="661">
        <f t="shared" si="4"/>
        <v>6600</v>
      </c>
      <c r="I15" s="661">
        <f t="shared" si="5"/>
        <v>6500</v>
      </c>
      <c r="J15" s="659">
        <f t="shared" si="6"/>
        <v>25000</v>
      </c>
      <c r="K15" s="659">
        <f t="shared" si="7"/>
        <v>13100</v>
      </c>
      <c r="L15" s="657">
        <f t="shared" si="8"/>
        <v>49.70178926441352</v>
      </c>
      <c r="M15" s="658">
        <f t="shared" si="9"/>
        <v>26.043737574552683</v>
      </c>
      <c r="N15" s="654">
        <v>50300</v>
      </c>
      <c r="O15" s="654">
        <v>100</v>
      </c>
      <c r="P15" s="654">
        <v>9500</v>
      </c>
      <c r="Q15" s="654">
        <v>8100</v>
      </c>
      <c r="R15" s="654">
        <v>3500</v>
      </c>
      <c r="S15" s="654">
        <v>4100</v>
      </c>
      <c r="T15" s="654">
        <v>5000</v>
      </c>
      <c r="U15" s="654">
        <v>6900</v>
      </c>
      <c r="V15" s="654">
        <v>6600</v>
      </c>
      <c r="W15" s="654">
        <v>6500</v>
      </c>
    </row>
    <row r="16" spans="1:23" ht="15.5" customHeight="1">
      <c r="A16" s="634">
        <v>10</v>
      </c>
      <c r="B16" s="631">
        <v>2019</v>
      </c>
      <c r="C16" s="471">
        <v>50500</v>
      </c>
      <c r="D16" s="661">
        <f t="shared" si="0"/>
        <v>23600</v>
      </c>
      <c r="E16" s="661">
        <f t="shared" si="1"/>
        <v>3410</v>
      </c>
      <c r="F16" s="661">
        <f t="shared" si="2"/>
        <v>9500</v>
      </c>
      <c r="G16" s="661">
        <f t="shared" si="3"/>
        <v>5600</v>
      </c>
      <c r="H16" s="661">
        <f t="shared" si="4"/>
        <v>3100</v>
      </c>
      <c r="I16" s="661">
        <f t="shared" si="5"/>
        <v>2100</v>
      </c>
      <c r="J16" s="659">
        <f t="shared" si="6"/>
        <v>10800</v>
      </c>
      <c r="K16" s="659">
        <f t="shared" si="7"/>
        <v>5200</v>
      </c>
      <c r="L16" s="657">
        <f t="shared" si="8"/>
        <v>45.762711864406782</v>
      </c>
      <c r="M16" s="658">
        <f t="shared" si="9"/>
        <v>22.033898305084744</v>
      </c>
      <c r="N16" s="654">
        <v>23600</v>
      </c>
      <c r="O16" s="654" t="s">
        <v>611</v>
      </c>
      <c r="P16" s="654">
        <v>3400</v>
      </c>
      <c r="Q16" s="654">
        <v>5500</v>
      </c>
      <c r="R16" s="654">
        <v>1300</v>
      </c>
      <c r="S16" s="654">
        <v>2700</v>
      </c>
      <c r="T16" s="654">
        <v>1200</v>
      </c>
      <c r="U16" s="654">
        <v>4400</v>
      </c>
      <c r="V16" s="654">
        <v>3100</v>
      </c>
      <c r="W16" s="654">
        <v>2100</v>
      </c>
    </row>
    <row r="17" spans="1:23" ht="15.5" customHeight="1">
      <c r="A17" s="634">
        <v>11</v>
      </c>
      <c r="B17" s="631">
        <v>2020</v>
      </c>
      <c r="C17" s="471">
        <v>29100</v>
      </c>
      <c r="D17" s="661">
        <f t="shared" si="0"/>
        <v>12800</v>
      </c>
      <c r="E17" s="661">
        <f t="shared" si="1"/>
        <v>2510</v>
      </c>
      <c r="F17" s="661">
        <f t="shared" si="2"/>
        <v>4200</v>
      </c>
      <c r="G17" s="661">
        <f t="shared" si="3"/>
        <v>3500</v>
      </c>
      <c r="H17" s="661">
        <f t="shared" si="4"/>
        <v>1800</v>
      </c>
      <c r="I17" s="661">
        <f t="shared" si="5"/>
        <v>900</v>
      </c>
      <c r="J17" s="659">
        <f t="shared" si="6"/>
        <v>6200</v>
      </c>
      <c r="K17" s="659">
        <f t="shared" si="7"/>
        <v>2700</v>
      </c>
      <c r="L17" s="657">
        <f t="shared" si="8"/>
        <v>48.4375</v>
      </c>
      <c r="M17" s="658">
        <f t="shared" si="9"/>
        <v>21.09375</v>
      </c>
      <c r="N17" s="654">
        <v>12800</v>
      </c>
      <c r="O17" s="654" t="s">
        <v>611</v>
      </c>
      <c r="P17" s="654">
        <v>2500</v>
      </c>
      <c r="Q17" s="654">
        <v>3000</v>
      </c>
      <c r="R17" s="654">
        <v>600</v>
      </c>
      <c r="S17" s="654">
        <v>600</v>
      </c>
      <c r="T17" s="654">
        <v>1300</v>
      </c>
      <c r="U17" s="654">
        <v>2200</v>
      </c>
      <c r="V17" s="654">
        <v>1800</v>
      </c>
      <c r="W17" s="654">
        <v>900</v>
      </c>
    </row>
    <row r="18" spans="1:23" ht="15.5" customHeight="1">
      <c r="A18" s="634">
        <v>12</v>
      </c>
      <c r="B18" s="631">
        <v>2021</v>
      </c>
      <c r="C18" s="471">
        <v>32000</v>
      </c>
      <c r="D18" s="661">
        <f t="shared" si="0"/>
        <v>16800</v>
      </c>
      <c r="E18" s="661">
        <f t="shared" si="1"/>
        <v>2310</v>
      </c>
      <c r="F18" s="661">
        <f t="shared" si="2"/>
        <v>4300</v>
      </c>
      <c r="G18" s="661">
        <f t="shared" si="3"/>
        <v>5800</v>
      </c>
      <c r="H18" s="661">
        <f t="shared" si="4"/>
        <v>4000</v>
      </c>
      <c r="I18" s="661">
        <f t="shared" si="5"/>
        <v>400</v>
      </c>
      <c r="J18" s="659">
        <f t="shared" si="6"/>
        <v>10200</v>
      </c>
      <c r="K18" s="659">
        <f t="shared" si="7"/>
        <v>4400</v>
      </c>
      <c r="L18" s="657">
        <f t="shared" si="8"/>
        <v>60.714285714285708</v>
      </c>
      <c r="M18" s="658">
        <f t="shared" si="9"/>
        <v>26.190476190476193</v>
      </c>
      <c r="N18" s="654">
        <v>16800</v>
      </c>
      <c r="O18" s="654" t="s">
        <v>611</v>
      </c>
      <c r="P18" s="654">
        <v>2300</v>
      </c>
      <c r="Q18" s="654">
        <v>2500</v>
      </c>
      <c r="R18" s="654">
        <v>500</v>
      </c>
      <c r="S18" s="654">
        <v>1300</v>
      </c>
      <c r="T18" s="654">
        <v>2200</v>
      </c>
      <c r="U18" s="654">
        <v>3600</v>
      </c>
      <c r="V18" s="654">
        <v>4000</v>
      </c>
      <c r="W18" s="654">
        <v>400</v>
      </c>
    </row>
    <row r="19" spans="1:23" ht="15.5" customHeight="1">
      <c r="A19" s="634">
        <v>13</v>
      </c>
      <c r="B19" s="631">
        <v>2022</v>
      </c>
      <c r="C19" s="471">
        <v>27400</v>
      </c>
      <c r="D19" s="661">
        <f t="shared" si="0"/>
        <v>13900</v>
      </c>
      <c r="E19" s="661">
        <f t="shared" si="1"/>
        <v>2510</v>
      </c>
      <c r="F19" s="661">
        <f t="shared" si="2"/>
        <v>5600</v>
      </c>
      <c r="G19" s="661">
        <f t="shared" si="3"/>
        <v>2900</v>
      </c>
      <c r="H19" s="661">
        <f t="shared" si="4"/>
        <v>2500</v>
      </c>
      <c r="I19" s="661">
        <f t="shared" si="5"/>
        <v>500</v>
      </c>
      <c r="J19" s="659">
        <f t="shared" si="6"/>
        <v>5900</v>
      </c>
      <c r="K19" s="659">
        <f t="shared" si="7"/>
        <v>3000</v>
      </c>
      <c r="L19" s="657">
        <f t="shared" si="8"/>
        <v>42.446043165467628</v>
      </c>
      <c r="M19" s="658">
        <f t="shared" si="9"/>
        <v>21.582733812949641</v>
      </c>
      <c r="N19" s="654">
        <v>13900</v>
      </c>
      <c r="O19" s="654" t="s">
        <v>611</v>
      </c>
      <c r="P19" s="654">
        <v>2500</v>
      </c>
      <c r="Q19" s="654">
        <v>3300</v>
      </c>
      <c r="R19" s="654">
        <v>1100</v>
      </c>
      <c r="S19" s="654">
        <v>1200</v>
      </c>
      <c r="T19" s="654">
        <v>800</v>
      </c>
      <c r="U19" s="654">
        <v>2100</v>
      </c>
      <c r="V19" s="654">
        <v>2500</v>
      </c>
      <c r="W19" s="654">
        <v>500</v>
      </c>
    </row>
    <row r="20" spans="1:23" ht="15.5" customHeight="1">
      <c r="A20" s="634">
        <v>14</v>
      </c>
      <c r="B20" s="631" t="s">
        <v>843</v>
      </c>
      <c r="C20" s="471">
        <v>17000</v>
      </c>
      <c r="D20" s="661">
        <f t="shared" si="0"/>
        <v>8800</v>
      </c>
      <c r="E20" s="661">
        <f t="shared" si="1"/>
        <v>1610</v>
      </c>
      <c r="F20" s="661">
        <f t="shared" si="2"/>
        <v>3900</v>
      </c>
      <c r="G20" s="661">
        <f t="shared" si="3"/>
        <v>1600</v>
      </c>
      <c r="H20" s="661">
        <f t="shared" si="4"/>
        <v>1100</v>
      </c>
      <c r="I20" s="661">
        <f t="shared" si="5"/>
        <v>700</v>
      </c>
      <c r="J20" s="659">
        <f t="shared" si="6"/>
        <v>3400</v>
      </c>
      <c r="K20" s="659">
        <f t="shared" si="7"/>
        <v>1800</v>
      </c>
      <c r="L20" s="657">
        <f t="shared" si="8"/>
        <v>38.636363636363633</v>
      </c>
      <c r="M20" s="658">
        <f t="shared" si="9"/>
        <v>20.454545454545457</v>
      </c>
      <c r="N20" s="654">
        <v>8800</v>
      </c>
      <c r="O20" s="654" t="s">
        <v>611</v>
      </c>
      <c r="P20" s="654">
        <v>1600</v>
      </c>
      <c r="Q20" s="654">
        <v>2900</v>
      </c>
      <c r="R20" s="654">
        <v>600</v>
      </c>
      <c r="S20" s="654">
        <v>400</v>
      </c>
      <c r="T20" s="654">
        <v>300</v>
      </c>
      <c r="U20" s="654">
        <v>1300</v>
      </c>
      <c r="V20" s="654">
        <v>1100</v>
      </c>
      <c r="W20" s="654">
        <v>700</v>
      </c>
    </row>
    <row r="21" spans="1:23" ht="15.5" customHeight="1">
      <c r="A21" s="634"/>
      <c r="B21" s="631"/>
      <c r="C21" s="941"/>
      <c r="D21" s="941"/>
      <c r="E21" s="941"/>
      <c r="F21" s="941"/>
      <c r="G21" s="941"/>
      <c r="H21" s="941"/>
      <c r="I21" s="941"/>
      <c r="J21" s="942"/>
      <c r="K21" s="942"/>
      <c r="L21" s="637"/>
      <c r="M21" s="638"/>
    </row>
    <row r="22" spans="1:23" ht="15.5" customHeight="1">
      <c r="A22" s="630" t="s">
        <v>844</v>
      </c>
      <c r="B22" s="631"/>
      <c r="C22" s="632"/>
      <c r="D22" s="632"/>
      <c r="E22" s="632"/>
      <c r="F22" s="632"/>
      <c r="G22" s="632"/>
      <c r="H22" s="632"/>
      <c r="I22" s="632"/>
      <c r="L22" s="637"/>
      <c r="M22" s="638"/>
      <c r="N22" s="639" t="s">
        <v>480</v>
      </c>
      <c r="O22" s="639" t="s">
        <v>497</v>
      </c>
      <c r="P22" s="639" t="s">
        <v>498</v>
      </c>
      <c r="Q22" s="639" t="s">
        <v>502</v>
      </c>
      <c r="R22" s="639" t="s">
        <v>503</v>
      </c>
      <c r="S22" s="639" t="s">
        <v>504</v>
      </c>
      <c r="T22" s="639" t="s">
        <v>505</v>
      </c>
      <c r="U22" s="639" t="s">
        <v>506</v>
      </c>
      <c r="V22" s="639" t="s">
        <v>507</v>
      </c>
      <c r="W22" s="639" t="s">
        <v>508</v>
      </c>
    </row>
    <row r="23" spans="1:23" ht="15.5" customHeight="1">
      <c r="A23" s="633" t="s">
        <v>40</v>
      </c>
      <c r="B23" s="631"/>
      <c r="C23" s="661">
        <v>730600</v>
      </c>
      <c r="D23" s="661">
        <f>N23</f>
        <v>455300</v>
      </c>
      <c r="E23" s="661">
        <f>O23+P23</f>
        <v>32710</v>
      </c>
      <c r="F23" s="661">
        <f>SUM(Q23:S23)</f>
        <v>160800</v>
      </c>
      <c r="G23" s="661">
        <f>T23+U23</f>
        <v>126400</v>
      </c>
      <c r="H23" s="661">
        <f>V23</f>
        <v>91400</v>
      </c>
      <c r="I23" s="661">
        <f>W23</f>
        <v>44100</v>
      </c>
      <c r="J23" s="659">
        <f>SUM(G23:I23)</f>
        <v>261900</v>
      </c>
      <c r="K23" s="659">
        <f>SUM(H23:I23)</f>
        <v>135500</v>
      </c>
      <c r="L23" s="657">
        <f>J23/D23*100</f>
        <v>57.522512629035802</v>
      </c>
      <c r="M23" s="658">
        <f>K23/D23*100</f>
        <v>29.760597408302221</v>
      </c>
      <c r="N23" s="654">
        <v>455300</v>
      </c>
      <c r="O23" s="654" t="s">
        <v>611</v>
      </c>
      <c r="P23" s="654">
        <v>32700</v>
      </c>
      <c r="Q23" s="654">
        <v>39700</v>
      </c>
      <c r="R23" s="654">
        <v>41300</v>
      </c>
      <c r="S23" s="654">
        <v>79800</v>
      </c>
      <c r="T23" s="654">
        <v>49700</v>
      </c>
      <c r="U23" s="654">
        <v>76700</v>
      </c>
      <c r="V23" s="654">
        <v>91400</v>
      </c>
      <c r="W23" s="654">
        <v>44100</v>
      </c>
    </row>
    <row r="24" spans="1:23" ht="15.5" customHeight="1">
      <c r="A24" s="634">
        <v>1</v>
      </c>
      <c r="B24" s="635">
        <v>-1950</v>
      </c>
      <c r="C24" s="661">
        <v>7300</v>
      </c>
      <c r="D24" s="661">
        <f t="shared" ref="D24:D37" si="10">N24</f>
        <v>1100</v>
      </c>
      <c r="E24" s="661">
        <f t="shared" ref="E24:E37" si="11">O24+P24</f>
        <v>310</v>
      </c>
      <c r="F24" s="661">
        <f t="shared" ref="F24:F37" si="12">SUM(Q24:S24)</f>
        <v>900</v>
      </c>
      <c r="G24" s="661">
        <f t="shared" ref="G24:G37" si="13">T24+U24</f>
        <v>20</v>
      </c>
      <c r="H24" s="661" t="str">
        <f t="shared" ref="H24:H37" si="14">V24</f>
        <v>10</v>
      </c>
      <c r="I24" s="661" t="str">
        <f t="shared" ref="I24:I37" si="15">W24</f>
        <v>10</v>
      </c>
      <c r="J24" s="659">
        <f t="shared" ref="J24:J37" si="16">SUM(G24:I24)</f>
        <v>20</v>
      </c>
      <c r="K24" s="659">
        <f t="shared" ref="K24:K37" si="17">SUM(H24:I24)</f>
        <v>0</v>
      </c>
      <c r="L24" s="657">
        <f t="shared" ref="L24:L37" si="18">J24/D24*100</f>
        <v>1.8181818181818181</v>
      </c>
      <c r="M24" s="658">
        <f t="shared" ref="M24:M37" si="19">K24/D24*100</f>
        <v>0</v>
      </c>
      <c r="N24" s="654">
        <v>1100</v>
      </c>
      <c r="O24" s="654" t="s">
        <v>611</v>
      </c>
      <c r="P24" s="654">
        <v>300</v>
      </c>
      <c r="Q24" s="654">
        <v>100</v>
      </c>
      <c r="R24" s="654">
        <v>600</v>
      </c>
      <c r="S24" s="654">
        <v>200</v>
      </c>
      <c r="T24" s="654" t="s">
        <v>611</v>
      </c>
      <c r="U24" s="654" t="s">
        <v>611</v>
      </c>
      <c r="V24" s="654" t="s">
        <v>611</v>
      </c>
      <c r="W24" s="654" t="s">
        <v>611</v>
      </c>
    </row>
    <row r="25" spans="1:23" ht="15.5" customHeight="1">
      <c r="A25" s="634">
        <v>2</v>
      </c>
      <c r="B25" s="635" t="s">
        <v>850</v>
      </c>
      <c r="C25" s="661">
        <v>28200</v>
      </c>
      <c r="D25" s="661">
        <f t="shared" si="10"/>
        <v>12900</v>
      </c>
      <c r="E25" s="661">
        <f t="shared" si="11"/>
        <v>1410</v>
      </c>
      <c r="F25" s="661">
        <f t="shared" si="12"/>
        <v>9300</v>
      </c>
      <c r="G25" s="661">
        <f t="shared" si="13"/>
        <v>1400</v>
      </c>
      <c r="H25" s="661">
        <f t="shared" si="14"/>
        <v>800</v>
      </c>
      <c r="I25" s="661" t="str">
        <f t="shared" si="15"/>
        <v>10</v>
      </c>
      <c r="J25" s="659">
        <f t="shared" si="16"/>
        <v>2200</v>
      </c>
      <c r="K25" s="659">
        <f t="shared" si="17"/>
        <v>800</v>
      </c>
      <c r="L25" s="657">
        <f t="shared" si="18"/>
        <v>17.054263565891471</v>
      </c>
      <c r="M25" s="658">
        <f t="shared" si="19"/>
        <v>6.2015503875968996</v>
      </c>
      <c r="N25" s="654">
        <v>12900</v>
      </c>
      <c r="O25" s="654" t="s">
        <v>611</v>
      </c>
      <c r="P25" s="654">
        <v>1400</v>
      </c>
      <c r="Q25" s="654">
        <v>500</v>
      </c>
      <c r="R25" s="654">
        <v>1100</v>
      </c>
      <c r="S25" s="654">
        <v>7700</v>
      </c>
      <c r="T25" s="654">
        <v>1000</v>
      </c>
      <c r="U25" s="654">
        <v>400</v>
      </c>
      <c r="V25" s="654">
        <v>800</v>
      </c>
      <c r="W25" s="654" t="s">
        <v>611</v>
      </c>
    </row>
    <row r="26" spans="1:23" ht="15.5" customHeight="1">
      <c r="A26" s="634">
        <v>3</v>
      </c>
      <c r="B26" s="635" t="s">
        <v>836</v>
      </c>
      <c r="C26" s="661">
        <v>64500</v>
      </c>
      <c r="D26" s="661">
        <f t="shared" si="10"/>
        <v>64500</v>
      </c>
      <c r="E26" s="661">
        <f t="shared" si="11"/>
        <v>2010</v>
      </c>
      <c r="F26" s="661">
        <f t="shared" si="12"/>
        <v>40500</v>
      </c>
      <c r="G26" s="661">
        <f t="shared" si="13"/>
        <v>12900</v>
      </c>
      <c r="H26" s="661">
        <f t="shared" si="14"/>
        <v>8200</v>
      </c>
      <c r="I26" s="661">
        <f t="shared" si="15"/>
        <v>900</v>
      </c>
      <c r="J26" s="659">
        <f t="shared" si="16"/>
        <v>22000</v>
      </c>
      <c r="K26" s="659">
        <f t="shared" si="17"/>
        <v>9100</v>
      </c>
      <c r="L26" s="657">
        <f t="shared" si="18"/>
        <v>34.108527131782942</v>
      </c>
      <c r="M26" s="658">
        <f t="shared" si="19"/>
        <v>14.108527131782948</v>
      </c>
      <c r="N26" s="654">
        <v>64500</v>
      </c>
      <c r="O26" s="654" t="s">
        <v>611</v>
      </c>
      <c r="P26" s="654">
        <v>2000</v>
      </c>
      <c r="Q26" s="654">
        <v>4700</v>
      </c>
      <c r="R26" s="654">
        <v>7700</v>
      </c>
      <c r="S26" s="654">
        <v>28100</v>
      </c>
      <c r="T26" s="654">
        <v>6400</v>
      </c>
      <c r="U26" s="654">
        <v>6500</v>
      </c>
      <c r="V26" s="654">
        <v>8200</v>
      </c>
      <c r="W26" s="654">
        <v>900</v>
      </c>
    </row>
    <row r="27" spans="1:23" ht="15.5" customHeight="1">
      <c r="A27" s="634">
        <v>4</v>
      </c>
      <c r="B27" s="635" t="s">
        <v>837</v>
      </c>
      <c r="C27" s="661">
        <v>80300</v>
      </c>
      <c r="D27" s="661">
        <f t="shared" si="10"/>
        <v>80300</v>
      </c>
      <c r="E27" s="661">
        <f t="shared" si="11"/>
        <v>3410</v>
      </c>
      <c r="F27" s="661">
        <f t="shared" si="12"/>
        <v>33500</v>
      </c>
      <c r="G27" s="661">
        <f t="shared" si="13"/>
        <v>23800</v>
      </c>
      <c r="H27" s="661">
        <f t="shared" si="14"/>
        <v>16000</v>
      </c>
      <c r="I27" s="661">
        <f t="shared" si="15"/>
        <v>3600</v>
      </c>
      <c r="J27" s="659">
        <f t="shared" si="16"/>
        <v>43400</v>
      </c>
      <c r="K27" s="659">
        <f t="shared" si="17"/>
        <v>19600</v>
      </c>
      <c r="L27" s="657">
        <f t="shared" si="18"/>
        <v>54.047322540473232</v>
      </c>
      <c r="M27" s="658">
        <f t="shared" si="19"/>
        <v>24.408468244084684</v>
      </c>
      <c r="N27" s="654">
        <v>80300</v>
      </c>
      <c r="O27" s="654" t="s">
        <v>611</v>
      </c>
      <c r="P27" s="654">
        <v>3400</v>
      </c>
      <c r="Q27" s="654">
        <v>7000</v>
      </c>
      <c r="R27" s="654">
        <v>8900</v>
      </c>
      <c r="S27" s="654">
        <v>17600</v>
      </c>
      <c r="T27" s="654">
        <v>8500</v>
      </c>
      <c r="U27" s="654">
        <v>15300</v>
      </c>
      <c r="V27" s="654">
        <v>16000</v>
      </c>
      <c r="W27" s="654">
        <v>3600</v>
      </c>
    </row>
    <row r="28" spans="1:23" ht="15.5" customHeight="1">
      <c r="A28" s="634">
        <v>5</v>
      </c>
      <c r="B28" s="635" t="s">
        <v>838</v>
      </c>
      <c r="C28" s="661">
        <v>124600</v>
      </c>
      <c r="D28" s="661">
        <f t="shared" si="10"/>
        <v>124600</v>
      </c>
      <c r="E28" s="661">
        <f t="shared" si="11"/>
        <v>8610</v>
      </c>
      <c r="F28" s="661">
        <f t="shared" si="12"/>
        <v>34600</v>
      </c>
      <c r="G28" s="661">
        <f t="shared" si="13"/>
        <v>38800</v>
      </c>
      <c r="H28" s="661">
        <f t="shared" si="14"/>
        <v>31200</v>
      </c>
      <c r="I28" s="661">
        <f t="shared" si="15"/>
        <v>11500</v>
      </c>
      <c r="J28" s="659">
        <f t="shared" si="16"/>
        <v>81500</v>
      </c>
      <c r="K28" s="659">
        <f t="shared" si="17"/>
        <v>42700</v>
      </c>
      <c r="L28" s="657">
        <f t="shared" si="18"/>
        <v>65.409309791332262</v>
      </c>
      <c r="M28" s="658">
        <f t="shared" si="19"/>
        <v>34.269662921348313</v>
      </c>
      <c r="N28" s="654">
        <v>124600</v>
      </c>
      <c r="O28" s="654" t="s">
        <v>611</v>
      </c>
      <c r="P28" s="654">
        <v>8600</v>
      </c>
      <c r="Q28" s="654">
        <v>11600</v>
      </c>
      <c r="R28" s="654">
        <v>11400</v>
      </c>
      <c r="S28" s="654">
        <v>11600</v>
      </c>
      <c r="T28" s="654">
        <v>17000</v>
      </c>
      <c r="U28" s="654">
        <v>21800</v>
      </c>
      <c r="V28" s="654">
        <v>31200</v>
      </c>
      <c r="W28" s="654">
        <v>11500</v>
      </c>
    </row>
    <row r="29" spans="1:23" ht="15.5" customHeight="1">
      <c r="A29" s="634">
        <v>6</v>
      </c>
      <c r="B29" s="635" t="s">
        <v>839</v>
      </c>
      <c r="C29" s="661">
        <v>35900</v>
      </c>
      <c r="D29" s="661">
        <f t="shared" si="10"/>
        <v>35900</v>
      </c>
      <c r="E29" s="661">
        <f t="shared" si="11"/>
        <v>2610</v>
      </c>
      <c r="F29" s="661">
        <f t="shared" si="12"/>
        <v>9000</v>
      </c>
      <c r="G29" s="661">
        <f t="shared" si="13"/>
        <v>9400</v>
      </c>
      <c r="H29" s="661">
        <f t="shared" si="14"/>
        <v>9200</v>
      </c>
      <c r="I29" s="661">
        <f t="shared" si="15"/>
        <v>5700</v>
      </c>
      <c r="J29" s="659">
        <f t="shared" si="16"/>
        <v>24300</v>
      </c>
      <c r="K29" s="659">
        <f t="shared" si="17"/>
        <v>14900</v>
      </c>
      <c r="L29" s="657">
        <f t="shared" si="18"/>
        <v>67.688022284122567</v>
      </c>
      <c r="M29" s="658">
        <f t="shared" si="19"/>
        <v>41.504178272980504</v>
      </c>
      <c r="N29" s="654">
        <v>35900</v>
      </c>
      <c r="O29" s="654" t="s">
        <v>611</v>
      </c>
      <c r="P29" s="654">
        <v>2600</v>
      </c>
      <c r="Q29" s="654">
        <v>2400</v>
      </c>
      <c r="R29" s="654">
        <v>3100</v>
      </c>
      <c r="S29" s="654">
        <v>3500</v>
      </c>
      <c r="T29" s="654">
        <v>3100</v>
      </c>
      <c r="U29" s="654">
        <v>6300</v>
      </c>
      <c r="V29" s="654">
        <v>9200</v>
      </c>
      <c r="W29" s="654">
        <v>5700</v>
      </c>
    </row>
    <row r="30" spans="1:23" ht="15.5" customHeight="1">
      <c r="A30" s="634">
        <v>7</v>
      </c>
      <c r="B30" s="635" t="s">
        <v>840</v>
      </c>
      <c r="C30" s="661">
        <v>58000</v>
      </c>
      <c r="D30" s="661">
        <f t="shared" si="10"/>
        <v>40000</v>
      </c>
      <c r="E30" s="661">
        <f t="shared" si="11"/>
        <v>2810</v>
      </c>
      <c r="F30" s="661">
        <f t="shared" si="12"/>
        <v>7800</v>
      </c>
      <c r="G30" s="661">
        <f t="shared" si="13"/>
        <v>10500</v>
      </c>
      <c r="H30" s="661">
        <f t="shared" si="14"/>
        <v>10100</v>
      </c>
      <c r="I30" s="661">
        <f t="shared" si="15"/>
        <v>8800</v>
      </c>
      <c r="J30" s="659">
        <f t="shared" si="16"/>
        <v>29400</v>
      </c>
      <c r="K30" s="659">
        <f t="shared" si="17"/>
        <v>18900</v>
      </c>
      <c r="L30" s="657">
        <f t="shared" si="18"/>
        <v>73.5</v>
      </c>
      <c r="M30" s="658">
        <f t="shared" si="19"/>
        <v>47.25</v>
      </c>
      <c r="N30" s="654">
        <v>40000</v>
      </c>
      <c r="O30" s="654" t="s">
        <v>611</v>
      </c>
      <c r="P30" s="654">
        <v>2800</v>
      </c>
      <c r="Q30" s="654">
        <v>2600</v>
      </c>
      <c r="R30" s="654">
        <v>1800</v>
      </c>
      <c r="S30" s="654">
        <v>3400</v>
      </c>
      <c r="T30" s="654">
        <v>4200</v>
      </c>
      <c r="U30" s="654">
        <v>6300</v>
      </c>
      <c r="V30" s="654">
        <v>10100</v>
      </c>
      <c r="W30" s="654">
        <v>8800</v>
      </c>
    </row>
    <row r="31" spans="1:23" ht="15.5" customHeight="1">
      <c r="A31" s="634">
        <v>8</v>
      </c>
      <c r="B31" s="635" t="s">
        <v>841</v>
      </c>
      <c r="C31" s="661">
        <v>51400</v>
      </c>
      <c r="D31" s="661">
        <f t="shared" si="10"/>
        <v>32200</v>
      </c>
      <c r="E31" s="661">
        <f t="shared" si="11"/>
        <v>2710</v>
      </c>
      <c r="F31" s="661">
        <f t="shared" si="12"/>
        <v>7300</v>
      </c>
      <c r="G31" s="661">
        <f t="shared" si="13"/>
        <v>9000</v>
      </c>
      <c r="H31" s="661">
        <f t="shared" si="14"/>
        <v>6700</v>
      </c>
      <c r="I31" s="661">
        <f t="shared" si="15"/>
        <v>6700</v>
      </c>
      <c r="J31" s="659">
        <f t="shared" si="16"/>
        <v>22400</v>
      </c>
      <c r="K31" s="659">
        <f t="shared" si="17"/>
        <v>13400</v>
      </c>
      <c r="L31" s="657">
        <f t="shared" si="18"/>
        <v>69.565217391304344</v>
      </c>
      <c r="M31" s="658">
        <f t="shared" si="19"/>
        <v>41.614906832298139</v>
      </c>
      <c r="N31" s="654">
        <v>32200</v>
      </c>
      <c r="O31" s="654" t="s">
        <v>611</v>
      </c>
      <c r="P31" s="654">
        <v>2700</v>
      </c>
      <c r="Q31" s="654">
        <v>2700</v>
      </c>
      <c r="R31" s="654">
        <v>1900</v>
      </c>
      <c r="S31" s="654">
        <v>2700</v>
      </c>
      <c r="T31" s="654">
        <v>3300</v>
      </c>
      <c r="U31" s="654">
        <v>5700</v>
      </c>
      <c r="V31" s="654">
        <v>6700</v>
      </c>
      <c r="W31" s="654">
        <v>6700</v>
      </c>
    </row>
    <row r="32" spans="1:23" ht="15.5" customHeight="1">
      <c r="A32" s="634">
        <v>9</v>
      </c>
      <c r="B32" s="631" t="s">
        <v>842</v>
      </c>
      <c r="C32" s="661">
        <v>32200</v>
      </c>
      <c r="D32" s="661">
        <f t="shared" si="10"/>
        <v>16900</v>
      </c>
      <c r="E32" s="661">
        <f t="shared" si="11"/>
        <v>1510</v>
      </c>
      <c r="F32" s="661">
        <f t="shared" si="12"/>
        <v>3800</v>
      </c>
      <c r="G32" s="661">
        <f t="shared" si="13"/>
        <v>5000</v>
      </c>
      <c r="H32" s="661">
        <f t="shared" si="14"/>
        <v>3400</v>
      </c>
      <c r="I32" s="661">
        <f t="shared" si="15"/>
        <v>3200</v>
      </c>
      <c r="J32" s="659">
        <f t="shared" si="16"/>
        <v>11600</v>
      </c>
      <c r="K32" s="659">
        <f t="shared" si="17"/>
        <v>6600</v>
      </c>
      <c r="L32" s="657">
        <f t="shared" si="18"/>
        <v>68.639053254437869</v>
      </c>
      <c r="M32" s="658">
        <f t="shared" si="19"/>
        <v>39.053254437869825</v>
      </c>
      <c r="N32" s="654">
        <v>16900</v>
      </c>
      <c r="O32" s="654" t="s">
        <v>611</v>
      </c>
      <c r="P32" s="654">
        <v>1500</v>
      </c>
      <c r="Q32" s="654">
        <v>1800</v>
      </c>
      <c r="R32" s="654">
        <v>800</v>
      </c>
      <c r="S32" s="654">
        <v>1200</v>
      </c>
      <c r="T32" s="654">
        <v>1900</v>
      </c>
      <c r="U32" s="654">
        <v>3100</v>
      </c>
      <c r="V32" s="654">
        <v>3400</v>
      </c>
      <c r="W32" s="654">
        <v>3200</v>
      </c>
    </row>
    <row r="33" spans="1:23" ht="15.5" customHeight="1">
      <c r="A33" s="634">
        <v>10</v>
      </c>
      <c r="B33" s="631">
        <v>2019</v>
      </c>
      <c r="C33" s="661">
        <v>16900</v>
      </c>
      <c r="D33" s="661">
        <f t="shared" si="10"/>
        <v>8900</v>
      </c>
      <c r="E33" s="661">
        <f t="shared" si="11"/>
        <v>710</v>
      </c>
      <c r="F33" s="661">
        <f t="shared" si="12"/>
        <v>2000</v>
      </c>
      <c r="G33" s="661">
        <f t="shared" si="13"/>
        <v>3100</v>
      </c>
      <c r="H33" s="661">
        <f t="shared" si="14"/>
        <v>1200</v>
      </c>
      <c r="I33" s="661">
        <f t="shared" si="15"/>
        <v>1800</v>
      </c>
      <c r="J33" s="659">
        <f t="shared" si="16"/>
        <v>6100</v>
      </c>
      <c r="K33" s="659">
        <f t="shared" si="17"/>
        <v>3000</v>
      </c>
      <c r="L33" s="657">
        <f t="shared" si="18"/>
        <v>68.539325842696627</v>
      </c>
      <c r="M33" s="658">
        <f t="shared" si="19"/>
        <v>33.707865168539328</v>
      </c>
      <c r="N33" s="654">
        <v>8900</v>
      </c>
      <c r="O33" s="654" t="s">
        <v>611</v>
      </c>
      <c r="P33" s="654">
        <v>700</v>
      </c>
      <c r="Q33" s="654">
        <v>800</v>
      </c>
      <c r="R33" s="654">
        <v>600</v>
      </c>
      <c r="S33" s="654">
        <v>600</v>
      </c>
      <c r="T33" s="654">
        <v>500</v>
      </c>
      <c r="U33" s="654">
        <v>2600</v>
      </c>
      <c r="V33" s="654">
        <v>1200</v>
      </c>
      <c r="W33" s="654">
        <v>1800</v>
      </c>
    </row>
    <row r="34" spans="1:23" ht="15.5" customHeight="1">
      <c r="A34" s="634">
        <v>11</v>
      </c>
      <c r="B34" s="631">
        <v>2020</v>
      </c>
      <c r="C34" s="661">
        <v>8900</v>
      </c>
      <c r="D34" s="661">
        <f t="shared" si="10"/>
        <v>5200</v>
      </c>
      <c r="E34" s="661">
        <f t="shared" si="11"/>
        <v>510</v>
      </c>
      <c r="F34" s="661">
        <f t="shared" si="12"/>
        <v>1400</v>
      </c>
      <c r="G34" s="661">
        <f t="shared" si="13"/>
        <v>1900</v>
      </c>
      <c r="H34" s="661">
        <f t="shared" si="14"/>
        <v>600</v>
      </c>
      <c r="I34" s="661">
        <f t="shared" si="15"/>
        <v>800</v>
      </c>
      <c r="J34" s="659">
        <f t="shared" si="16"/>
        <v>3300</v>
      </c>
      <c r="K34" s="659">
        <f t="shared" si="17"/>
        <v>1400</v>
      </c>
      <c r="L34" s="657">
        <f t="shared" si="18"/>
        <v>63.46153846153846</v>
      </c>
      <c r="M34" s="658">
        <f t="shared" si="19"/>
        <v>26.923076923076923</v>
      </c>
      <c r="N34" s="654">
        <v>5200</v>
      </c>
      <c r="O34" s="654" t="s">
        <v>611</v>
      </c>
      <c r="P34" s="654">
        <v>500</v>
      </c>
      <c r="Q34" s="654">
        <v>900</v>
      </c>
      <c r="R34" s="654">
        <v>200</v>
      </c>
      <c r="S34" s="654">
        <v>300</v>
      </c>
      <c r="T34" s="654">
        <v>400</v>
      </c>
      <c r="U34" s="654">
        <v>1500</v>
      </c>
      <c r="V34" s="654">
        <v>600</v>
      </c>
      <c r="W34" s="654">
        <v>800</v>
      </c>
    </row>
    <row r="35" spans="1:23" ht="15.5" customHeight="1">
      <c r="A35" s="634">
        <v>12</v>
      </c>
      <c r="B35" s="631">
        <v>2021</v>
      </c>
      <c r="C35" s="661">
        <v>5200</v>
      </c>
      <c r="D35" s="661">
        <f t="shared" si="10"/>
        <v>8700</v>
      </c>
      <c r="E35" s="661">
        <f t="shared" si="11"/>
        <v>210</v>
      </c>
      <c r="F35" s="661">
        <f t="shared" si="12"/>
        <v>1000</v>
      </c>
      <c r="G35" s="661">
        <f t="shared" si="13"/>
        <v>5500</v>
      </c>
      <c r="H35" s="661">
        <f t="shared" si="14"/>
        <v>1600</v>
      </c>
      <c r="I35" s="661">
        <f t="shared" si="15"/>
        <v>300</v>
      </c>
      <c r="J35" s="659">
        <f t="shared" si="16"/>
        <v>7400</v>
      </c>
      <c r="K35" s="659">
        <f t="shared" si="17"/>
        <v>1900</v>
      </c>
      <c r="L35" s="657">
        <f t="shared" si="18"/>
        <v>85.057471264367805</v>
      </c>
      <c r="M35" s="658">
        <f t="shared" si="19"/>
        <v>21.839080459770116</v>
      </c>
      <c r="N35" s="654">
        <v>8700</v>
      </c>
      <c r="O35" s="654" t="s">
        <v>611</v>
      </c>
      <c r="P35" s="654">
        <v>200</v>
      </c>
      <c r="Q35" s="654">
        <v>400</v>
      </c>
      <c r="R35" s="654">
        <v>0</v>
      </c>
      <c r="S35" s="654">
        <v>600</v>
      </c>
      <c r="T35" s="654">
        <v>1900</v>
      </c>
      <c r="U35" s="654">
        <v>3600</v>
      </c>
      <c r="V35" s="654">
        <v>1600</v>
      </c>
      <c r="W35" s="654">
        <v>300</v>
      </c>
    </row>
    <row r="36" spans="1:23" ht="15.5" customHeight="1">
      <c r="A36" s="634">
        <v>13</v>
      </c>
      <c r="B36" s="631">
        <v>2022</v>
      </c>
      <c r="C36" s="661">
        <v>8700</v>
      </c>
      <c r="D36" s="661">
        <f t="shared" si="10"/>
        <v>4300</v>
      </c>
      <c r="E36" s="661">
        <f t="shared" si="11"/>
        <v>210</v>
      </c>
      <c r="F36" s="661">
        <f t="shared" si="12"/>
        <v>1300</v>
      </c>
      <c r="G36" s="661">
        <f t="shared" si="13"/>
        <v>2200</v>
      </c>
      <c r="H36" s="661">
        <f t="shared" si="14"/>
        <v>300</v>
      </c>
      <c r="I36" s="661">
        <f t="shared" si="15"/>
        <v>400</v>
      </c>
      <c r="J36" s="659">
        <f t="shared" si="16"/>
        <v>2900</v>
      </c>
      <c r="K36" s="659">
        <f t="shared" si="17"/>
        <v>700</v>
      </c>
      <c r="L36" s="657">
        <f t="shared" si="18"/>
        <v>67.441860465116278</v>
      </c>
      <c r="M36" s="658">
        <f t="shared" si="19"/>
        <v>16.279069767441861</v>
      </c>
      <c r="N36" s="654">
        <v>4300</v>
      </c>
      <c r="O36" s="654" t="s">
        <v>611</v>
      </c>
      <c r="P36" s="654">
        <v>200</v>
      </c>
      <c r="Q36" s="654">
        <v>400</v>
      </c>
      <c r="R36" s="654">
        <v>700</v>
      </c>
      <c r="S36" s="654">
        <v>200</v>
      </c>
      <c r="T36" s="654">
        <v>400</v>
      </c>
      <c r="U36" s="654">
        <v>1800</v>
      </c>
      <c r="V36" s="654">
        <v>300</v>
      </c>
      <c r="W36" s="654">
        <v>400</v>
      </c>
    </row>
    <row r="37" spans="1:23" ht="15.5" customHeight="1">
      <c r="A37" s="634">
        <v>14</v>
      </c>
      <c r="B37" s="631" t="s">
        <v>843</v>
      </c>
      <c r="C37" s="661">
        <v>4300</v>
      </c>
      <c r="D37" s="661">
        <f t="shared" si="10"/>
        <v>2200</v>
      </c>
      <c r="E37" s="661">
        <f t="shared" si="11"/>
        <v>210</v>
      </c>
      <c r="F37" s="661">
        <f t="shared" si="12"/>
        <v>1100</v>
      </c>
      <c r="G37" s="661">
        <f t="shared" si="13"/>
        <v>500</v>
      </c>
      <c r="H37" s="661">
        <f t="shared" si="14"/>
        <v>400</v>
      </c>
      <c r="I37" s="661">
        <f t="shared" si="15"/>
        <v>100</v>
      </c>
      <c r="J37" s="659">
        <f t="shared" si="16"/>
        <v>1000</v>
      </c>
      <c r="K37" s="659">
        <f t="shared" si="17"/>
        <v>500</v>
      </c>
      <c r="L37" s="657">
        <f t="shared" si="18"/>
        <v>45.454545454545453</v>
      </c>
      <c r="M37" s="658">
        <f t="shared" si="19"/>
        <v>22.727272727272727</v>
      </c>
      <c r="N37" s="654">
        <v>2200</v>
      </c>
      <c r="O37" s="654" t="s">
        <v>611</v>
      </c>
      <c r="P37" s="654">
        <v>200</v>
      </c>
      <c r="Q37" s="654">
        <v>500</v>
      </c>
      <c r="R37" s="654">
        <v>400</v>
      </c>
      <c r="S37" s="654">
        <v>200</v>
      </c>
      <c r="T37" s="654">
        <v>0</v>
      </c>
      <c r="U37" s="654">
        <v>500</v>
      </c>
      <c r="V37" s="654">
        <v>400</v>
      </c>
      <c r="W37" s="654">
        <v>100</v>
      </c>
    </row>
    <row r="38" spans="1:23" ht="15.5" customHeight="1">
      <c r="A38" s="633"/>
      <c r="B38" s="635"/>
      <c r="C38" s="661"/>
      <c r="D38" s="661"/>
      <c r="E38" s="661"/>
      <c r="F38" s="661"/>
      <c r="G38" s="661"/>
      <c r="H38" s="661"/>
      <c r="I38" s="661"/>
      <c r="J38" s="659"/>
      <c r="K38" s="659"/>
      <c r="L38" s="659"/>
      <c r="M38" s="660"/>
      <c r="N38" s="654"/>
      <c r="O38" s="667"/>
      <c r="P38" s="667"/>
      <c r="Q38" s="667"/>
      <c r="R38" s="667"/>
      <c r="S38" s="667"/>
      <c r="T38" s="654"/>
      <c r="U38" s="654"/>
      <c r="V38" s="654"/>
      <c r="W38" s="654"/>
    </row>
    <row r="39" spans="1:23" ht="15.5" customHeight="1">
      <c r="A39" s="633"/>
      <c r="B39" s="635"/>
      <c r="C39" s="647"/>
      <c r="D39" s="943"/>
      <c r="E39" s="647"/>
      <c r="F39" s="647"/>
      <c r="G39" s="647"/>
      <c r="H39" s="647"/>
      <c r="I39" s="647"/>
      <c r="J39" s="637"/>
      <c r="K39" s="637"/>
      <c r="M39" s="648"/>
      <c r="N39" s="654"/>
      <c r="O39" s="654"/>
      <c r="P39" s="654"/>
      <c r="Q39" s="654"/>
      <c r="R39" s="654"/>
      <c r="S39" s="654"/>
      <c r="T39" s="654"/>
      <c r="U39" s="654"/>
      <c r="V39" s="654"/>
      <c r="W39" s="654"/>
    </row>
    <row r="40" spans="1:23" ht="15.5" customHeight="1">
      <c r="A40" s="703" t="s">
        <v>41</v>
      </c>
      <c r="B40" s="704"/>
      <c r="C40" s="944" t="s">
        <v>1</v>
      </c>
      <c r="D40" s="945" t="s">
        <v>1</v>
      </c>
      <c r="E40" s="945" t="s">
        <v>1</v>
      </c>
      <c r="F40" s="945" t="s">
        <v>1</v>
      </c>
      <c r="G40" s="945" t="s">
        <v>1</v>
      </c>
      <c r="H40" s="945" t="s">
        <v>1</v>
      </c>
      <c r="I40" s="945" t="s">
        <v>1</v>
      </c>
      <c r="J40" s="946" t="s">
        <v>1</v>
      </c>
      <c r="K40" s="946" t="s">
        <v>1</v>
      </c>
      <c r="L40" s="946" t="s">
        <v>2</v>
      </c>
      <c r="M40" s="636" t="s">
        <v>2</v>
      </c>
    </row>
    <row r="41" spans="1:23" ht="15.5" customHeight="1">
      <c r="A41" s="633" t="s">
        <v>40</v>
      </c>
      <c r="B41" s="631"/>
      <c r="C41" s="941">
        <f>C6</f>
        <v>2397400</v>
      </c>
      <c r="D41" s="941">
        <f t="shared" ref="D41:K41" si="20">D6</f>
        <v>1144000</v>
      </c>
      <c r="E41" s="941">
        <f t="shared" si="20"/>
        <v>159600</v>
      </c>
      <c r="F41" s="941">
        <f t="shared" si="20"/>
        <v>433000</v>
      </c>
      <c r="G41" s="941">
        <f t="shared" si="20"/>
        <v>303700</v>
      </c>
      <c r="H41" s="941">
        <f t="shared" si="20"/>
        <v>167700</v>
      </c>
      <c r="I41" s="941">
        <f t="shared" si="20"/>
        <v>80100</v>
      </c>
      <c r="J41" s="941">
        <f t="shared" si="20"/>
        <v>551500</v>
      </c>
      <c r="K41" s="941">
        <f t="shared" si="20"/>
        <v>247800</v>
      </c>
      <c r="L41" s="665">
        <f t="shared" ref="L41:L47" si="21">J41/D41*100</f>
        <v>48.20804195804196</v>
      </c>
      <c r="M41" s="666">
        <f t="shared" ref="M41:M47" si="22">K41/D41*100</f>
        <v>21.66083916083916</v>
      </c>
      <c r="O41" s="561" t="s">
        <v>48</v>
      </c>
      <c r="P41" s="561" t="s">
        <v>49</v>
      </c>
      <c r="Q41" s="561" t="s">
        <v>50</v>
      </c>
      <c r="R41" s="561" t="s">
        <v>51</v>
      </c>
      <c r="S41" s="561" t="s">
        <v>52</v>
      </c>
      <c r="T41" s="561"/>
    </row>
    <row r="42" spans="1:23" ht="15.5" customHeight="1">
      <c r="A42" s="633">
        <v>1</v>
      </c>
      <c r="B42" s="635">
        <v>-1980</v>
      </c>
      <c r="C42" s="656">
        <f>C7+C8+C9</f>
        <v>498200</v>
      </c>
      <c r="D42" s="656">
        <f t="shared" ref="D42:K42" si="23">D7+D8+D9</f>
        <v>171200</v>
      </c>
      <c r="E42" s="656">
        <f t="shared" si="23"/>
        <v>12130</v>
      </c>
      <c r="F42" s="656">
        <f t="shared" si="23"/>
        <v>98200</v>
      </c>
      <c r="G42" s="656">
        <f t="shared" si="23"/>
        <v>37420</v>
      </c>
      <c r="H42" s="656">
        <f t="shared" si="23"/>
        <v>19010</v>
      </c>
      <c r="I42" s="656">
        <f t="shared" si="23"/>
        <v>4420</v>
      </c>
      <c r="J42" s="656">
        <f t="shared" si="23"/>
        <v>60820</v>
      </c>
      <c r="K42" s="656">
        <f t="shared" si="23"/>
        <v>23400</v>
      </c>
      <c r="L42" s="665">
        <f t="shared" si="21"/>
        <v>35.52570093457944</v>
      </c>
      <c r="M42" s="666">
        <f t="shared" si="22"/>
        <v>13.66822429906542</v>
      </c>
      <c r="N42" s="655">
        <v>-1980</v>
      </c>
      <c r="O42" s="1618">
        <f>E42/1000</f>
        <v>12.13</v>
      </c>
      <c r="P42" s="1618">
        <f t="shared" ref="P42:S42" si="24">F42/1000</f>
        <v>98.2</v>
      </c>
      <c r="Q42" s="1618">
        <f t="shared" si="24"/>
        <v>37.42</v>
      </c>
      <c r="R42" s="1618">
        <f t="shared" si="24"/>
        <v>19.010000000000002</v>
      </c>
      <c r="S42" s="1618">
        <f t="shared" si="24"/>
        <v>4.42</v>
      </c>
    </row>
    <row r="43" spans="1:23" ht="15.5" customHeight="1">
      <c r="A43" s="633">
        <v>2</v>
      </c>
      <c r="B43" s="631" t="s">
        <v>837</v>
      </c>
      <c r="C43" s="656">
        <f>C10</f>
        <v>389500</v>
      </c>
      <c r="D43" s="656">
        <f t="shared" ref="D43:K43" si="25">D10</f>
        <v>203900</v>
      </c>
      <c r="E43" s="656">
        <f t="shared" si="25"/>
        <v>16010</v>
      </c>
      <c r="F43" s="656">
        <f t="shared" si="25"/>
        <v>91500</v>
      </c>
      <c r="G43" s="656">
        <f t="shared" si="25"/>
        <v>56100</v>
      </c>
      <c r="H43" s="656">
        <f t="shared" si="25"/>
        <v>29200</v>
      </c>
      <c r="I43" s="656">
        <f t="shared" si="25"/>
        <v>11100</v>
      </c>
      <c r="J43" s="656">
        <f t="shared" si="25"/>
        <v>96400</v>
      </c>
      <c r="K43" s="656">
        <f t="shared" si="25"/>
        <v>40300</v>
      </c>
      <c r="L43" s="665">
        <f t="shared" si="21"/>
        <v>47.278077488965181</v>
      </c>
      <c r="M43" s="666">
        <f t="shared" si="22"/>
        <v>19.764590485532125</v>
      </c>
      <c r="N43" s="632" t="s">
        <v>837</v>
      </c>
      <c r="O43" s="1618">
        <f t="shared" ref="O43:O47" si="26">E43/1000</f>
        <v>16.010000000000002</v>
      </c>
      <c r="P43" s="1618">
        <f t="shared" ref="P43:P47" si="27">F43/1000</f>
        <v>91.5</v>
      </c>
      <c r="Q43" s="1618">
        <f t="shared" ref="Q43:Q47" si="28">G43/1000</f>
        <v>56.1</v>
      </c>
      <c r="R43" s="1618">
        <f t="shared" ref="R43:R47" si="29">H43/1000</f>
        <v>29.2</v>
      </c>
      <c r="S43" s="1618">
        <f t="shared" ref="S43:S47" si="30">I43/1000</f>
        <v>11.1</v>
      </c>
    </row>
    <row r="44" spans="1:23" ht="15.5" customHeight="1">
      <c r="A44" s="630" t="s">
        <v>845</v>
      </c>
      <c r="B44" s="631" t="s">
        <v>838</v>
      </c>
      <c r="C44" s="662">
        <f>C11</f>
        <v>536100</v>
      </c>
      <c r="D44" s="662">
        <f t="shared" ref="D44:K44" si="31">D11</f>
        <v>305900</v>
      </c>
      <c r="E44" s="662">
        <f t="shared" si="31"/>
        <v>34010</v>
      </c>
      <c r="F44" s="662">
        <f t="shared" si="31"/>
        <v>103100</v>
      </c>
      <c r="G44" s="662">
        <f t="shared" si="31"/>
        <v>92500</v>
      </c>
      <c r="H44" s="662">
        <f t="shared" si="31"/>
        <v>53200</v>
      </c>
      <c r="I44" s="662">
        <f t="shared" si="31"/>
        <v>22900</v>
      </c>
      <c r="J44" s="662">
        <f t="shared" si="31"/>
        <v>168600</v>
      </c>
      <c r="K44" s="662">
        <f t="shared" si="31"/>
        <v>76100</v>
      </c>
      <c r="L44" s="665">
        <f t="shared" si="21"/>
        <v>55.116050997057862</v>
      </c>
      <c r="M44" s="666">
        <f t="shared" si="22"/>
        <v>24.877410918600852</v>
      </c>
      <c r="N44" s="632" t="s">
        <v>838</v>
      </c>
      <c r="O44" s="1618">
        <f t="shared" si="26"/>
        <v>34.01</v>
      </c>
      <c r="P44" s="1618">
        <f t="shared" si="27"/>
        <v>103.1</v>
      </c>
      <c r="Q44" s="1618">
        <f t="shared" si="28"/>
        <v>92.5</v>
      </c>
      <c r="R44" s="1618">
        <f t="shared" si="29"/>
        <v>53.2</v>
      </c>
      <c r="S44" s="1618">
        <f t="shared" si="30"/>
        <v>22.9</v>
      </c>
    </row>
    <row r="45" spans="1:23" ht="15.5" customHeight="1">
      <c r="A45" s="633">
        <v>4</v>
      </c>
      <c r="B45" s="631" t="s">
        <v>846</v>
      </c>
      <c r="C45" s="656">
        <f>C12+C13</f>
        <v>397100</v>
      </c>
      <c r="D45" s="656">
        <f t="shared" ref="D45:K45" si="32">D12+D13</f>
        <v>195300</v>
      </c>
      <c r="E45" s="656">
        <f t="shared" si="32"/>
        <v>30920</v>
      </c>
      <c r="F45" s="656">
        <f t="shared" si="32"/>
        <v>52100</v>
      </c>
      <c r="G45" s="656">
        <f t="shared" si="32"/>
        <v>57700</v>
      </c>
      <c r="H45" s="656">
        <f t="shared" si="32"/>
        <v>33000</v>
      </c>
      <c r="I45" s="656">
        <f t="shared" si="32"/>
        <v>21800</v>
      </c>
      <c r="J45" s="656">
        <f t="shared" si="32"/>
        <v>112500</v>
      </c>
      <c r="K45" s="656">
        <f t="shared" si="32"/>
        <v>54800</v>
      </c>
      <c r="L45" s="665">
        <f t="shared" si="21"/>
        <v>57.603686635944698</v>
      </c>
      <c r="M45" s="666">
        <f t="shared" si="22"/>
        <v>28.059395801331284</v>
      </c>
      <c r="N45" s="632" t="s">
        <v>846</v>
      </c>
      <c r="O45" s="1618">
        <f t="shared" si="26"/>
        <v>30.92</v>
      </c>
      <c r="P45" s="1618">
        <f t="shared" si="27"/>
        <v>52.1</v>
      </c>
      <c r="Q45" s="1618">
        <f t="shared" si="28"/>
        <v>57.7</v>
      </c>
      <c r="R45" s="1618">
        <f t="shared" si="29"/>
        <v>33</v>
      </c>
      <c r="S45" s="1618">
        <f t="shared" si="30"/>
        <v>21.8</v>
      </c>
    </row>
    <row r="46" spans="1:23" ht="15.5" customHeight="1">
      <c r="A46" s="633">
        <v>5</v>
      </c>
      <c r="B46" s="635" t="s">
        <v>847</v>
      </c>
      <c r="C46" s="656">
        <f>SUM(C14:C17)</f>
        <v>361800</v>
      </c>
      <c r="D46" s="656">
        <f t="shared" ref="D46:K46" si="33">SUM(D14:D17)</f>
        <v>170100</v>
      </c>
      <c r="E46" s="656">
        <f t="shared" si="33"/>
        <v>31930</v>
      </c>
      <c r="F46" s="656">
        <f t="shared" si="33"/>
        <v>51100</v>
      </c>
      <c r="G46" s="656">
        <f t="shared" si="33"/>
        <v>45700</v>
      </c>
      <c r="H46" s="656">
        <f t="shared" si="33"/>
        <v>23700</v>
      </c>
      <c r="I46" s="656">
        <f t="shared" si="33"/>
        <v>17900</v>
      </c>
      <c r="J46" s="656">
        <f t="shared" si="33"/>
        <v>87300</v>
      </c>
      <c r="K46" s="656">
        <f t="shared" si="33"/>
        <v>41600</v>
      </c>
      <c r="L46" s="665">
        <f t="shared" si="21"/>
        <v>51.322751322751323</v>
      </c>
      <c r="M46" s="666">
        <f t="shared" si="22"/>
        <v>24.456202233980012</v>
      </c>
      <c r="N46" s="655" t="s">
        <v>847</v>
      </c>
      <c r="O46" s="1618">
        <f t="shared" si="26"/>
        <v>31.93</v>
      </c>
      <c r="P46" s="1618">
        <f t="shared" si="27"/>
        <v>51.1</v>
      </c>
      <c r="Q46" s="1618">
        <f t="shared" si="28"/>
        <v>45.7</v>
      </c>
      <c r="R46" s="1618">
        <f t="shared" si="29"/>
        <v>23.7</v>
      </c>
      <c r="S46" s="1618">
        <f t="shared" si="30"/>
        <v>17.899999999999999</v>
      </c>
    </row>
    <row r="47" spans="1:23" ht="15.5" customHeight="1">
      <c r="A47" s="633">
        <v>6</v>
      </c>
      <c r="B47" s="635" t="s">
        <v>848</v>
      </c>
      <c r="C47" s="656">
        <f>SUM(C18:C20)</f>
        <v>76400</v>
      </c>
      <c r="D47" s="656">
        <f t="shared" ref="D47:K47" si="34">SUM(D18:D20)</f>
        <v>39500</v>
      </c>
      <c r="E47" s="656">
        <f t="shared" si="34"/>
        <v>6430</v>
      </c>
      <c r="F47" s="656">
        <f t="shared" si="34"/>
        <v>13800</v>
      </c>
      <c r="G47" s="656">
        <f t="shared" si="34"/>
        <v>10300</v>
      </c>
      <c r="H47" s="656">
        <f t="shared" si="34"/>
        <v>7600</v>
      </c>
      <c r="I47" s="656">
        <f t="shared" si="34"/>
        <v>1600</v>
      </c>
      <c r="J47" s="656">
        <f t="shared" si="34"/>
        <v>19500</v>
      </c>
      <c r="K47" s="656">
        <f t="shared" si="34"/>
        <v>9200</v>
      </c>
      <c r="L47" s="665">
        <f t="shared" si="21"/>
        <v>49.367088607594937</v>
      </c>
      <c r="M47" s="666">
        <f t="shared" si="22"/>
        <v>23.291139240506329</v>
      </c>
      <c r="N47" s="655" t="s">
        <v>848</v>
      </c>
      <c r="O47" s="1618">
        <f t="shared" si="26"/>
        <v>6.43</v>
      </c>
      <c r="P47" s="1618">
        <f t="shared" si="27"/>
        <v>13.8</v>
      </c>
      <c r="Q47" s="1618">
        <f t="shared" si="28"/>
        <v>10.3</v>
      </c>
      <c r="R47" s="1618">
        <f t="shared" si="29"/>
        <v>7.6</v>
      </c>
      <c r="S47" s="1618">
        <f t="shared" si="30"/>
        <v>1.6</v>
      </c>
    </row>
    <row r="48" spans="1:23" ht="15.5" customHeight="1">
      <c r="A48" s="633"/>
      <c r="B48" s="635"/>
      <c r="C48" s="647"/>
      <c r="D48" s="943"/>
      <c r="E48" s="647"/>
      <c r="F48" s="647"/>
      <c r="G48" s="647"/>
      <c r="H48" s="647"/>
      <c r="I48" s="647"/>
      <c r="J48" s="637"/>
      <c r="K48" s="637"/>
      <c r="M48" s="648"/>
      <c r="N48" s="561"/>
      <c r="O48" s="649"/>
      <c r="P48" s="649"/>
      <c r="Q48" s="649"/>
      <c r="R48" s="649"/>
      <c r="S48" s="650"/>
    </row>
    <row r="49" spans="1:19" ht="16.5" customHeight="1">
      <c r="A49" s="633"/>
      <c r="B49" s="635"/>
      <c r="C49" s="647"/>
      <c r="D49" s="943"/>
      <c r="E49" s="647"/>
      <c r="F49" s="647"/>
      <c r="G49" s="647"/>
      <c r="H49" s="647"/>
      <c r="I49" s="647"/>
      <c r="J49" s="637"/>
      <c r="K49" s="637"/>
      <c r="M49" s="648"/>
      <c r="N49" s="561"/>
      <c r="O49" s="649"/>
      <c r="P49" s="649"/>
      <c r="Q49" s="649"/>
      <c r="R49" s="650"/>
      <c r="S49" s="650"/>
    </row>
    <row r="50" spans="1:19" ht="16.5" customHeight="1">
      <c r="A50" s="703" t="s">
        <v>844</v>
      </c>
      <c r="B50" s="704"/>
      <c r="C50" s="944" t="s">
        <v>1</v>
      </c>
      <c r="D50" s="945" t="s">
        <v>1</v>
      </c>
      <c r="E50" s="945" t="s">
        <v>1</v>
      </c>
      <c r="F50" s="945" t="s">
        <v>1</v>
      </c>
      <c r="G50" s="945" t="s">
        <v>1</v>
      </c>
      <c r="H50" s="945" t="s">
        <v>1</v>
      </c>
      <c r="I50" s="945" t="s">
        <v>1</v>
      </c>
      <c r="J50" s="946" t="s">
        <v>1</v>
      </c>
      <c r="K50" s="946" t="s">
        <v>1</v>
      </c>
      <c r="L50" s="946" t="s">
        <v>2</v>
      </c>
      <c r="M50" s="636" t="s">
        <v>2</v>
      </c>
    </row>
    <row r="51" spans="1:19" ht="16.5" customHeight="1">
      <c r="A51" s="633" t="s">
        <v>40</v>
      </c>
      <c r="B51" s="631"/>
      <c r="C51" s="941">
        <f>C23</f>
        <v>730600</v>
      </c>
      <c r="D51" s="941">
        <f t="shared" ref="D51:K51" si="35">D23</f>
        <v>455300</v>
      </c>
      <c r="E51" s="941">
        <f t="shared" si="35"/>
        <v>32710</v>
      </c>
      <c r="F51" s="941">
        <f t="shared" si="35"/>
        <v>160800</v>
      </c>
      <c r="G51" s="941">
        <f t="shared" si="35"/>
        <v>126400</v>
      </c>
      <c r="H51" s="941">
        <f t="shared" si="35"/>
        <v>91400</v>
      </c>
      <c r="I51" s="941">
        <f t="shared" si="35"/>
        <v>44100</v>
      </c>
      <c r="J51" s="941">
        <f t="shared" si="35"/>
        <v>261900</v>
      </c>
      <c r="K51" s="941">
        <f t="shared" si="35"/>
        <v>135500</v>
      </c>
      <c r="L51" s="665">
        <f t="shared" ref="L51:L57" si="36">J51/D51*100</f>
        <v>57.522512629035802</v>
      </c>
      <c r="M51" s="666">
        <f t="shared" ref="M51:M57" si="37">K51/D51*100</f>
        <v>29.760597408302221</v>
      </c>
    </row>
    <row r="52" spans="1:19" ht="16.5" customHeight="1">
      <c r="A52" s="633">
        <v>1</v>
      </c>
      <c r="B52" s="635">
        <v>-1980</v>
      </c>
      <c r="C52" s="656">
        <f>C24+C25+C26</f>
        <v>100000</v>
      </c>
      <c r="D52" s="656">
        <f t="shared" ref="D52:K52" si="38">D24+D25+D26</f>
        <v>78500</v>
      </c>
      <c r="E52" s="656">
        <f t="shared" si="38"/>
        <v>3730</v>
      </c>
      <c r="F52" s="656">
        <f t="shared" si="38"/>
        <v>50700</v>
      </c>
      <c r="G52" s="656">
        <f t="shared" si="38"/>
        <v>14320</v>
      </c>
      <c r="H52" s="656">
        <f t="shared" si="38"/>
        <v>9010</v>
      </c>
      <c r="I52" s="656">
        <f t="shared" si="38"/>
        <v>920</v>
      </c>
      <c r="J52" s="656">
        <f t="shared" si="38"/>
        <v>24220</v>
      </c>
      <c r="K52" s="656">
        <f t="shared" si="38"/>
        <v>9900</v>
      </c>
      <c r="L52" s="665">
        <f t="shared" si="36"/>
        <v>30.853503184713375</v>
      </c>
      <c r="M52" s="666">
        <f t="shared" si="37"/>
        <v>12.611464968152866</v>
      </c>
    </row>
    <row r="53" spans="1:19" ht="16.5" customHeight="1">
      <c r="A53" s="633">
        <v>2</v>
      </c>
      <c r="B53" s="631" t="s">
        <v>837</v>
      </c>
      <c r="C53" s="656">
        <f>C27</f>
        <v>80300</v>
      </c>
      <c r="D53" s="656">
        <f t="shared" ref="D53:K53" si="39">D27</f>
        <v>80300</v>
      </c>
      <c r="E53" s="656">
        <f t="shared" si="39"/>
        <v>3410</v>
      </c>
      <c r="F53" s="656">
        <f t="shared" si="39"/>
        <v>33500</v>
      </c>
      <c r="G53" s="656">
        <f t="shared" si="39"/>
        <v>23800</v>
      </c>
      <c r="H53" s="656">
        <f t="shared" si="39"/>
        <v>16000</v>
      </c>
      <c r="I53" s="656">
        <f t="shared" si="39"/>
        <v>3600</v>
      </c>
      <c r="J53" s="656">
        <f t="shared" si="39"/>
        <v>43400</v>
      </c>
      <c r="K53" s="656">
        <f t="shared" si="39"/>
        <v>19600</v>
      </c>
      <c r="L53" s="665">
        <f t="shared" si="36"/>
        <v>54.047322540473232</v>
      </c>
      <c r="M53" s="666">
        <f t="shared" si="37"/>
        <v>24.408468244084684</v>
      </c>
    </row>
    <row r="54" spans="1:19" ht="16.5" customHeight="1">
      <c r="A54" s="630" t="s">
        <v>845</v>
      </c>
      <c r="B54" s="631" t="s">
        <v>838</v>
      </c>
      <c r="C54" s="662">
        <f>C28</f>
        <v>124600</v>
      </c>
      <c r="D54" s="662">
        <f t="shared" ref="D54:K54" si="40">D28</f>
        <v>124600</v>
      </c>
      <c r="E54" s="662">
        <f t="shared" si="40"/>
        <v>8610</v>
      </c>
      <c r="F54" s="662">
        <f t="shared" si="40"/>
        <v>34600</v>
      </c>
      <c r="G54" s="662">
        <f t="shared" si="40"/>
        <v>38800</v>
      </c>
      <c r="H54" s="662">
        <f t="shared" si="40"/>
        <v>31200</v>
      </c>
      <c r="I54" s="662">
        <f t="shared" si="40"/>
        <v>11500</v>
      </c>
      <c r="J54" s="662">
        <f t="shared" si="40"/>
        <v>81500</v>
      </c>
      <c r="K54" s="662">
        <f t="shared" si="40"/>
        <v>42700</v>
      </c>
      <c r="L54" s="665">
        <f t="shared" si="36"/>
        <v>65.409309791332262</v>
      </c>
      <c r="M54" s="666">
        <f t="shared" si="37"/>
        <v>34.269662921348313</v>
      </c>
    </row>
    <row r="55" spans="1:19" ht="16.5" customHeight="1">
      <c r="A55" s="633">
        <v>4</v>
      </c>
      <c r="B55" s="631" t="s">
        <v>846</v>
      </c>
      <c r="C55" s="656">
        <f>C29+C30</f>
        <v>93900</v>
      </c>
      <c r="D55" s="656">
        <f t="shared" ref="D55:K55" si="41">D29+D30</f>
        <v>75900</v>
      </c>
      <c r="E55" s="656">
        <f t="shared" si="41"/>
        <v>5420</v>
      </c>
      <c r="F55" s="656">
        <f t="shared" si="41"/>
        <v>16800</v>
      </c>
      <c r="G55" s="656">
        <f t="shared" si="41"/>
        <v>19900</v>
      </c>
      <c r="H55" s="656">
        <f t="shared" si="41"/>
        <v>19300</v>
      </c>
      <c r="I55" s="656">
        <f t="shared" si="41"/>
        <v>14500</v>
      </c>
      <c r="J55" s="656">
        <f t="shared" si="41"/>
        <v>53700</v>
      </c>
      <c r="K55" s="656">
        <f t="shared" si="41"/>
        <v>33800</v>
      </c>
      <c r="L55" s="665">
        <f t="shared" si="36"/>
        <v>70.750988142292499</v>
      </c>
      <c r="M55" s="666">
        <f t="shared" si="37"/>
        <v>44.532279314888015</v>
      </c>
    </row>
    <row r="56" spans="1:19" ht="16.5" customHeight="1">
      <c r="A56" s="633">
        <v>5</v>
      </c>
      <c r="B56" s="635" t="s">
        <v>847</v>
      </c>
      <c r="C56" s="656">
        <f>C31+C32+C33+C34</f>
        <v>109400</v>
      </c>
      <c r="D56" s="656">
        <f t="shared" ref="D56:K56" si="42">D31+D32+D33+D34</f>
        <v>63200</v>
      </c>
      <c r="E56" s="656">
        <f t="shared" si="42"/>
        <v>5440</v>
      </c>
      <c r="F56" s="656">
        <f t="shared" si="42"/>
        <v>14500</v>
      </c>
      <c r="G56" s="656">
        <f t="shared" si="42"/>
        <v>19000</v>
      </c>
      <c r="H56" s="656">
        <f t="shared" si="42"/>
        <v>11900</v>
      </c>
      <c r="I56" s="656">
        <f t="shared" si="42"/>
        <v>12500</v>
      </c>
      <c r="J56" s="656">
        <f t="shared" si="42"/>
        <v>43400</v>
      </c>
      <c r="K56" s="656">
        <f t="shared" si="42"/>
        <v>24400</v>
      </c>
      <c r="L56" s="665">
        <f t="shared" si="36"/>
        <v>68.670886075949369</v>
      </c>
      <c r="M56" s="666">
        <f t="shared" si="37"/>
        <v>38.607594936708864</v>
      </c>
    </row>
    <row r="57" spans="1:19" ht="16.5" customHeight="1">
      <c r="A57" s="633">
        <v>6</v>
      </c>
      <c r="B57" s="635" t="s">
        <v>848</v>
      </c>
      <c r="C57" s="656">
        <f>C35+C36+C37</f>
        <v>18200</v>
      </c>
      <c r="D57" s="656">
        <f t="shared" ref="D57:K57" si="43">D35+D36+D37</f>
        <v>15200</v>
      </c>
      <c r="E57" s="656">
        <f t="shared" si="43"/>
        <v>630</v>
      </c>
      <c r="F57" s="656">
        <f t="shared" si="43"/>
        <v>3400</v>
      </c>
      <c r="G57" s="656">
        <f t="shared" si="43"/>
        <v>8200</v>
      </c>
      <c r="H57" s="656">
        <f t="shared" si="43"/>
        <v>2300</v>
      </c>
      <c r="I57" s="656">
        <f t="shared" si="43"/>
        <v>800</v>
      </c>
      <c r="J57" s="656">
        <f t="shared" si="43"/>
        <v>11300</v>
      </c>
      <c r="K57" s="656">
        <f t="shared" si="43"/>
        <v>3100</v>
      </c>
      <c r="L57" s="665">
        <f t="shared" si="36"/>
        <v>74.342105263157904</v>
      </c>
      <c r="M57" s="666">
        <f t="shared" si="37"/>
        <v>20.394736842105264</v>
      </c>
    </row>
    <row r="58" spans="1:19" ht="16.5" customHeight="1">
      <c r="A58" s="663"/>
      <c r="B58" s="664"/>
      <c r="C58" s="664"/>
      <c r="D58" s="664"/>
      <c r="E58" s="664"/>
      <c r="F58" s="664"/>
      <c r="G58" s="664"/>
      <c r="H58" s="664"/>
      <c r="I58" s="664"/>
      <c r="J58" s="641"/>
      <c r="K58" s="641"/>
      <c r="L58" s="641"/>
      <c r="M58" s="651"/>
    </row>
    <row r="59" spans="1:19" ht="16.5" customHeight="1">
      <c r="O59" s="652"/>
      <c r="P59" s="652"/>
      <c r="Q59" s="652"/>
      <c r="R59" s="652"/>
      <c r="S59" s="652"/>
    </row>
    <row r="60" spans="1:19">
      <c r="O60" s="652"/>
      <c r="P60" s="652"/>
      <c r="Q60" s="652"/>
      <c r="R60" s="652"/>
      <c r="S60" s="652"/>
    </row>
    <row r="61" spans="1:19">
      <c r="O61" s="652"/>
      <c r="P61" s="652"/>
      <c r="Q61" s="652"/>
      <c r="R61" s="652"/>
      <c r="S61" s="652"/>
    </row>
    <row r="62" spans="1:19">
      <c r="O62" s="652"/>
      <c r="P62" s="652"/>
      <c r="Q62" s="652"/>
      <c r="R62" s="652"/>
      <c r="S62" s="652"/>
    </row>
    <row r="63" spans="1:19">
      <c r="O63" s="652"/>
      <c r="P63" s="652"/>
      <c r="Q63" s="652"/>
      <c r="R63" s="652"/>
      <c r="S63" s="652"/>
    </row>
    <row r="64" spans="1:19">
      <c r="O64" s="652"/>
      <c r="P64" s="652"/>
      <c r="Q64" s="652"/>
      <c r="R64" s="652"/>
      <c r="S64" s="652"/>
    </row>
    <row r="65" spans="15:19">
      <c r="O65" s="652"/>
      <c r="P65" s="652"/>
      <c r="Q65" s="652"/>
      <c r="R65" s="652"/>
      <c r="S65" s="653"/>
    </row>
    <row r="66" spans="15:19">
      <c r="O66" s="652"/>
      <c r="P66" s="652"/>
      <c r="Q66" s="652"/>
      <c r="R66" s="653"/>
      <c r="S66" s="653"/>
    </row>
    <row r="67" spans="15:19">
      <c r="O67" s="652"/>
      <c r="P67" s="652"/>
      <c r="Q67" s="652"/>
      <c r="R67" s="652"/>
      <c r="S67" s="652"/>
    </row>
    <row r="72" spans="15:19">
      <c r="O72" s="561"/>
      <c r="P72" s="561"/>
      <c r="Q72" s="561"/>
      <c r="R72" s="561"/>
      <c r="S72" s="561"/>
    </row>
  </sheetData>
  <mergeCells count="4">
    <mergeCell ref="L3:M3"/>
    <mergeCell ref="C3:C4"/>
    <mergeCell ref="A3:B4"/>
    <mergeCell ref="D3:K3"/>
  </mergeCells>
  <phoneticPr fontId="13"/>
  <pageMargins left="0.39370078740157483" right="0" top="0.39370078740157483" bottom="0.39370078740157483" header="0.19685039370078741" footer="0.19685039370078741"/>
  <pageSetup paperSize="9" scale="81"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79998168889431442"/>
  </sheetPr>
  <dimension ref="A1:AF47"/>
  <sheetViews>
    <sheetView view="pageBreakPreview" zoomScaleNormal="100" workbookViewId="0">
      <pane xSplit="2" ySplit="6" topLeftCell="C28" activePane="bottomRight" state="frozen"/>
      <selection pane="topRight" activeCell="C1" sqref="C1"/>
      <selection pane="bottomLeft" activeCell="A7" sqref="A7"/>
      <selection pane="bottomRight" activeCell="C42" sqref="C42"/>
    </sheetView>
  </sheetViews>
  <sheetFormatPr defaultColWidth="9" defaultRowHeight="11"/>
  <cols>
    <col min="1" max="1" width="3.08984375" style="1" customWidth="1"/>
    <col min="2" max="2" width="28.36328125" style="1" customWidth="1"/>
    <col min="3" max="3" width="7.6328125" style="1" customWidth="1"/>
    <col min="4" max="4" width="6" style="1" bestFit="1" customWidth="1"/>
    <col min="5" max="7" width="7.6328125" style="1" customWidth="1"/>
    <col min="8" max="8" width="6" style="1" bestFit="1" customWidth="1"/>
    <col min="9" max="9" width="7.7265625" style="1" customWidth="1"/>
    <col min="10" max="10" width="6" style="1" customWidth="1"/>
    <col min="11" max="11" width="10.08984375" style="1" customWidth="1"/>
    <col min="12" max="12" width="6" style="1" customWidth="1"/>
    <col min="13" max="13" width="9.36328125" style="1" customWidth="1"/>
    <col min="14" max="14" width="6" style="1" customWidth="1"/>
    <col min="15" max="15" width="9.6328125" style="1" customWidth="1"/>
    <col min="16" max="16" width="6" style="1" bestFit="1" customWidth="1"/>
    <col min="17" max="17" width="10.453125" style="1" customWidth="1"/>
    <col min="18" max="18" width="6" style="1" bestFit="1" customWidth="1"/>
    <col min="19" max="19" width="11.6328125" style="1" customWidth="1"/>
    <col min="20" max="20" width="6" style="1" bestFit="1" customWidth="1"/>
    <col min="21" max="21" width="8.26953125" style="1" customWidth="1"/>
    <col min="22" max="22" width="6" style="1" customWidth="1"/>
    <col min="23" max="23" width="9.90625" style="1" customWidth="1"/>
    <col min="24" max="24" width="6" style="1" customWidth="1"/>
    <col min="25" max="25" width="9.1796875" style="1" customWidth="1"/>
    <col min="26" max="27" width="6" style="1" customWidth="1"/>
    <col min="28" max="28" width="5.08984375" style="1" customWidth="1"/>
    <col min="29" max="29" width="26.453125" style="1" customWidth="1"/>
    <col min="30" max="16384" width="9" style="1"/>
  </cols>
  <sheetData>
    <row r="1" spans="2:32">
      <c r="B1" s="125"/>
      <c r="C1" s="42"/>
      <c r="D1" s="42"/>
    </row>
    <row r="2" spans="2:32" ht="13">
      <c r="B2" s="536" t="s">
        <v>19</v>
      </c>
      <c r="C2" s="128"/>
      <c r="D2" s="128"/>
      <c r="E2" s="105"/>
      <c r="F2" s="105"/>
      <c r="G2" s="105"/>
      <c r="H2" s="105"/>
      <c r="I2" s="105"/>
      <c r="J2" s="105"/>
      <c r="K2" s="105"/>
      <c r="L2" s="105"/>
      <c r="M2" s="105"/>
      <c r="N2" s="105"/>
      <c r="O2" s="105"/>
      <c r="P2" s="105"/>
      <c r="Q2" s="105"/>
      <c r="R2" s="105"/>
      <c r="S2" s="105"/>
      <c r="T2" s="105"/>
      <c r="U2" s="105"/>
      <c r="V2" s="105"/>
      <c r="W2" s="105"/>
      <c r="X2" s="105"/>
      <c r="Y2" s="105"/>
      <c r="Z2" s="105"/>
      <c r="AA2" s="105"/>
    </row>
    <row r="3" spans="2:32" ht="13.5" customHeight="1">
      <c r="B3" s="1836" t="s">
        <v>79</v>
      </c>
      <c r="C3" s="1850" t="s">
        <v>135</v>
      </c>
      <c r="D3" s="1851"/>
      <c r="E3" s="1851"/>
      <c r="F3" s="1851"/>
      <c r="G3" s="1851"/>
      <c r="H3" s="1851"/>
      <c r="I3" s="185"/>
      <c r="J3" s="185"/>
      <c r="K3" s="185"/>
      <c r="L3" s="185"/>
      <c r="M3" s="185"/>
      <c r="N3" s="185"/>
      <c r="O3" s="1850" t="s">
        <v>117</v>
      </c>
      <c r="P3" s="1851"/>
      <c r="Q3" s="1851"/>
      <c r="R3" s="1851"/>
      <c r="S3" s="1851"/>
      <c r="T3" s="1851"/>
      <c r="U3" s="1851"/>
      <c r="V3" s="1851"/>
      <c r="W3" s="185"/>
      <c r="X3" s="361"/>
      <c r="Y3" s="521"/>
      <c r="Z3" s="522"/>
      <c r="AA3" s="197"/>
    </row>
    <row r="4" spans="2:32" ht="13.5" customHeight="1">
      <c r="B4" s="1852"/>
      <c r="C4" s="1853" t="s">
        <v>13</v>
      </c>
      <c r="D4" s="1854"/>
      <c r="E4" s="1853" t="s">
        <v>12</v>
      </c>
      <c r="F4" s="1854"/>
      <c r="G4" s="1853" t="s">
        <v>14</v>
      </c>
      <c r="H4" s="1854"/>
      <c r="I4" s="1853" t="s">
        <v>166</v>
      </c>
      <c r="J4" s="1854"/>
      <c r="K4" s="1853" t="s">
        <v>244</v>
      </c>
      <c r="L4" s="1854"/>
      <c r="M4" s="1853" t="s">
        <v>531</v>
      </c>
      <c r="N4" s="1854"/>
      <c r="O4" s="1853" t="s">
        <v>13</v>
      </c>
      <c r="P4" s="1854"/>
      <c r="Q4" s="1853" t="s">
        <v>12</v>
      </c>
      <c r="R4" s="1854"/>
      <c r="S4" s="1853" t="s">
        <v>14</v>
      </c>
      <c r="T4" s="1854"/>
      <c r="U4" s="1853" t="s">
        <v>166</v>
      </c>
      <c r="V4" s="1854"/>
      <c r="W4" s="1853" t="s">
        <v>244</v>
      </c>
      <c r="X4" s="1854"/>
      <c r="Y4" s="1853" t="s">
        <v>531</v>
      </c>
      <c r="Z4" s="1854"/>
      <c r="AA4" s="198"/>
      <c r="AD4" s="120"/>
    </row>
    <row r="5" spans="2:32" ht="20.25" customHeight="1">
      <c r="B5" s="1852"/>
      <c r="C5" s="115" t="s">
        <v>35</v>
      </c>
      <c r="D5" s="115" t="s">
        <v>36</v>
      </c>
      <c r="E5" s="115" t="s">
        <v>35</v>
      </c>
      <c r="F5" s="115" t="s">
        <v>36</v>
      </c>
      <c r="G5" s="115" t="s">
        <v>35</v>
      </c>
      <c r="H5" s="115" t="s">
        <v>36</v>
      </c>
      <c r="I5" s="115" t="s">
        <v>35</v>
      </c>
      <c r="J5" s="115" t="s">
        <v>36</v>
      </c>
      <c r="K5" s="115" t="s">
        <v>35</v>
      </c>
      <c r="L5" s="115" t="s">
        <v>36</v>
      </c>
      <c r="M5" s="115" t="s">
        <v>35</v>
      </c>
      <c r="N5" s="115" t="s">
        <v>36</v>
      </c>
      <c r="O5" s="115" t="s">
        <v>35</v>
      </c>
      <c r="P5" s="115" t="s">
        <v>36</v>
      </c>
      <c r="Q5" s="115" t="s">
        <v>35</v>
      </c>
      <c r="R5" s="115" t="s">
        <v>36</v>
      </c>
      <c r="S5" s="115" t="s">
        <v>35</v>
      </c>
      <c r="T5" s="115" t="s">
        <v>36</v>
      </c>
      <c r="U5" s="184" t="s">
        <v>35</v>
      </c>
      <c r="V5" s="7" t="s">
        <v>36</v>
      </c>
      <c r="W5" s="184" t="s">
        <v>35</v>
      </c>
      <c r="X5" s="7" t="s">
        <v>36</v>
      </c>
      <c r="Y5" s="115" t="s">
        <v>35</v>
      </c>
      <c r="Z5" s="115" t="s">
        <v>36</v>
      </c>
      <c r="AA5" s="198"/>
      <c r="AD5" s="120" t="s">
        <v>531</v>
      </c>
    </row>
    <row r="6" spans="2:32" ht="14.5" customHeight="1">
      <c r="B6" s="110"/>
      <c r="C6" s="104" t="s">
        <v>75</v>
      </c>
      <c r="D6" s="31" t="s">
        <v>136</v>
      </c>
      <c r="E6" s="104" t="s">
        <v>75</v>
      </c>
      <c r="F6" s="31" t="s">
        <v>136</v>
      </c>
      <c r="G6" s="104" t="s">
        <v>75</v>
      </c>
      <c r="H6" s="31" t="s">
        <v>136</v>
      </c>
      <c r="I6" s="104" t="s">
        <v>75</v>
      </c>
      <c r="J6" s="31" t="s">
        <v>0</v>
      </c>
      <c r="K6" s="104" t="s">
        <v>75</v>
      </c>
      <c r="L6" s="31" t="s">
        <v>0</v>
      </c>
      <c r="M6" s="104" t="s">
        <v>75</v>
      </c>
      <c r="N6" s="31" t="s">
        <v>0</v>
      </c>
      <c r="O6" s="104" t="s">
        <v>75</v>
      </c>
      <c r="P6" s="31" t="s">
        <v>136</v>
      </c>
      <c r="Q6" s="103" t="s">
        <v>75</v>
      </c>
      <c r="R6" s="31" t="s">
        <v>136</v>
      </c>
      <c r="S6" s="104" t="s">
        <v>75</v>
      </c>
      <c r="T6" s="31" t="s">
        <v>136</v>
      </c>
      <c r="U6" s="195" t="s">
        <v>75</v>
      </c>
      <c r="V6" s="31" t="s">
        <v>0</v>
      </c>
      <c r="W6" s="195" t="s">
        <v>75</v>
      </c>
      <c r="X6" s="31" t="s">
        <v>0</v>
      </c>
      <c r="Y6" s="195" t="s">
        <v>75</v>
      </c>
      <c r="Z6" s="31" t="s">
        <v>0</v>
      </c>
      <c r="AA6" s="74"/>
      <c r="AD6" s="1" t="s">
        <v>88</v>
      </c>
      <c r="AE6" s="1" t="s">
        <v>117</v>
      </c>
      <c r="AF6" s="122"/>
    </row>
    <row r="7" spans="2:32" ht="22">
      <c r="B7" s="54" t="s">
        <v>57</v>
      </c>
      <c r="C7" s="126">
        <v>1889600</v>
      </c>
      <c r="D7" s="112">
        <f>+C7/C$7*100</f>
        <v>100</v>
      </c>
      <c r="E7" s="127">
        <v>2052000</v>
      </c>
      <c r="F7" s="112">
        <f t="shared" ref="F7:F23" si="0">+E7/E$7*100</f>
        <v>100</v>
      </c>
      <c r="G7" s="127">
        <v>2169400</v>
      </c>
      <c r="H7" s="112">
        <f t="shared" ref="H7:L23" si="1">+G7/G$7*100</f>
        <v>100</v>
      </c>
      <c r="I7" s="273">
        <v>2368300</v>
      </c>
      <c r="J7" s="112">
        <f t="shared" si="1"/>
        <v>100</v>
      </c>
      <c r="K7" s="523">
        <v>2308700</v>
      </c>
      <c r="L7" s="112">
        <f t="shared" si="1"/>
        <v>100</v>
      </c>
      <c r="M7" s="523">
        <v>2397400</v>
      </c>
      <c r="N7" s="112">
        <f t="shared" ref="N7:N23" si="2">+M7/M$7*100</f>
        <v>100</v>
      </c>
      <c r="O7" s="127">
        <v>43922100</v>
      </c>
      <c r="P7" s="112">
        <f t="shared" ref="P7:P12" si="3">+O7/O$7*100</f>
        <v>100</v>
      </c>
      <c r="Q7" s="127">
        <v>46862900</v>
      </c>
      <c r="R7" s="112">
        <f t="shared" ref="R7:R23" si="4">+Q7/Q$7*100</f>
        <v>100</v>
      </c>
      <c r="S7" s="127">
        <v>49598300</v>
      </c>
      <c r="T7" s="112">
        <f t="shared" ref="T7:T23" si="5">+S7/S$7*100</f>
        <v>100</v>
      </c>
      <c r="U7" s="199">
        <v>52103800</v>
      </c>
      <c r="V7" s="112">
        <f t="shared" ref="V7:X23" si="6">+U7/U$7*100</f>
        <v>100</v>
      </c>
      <c r="W7" s="528">
        <v>53616300</v>
      </c>
      <c r="X7" s="112">
        <f t="shared" si="6"/>
        <v>100</v>
      </c>
      <c r="Y7" s="528">
        <v>55665000</v>
      </c>
      <c r="Z7" s="112">
        <f t="shared" ref="Z7:Z23" si="7">+Y7/Y$7*100</f>
        <v>100</v>
      </c>
      <c r="AA7" s="167"/>
      <c r="AC7" s="130" t="s">
        <v>10</v>
      </c>
      <c r="AD7" s="122">
        <f>+N22</f>
        <v>17.656628013681487</v>
      </c>
      <c r="AE7" s="122">
        <f>+Z22</f>
        <v>13.433216563370159</v>
      </c>
      <c r="AF7" s="5"/>
    </row>
    <row r="8" spans="2:32">
      <c r="B8" s="111" t="s">
        <v>4</v>
      </c>
      <c r="C8" s="126">
        <v>876200</v>
      </c>
      <c r="D8" s="112">
        <f t="shared" ref="D8:D23" si="8">+C8/C$7*100</f>
        <v>46.369602032176118</v>
      </c>
      <c r="E8" s="127">
        <v>932300</v>
      </c>
      <c r="F8" s="112">
        <f t="shared" si="0"/>
        <v>45.43372319688109</v>
      </c>
      <c r="G8" s="127">
        <v>1189800</v>
      </c>
      <c r="H8" s="112">
        <f t="shared" si="1"/>
        <v>54.844657508988661</v>
      </c>
      <c r="I8" s="273">
        <v>1309900</v>
      </c>
      <c r="J8" s="112">
        <f t="shared" si="1"/>
        <v>55.309715829920194</v>
      </c>
      <c r="K8" s="523">
        <v>1314000</v>
      </c>
      <c r="L8" s="112">
        <f t="shared" si="1"/>
        <v>56.915147052453761</v>
      </c>
      <c r="M8" s="523">
        <v>1450200</v>
      </c>
      <c r="N8" s="112">
        <f t="shared" si="2"/>
        <v>60.490531409026445</v>
      </c>
      <c r="O8" s="127">
        <v>17857200</v>
      </c>
      <c r="P8" s="112">
        <f t="shared" si="3"/>
        <v>40.656525985779368</v>
      </c>
      <c r="Q8" s="127">
        <v>18658900</v>
      </c>
      <c r="R8" s="112">
        <f t="shared" si="4"/>
        <v>39.815931152361458</v>
      </c>
      <c r="S8" s="127">
        <v>24145800</v>
      </c>
      <c r="T8" s="112">
        <f t="shared" si="5"/>
        <v>48.682716947959911</v>
      </c>
      <c r="U8" s="199">
        <v>26545400</v>
      </c>
      <c r="V8" s="112">
        <f t="shared" si="6"/>
        <v>50.947147808797055</v>
      </c>
      <c r="W8" s="529">
        <v>27269600</v>
      </c>
      <c r="X8" s="112">
        <f t="shared" si="6"/>
        <v>50.860652450840504</v>
      </c>
      <c r="Y8" s="529">
        <v>31154500</v>
      </c>
      <c r="Z8" s="112">
        <f t="shared" si="7"/>
        <v>55.967843348603253</v>
      </c>
      <c r="AA8" s="167"/>
      <c r="AC8" s="131" t="s">
        <v>9</v>
      </c>
      <c r="AD8" s="122">
        <f>+N21</f>
        <v>25.235671977976143</v>
      </c>
      <c r="AE8" s="122">
        <f>+Z21</f>
        <v>22.311685978622116</v>
      </c>
      <c r="AF8" s="122"/>
    </row>
    <row r="9" spans="2:32">
      <c r="B9" s="111" t="s">
        <v>32</v>
      </c>
      <c r="C9" s="126">
        <v>606700</v>
      </c>
      <c r="D9" s="112">
        <f t="shared" si="8"/>
        <v>32.107324301439462</v>
      </c>
      <c r="E9" s="127">
        <v>736900</v>
      </c>
      <c r="F9" s="112">
        <f t="shared" si="0"/>
        <v>35.911306042884988</v>
      </c>
      <c r="G9" s="127">
        <v>936800</v>
      </c>
      <c r="H9" s="112">
        <f t="shared" si="1"/>
        <v>43.182446759472661</v>
      </c>
      <c r="I9" s="273">
        <v>1064900</v>
      </c>
      <c r="J9" s="112">
        <f t="shared" si="1"/>
        <v>44.964742642401724</v>
      </c>
      <c r="K9" s="523">
        <v>1097800</v>
      </c>
      <c r="L9" s="112">
        <f t="shared" si="1"/>
        <v>47.550569584614713</v>
      </c>
      <c r="M9" s="523">
        <v>1169300</v>
      </c>
      <c r="N9" s="112">
        <f t="shared" si="2"/>
        <v>48.773671477433886</v>
      </c>
      <c r="O9" s="127">
        <v>11480300</v>
      </c>
      <c r="P9" s="112">
        <f t="shared" si="3"/>
        <v>26.137866814200596</v>
      </c>
      <c r="Q9" s="127">
        <v>14234300</v>
      </c>
      <c r="R9" s="112">
        <f t="shared" si="4"/>
        <v>30.37434729818257</v>
      </c>
      <c r="S9" s="127">
        <v>18517700</v>
      </c>
      <c r="T9" s="112">
        <f t="shared" si="5"/>
        <v>37.335352219733338</v>
      </c>
      <c r="U9" s="199">
        <v>21235400</v>
      </c>
      <c r="V9" s="112">
        <f t="shared" si="6"/>
        <v>40.755952540889531</v>
      </c>
      <c r="W9" s="529">
        <v>22385600</v>
      </c>
      <c r="X9" s="112">
        <f t="shared" si="6"/>
        <v>41.751482291765754</v>
      </c>
      <c r="Y9" s="529">
        <v>24499800</v>
      </c>
      <c r="Z9" s="112">
        <f t="shared" si="7"/>
        <v>44.012934518997575</v>
      </c>
      <c r="AA9" s="167"/>
      <c r="AC9" s="130" t="s">
        <v>8</v>
      </c>
      <c r="AD9" s="122">
        <f>+N18</f>
        <v>23.888379077333781</v>
      </c>
      <c r="AE9" s="122">
        <f>+Z20</f>
        <v>16.792957872990208</v>
      </c>
      <c r="AF9" s="122"/>
    </row>
    <row r="10" spans="2:32">
      <c r="B10" s="111" t="s">
        <v>20</v>
      </c>
      <c r="C10" s="126">
        <v>72900</v>
      </c>
      <c r="D10" s="112">
        <f t="shared" si="8"/>
        <v>3.8579593564775609</v>
      </c>
      <c r="E10" s="127">
        <v>146600</v>
      </c>
      <c r="F10" s="112">
        <f t="shared" si="0"/>
        <v>7.1442495126705658</v>
      </c>
      <c r="G10" s="127">
        <v>210500</v>
      </c>
      <c r="H10" s="112">
        <f t="shared" si="1"/>
        <v>9.7031437263759575</v>
      </c>
      <c r="I10" s="273">
        <v>279400</v>
      </c>
      <c r="J10" s="112">
        <f t="shared" si="1"/>
        <v>11.79749187180678</v>
      </c>
      <c r="K10" s="523">
        <v>326500</v>
      </c>
      <c r="L10" s="112">
        <f t="shared" si="1"/>
        <v>14.142157924373025</v>
      </c>
      <c r="M10" s="523">
        <v>365600</v>
      </c>
      <c r="N10" s="112">
        <f t="shared" si="2"/>
        <v>15.249854008509217</v>
      </c>
      <c r="O10" s="127">
        <v>1089700</v>
      </c>
      <c r="P10" s="112">
        <f t="shared" si="3"/>
        <v>2.4809833773886036</v>
      </c>
      <c r="Q10" s="127">
        <v>2532100</v>
      </c>
      <c r="R10" s="112">
        <f t="shared" si="4"/>
        <v>5.4032080814460901</v>
      </c>
      <c r="S10" s="127">
        <v>3931400</v>
      </c>
      <c r="T10" s="112">
        <f t="shared" si="5"/>
        <v>7.926481351175342</v>
      </c>
      <c r="U10" s="199">
        <v>5299500</v>
      </c>
      <c r="V10" s="112">
        <f t="shared" si="6"/>
        <v>10.171043186869287</v>
      </c>
      <c r="W10" s="529">
        <v>6465700</v>
      </c>
      <c r="X10" s="112">
        <f t="shared" si="6"/>
        <v>12.059205875825075</v>
      </c>
      <c r="Y10" s="529">
        <v>7534700</v>
      </c>
      <c r="Z10" s="112">
        <f t="shared" si="7"/>
        <v>13.535794484864816</v>
      </c>
      <c r="AA10" s="167"/>
      <c r="AC10" s="130" t="s">
        <v>7</v>
      </c>
      <c r="AD10" s="122">
        <f>+N18</f>
        <v>23.888379077333781</v>
      </c>
      <c r="AE10" s="122">
        <f>+Z18</f>
        <v>20.507500224557621</v>
      </c>
      <c r="AF10" s="122"/>
    </row>
    <row r="11" spans="2:32">
      <c r="B11" s="111" t="s">
        <v>21</v>
      </c>
      <c r="C11" s="126">
        <v>207500</v>
      </c>
      <c r="D11" s="112">
        <f t="shared" si="8"/>
        <v>10.981160033869603</v>
      </c>
      <c r="E11" s="127">
        <v>338300</v>
      </c>
      <c r="F11" s="112">
        <f t="shared" si="0"/>
        <v>16.48635477582846</v>
      </c>
      <c r="G11" s="127">
        <v>452100</v>
      </c>
      <c r="H11" s="112">
        <f t="shared" si="1"/>
        <v>20.839863556743801</v>
      </c>
      <c r="I11" s="273">
        <v>551300</v>
      </c>
      <c r="J11" s="112">
        <f t="shared" si="1"/>
        <v>23.278300890934425</v>
      </c>
      <c r="K11" s="523">
        <v>587600</v>
      </c>
      <c r="L11" s="112">
        <f t="shared" si="1"/>
        <v>25.45155282193442</v>
      </c>
      <c r="M11" s="523">
        <v>630500</v>
      </c>
      <c r="N11" s="112">
        <f t="shared" si="2"/>
        <v>26.299324267956951</v>
      </c>
      <c r="O11" s="127">
        <v>3540700</v>
      </c>
      <c r="P11" s="112">
        <f t="shared" si="3"/>
        <v>8.061317651023062</v>
      </c>
      <c r="Q11" s="127">
        <v>6202100</v>
      </c>
      <c r="R11" s="112">
        <f t="shared" si="4"/>
        <v>13.234562948515777</v>
      </c>
      <c r="S11" s="127">
        <v>8311900</v>
      </c>
      <c r="T11" s="112">
        <f t="shared" si="5"/>
        <v>16.758437285148887</v>
      </c>
      <c r="U11" s="199">
        <v>10343300</v>
      </c>
      <c r="V11" s="112">
        <f t="shared" si="6"/>
        <v>19.851335219312219</v>
      </c>
      <c r="W11" s="529">
        <v>11118200</v>
      </c>
      <c r="X11" s="112">
        <f t="shared" si="6"/>
        <v>20.736604353526818</v>
      </c>
      <c r="Y11" s="529">
        <v>12320000</v>
      </c>
      <c r="Z11" s="112">
        <f t="shared" si="7"/>
        <v>22.132399173627952</v>
      </c>
      <c r="AA11" s="167"/>
      <c r="AC11" s="131" t="s">
        <v>6</v>
      </c>
      <c r="AD11" s="122">
        <f>+N9</f>
        <v>48.773671477433886</v>
      </c>
      <c r="AE11" s="122">
        <f>+Z9</f>
        <v>44.012934518997575</v>
      </c>
      <c r="AF11" s="122"/>
    </row>
    <row r="12" spans="2:32">
      <c r="B12" s="111" t="s">
        <v>22</v>
      </c>
      <c r="C12" s="126">
        <v>230100</v>
      </c>
      <c r="D12" s="112">
        <f t="shared" si="8"/>
        <v>12.177180355630822</v>
      </c>
      <c r="E12" s="127">
        <v>396800</v>
      </c>
      <c r="F12" s="112">
        <f t="shared" si="0"/>
        <v>19.337231968810915</v>
      </c>
      <c r="G12" s="127">
        <v>552300</v>
      </c>
      <c r="H12" s="112">
        <f t="shared" si="1"/>
        <v>25.458652161888079</v>
      </c>
      <c r="I12" s="273">
        <v>666000</v>
      </c>
      <c r="J12" s="112">
        <f t="shared" si="1"/>
        <v>28.121437317907361</v>
      </c>
      <c r="K12" s="523">
        <v>686100</v>
      </c>
      <c r="L12" s="112">
        <f t="shared" si="1"/>
        <v>29.718023129899944</v>
      </c>
      <c r="M12" s="523">
        <v>747200</v>
      </c>
      <c r="N12" s="112">
        <f t="shared" si="2"/>
        <v>31.16709768916326</v>
      </c>
      <c r="O12" s="127">
        <v>3817600</v>
      </c>
      <c r="P12" s="112">
        <f t="shared" si="3"/>
        <v>8.6917519881790728</v>
      </c>
      <c r="Q12" s="127">
        <v>7061100</v>
      </c>
      <c r="R12" s="112">
        <f t="shared" si="4"/>
        <v>15.067569441925277</v>
      </c>
      <c r="S12" s="127">
        <v>9838300</v>
      </c>
      <c r="T12" s="112">
        <f t="shared" si="5"/>
        <v>19.835962119669421</v>
      </c>
      <c r="U12" s="199">
        <v>11921800</v>
      </c>
      <c r="V12" s="112">
        <f t="shared" si="6"/>
        <v>22.88086473539358</v>
      </c>
      <c r="W12" s="529">
        <v>12502900</v>
      </c>
      <c r="X12" s="112">
        <f t="shared" si="6"/>
        <v>23.31921449260766</v>
      </c>
      <c r="Y12" s="529">
        <v>13749300</v>
      </c>
      <c r="Z12" s="112">
        <f t="shared" si="7"/>
        <v>24.700080840743734</v>
      </c>
      <c r="AA12" s="167"/>
      <c r="AC12" s="130" t="s">
        <v>4</v>
      </c>
      <c r="AD12" s="122">
        <f>+N8</f>
        <v>60.490531409026445</v>
      </c>
      <c r="AE12" s="122">
        <f>+Z8</f>
        <v>55.967843348603253</v>
      </c>
      <c r="AF12" s="122"/>
    </row>
    <row r="13" spans="2:32">
      <c r="B13" s="111" t="s">
        <v>23</v>
      </c>
      <c r="C13" s="31" t="s">
        <v>107</v>
      </c>
      <c r="D13" s="112" t="s">
        <v>81</v>
      </c>
      <c r="E13" s="127">
        <v>58500</v>
      </c>
      <c r="F13" s="112">
        <f t="shared" si="0"/>
        <v>2.8508771929824559</v>
      </c>
      <c r="G13" s="127">
        <v>63900</v>
      </c>
      <c r="H13" s="112">
        <f t="shared" si="1"/>
        <v>2.9455148889093756</v>
      </c>
      <c r="I13" s="274">
        <v>86800</v>
      </c>
      <c r="J13" s="112">
        <f t="shared" si="1"/>
        <v>3.665076215006545</v>
      </c>
      <c r="K13" s="524">
        <v>88600</v>
      </c>
      <c r="L13" s="112">
        <f t="shared" si="1"/>
        <v>3.8376575562004591</v>
      </c>
      <c r="M13" s="524">
        <v>98800</v>
      </c>
      <c r="N13" s="112">
        <f t="shared" si="2"/>
        <v>4.1211312254942856</v>
      </c>
      <c r="O13" s="31" t="s">
        <v>107</v>
      </c>
      <c r="P13" s="112" t="s">
        <v>81</v>
      </c>
      <c r="Q13" s="127">
        <v>1167600</v>
      </c>
      <c r="R13" s="112">
        <f t="shared" si="4"/>
        <v>2.4915231451745412</v>
      </c>
      <c r="S13" s="127">
        <v>1304400</v>
      </c>
      <c r="T13" s="112">
        <f t="shared" si="5"/>
        <v>2.6299288483677867</v>
      </c>
      <c r="U13" s="199">
        <v>1588300</v>
      </c>
      <c r="V13" s="112">
        <f t="shared" si="6"/>
        <v>3.04833812505038</v>
      </c>
      <c r="W13" s="529">
        <v>1728500</v>
      </c>
      <c r="X13" s="112">
        <f t="shared" si="6"/>
        <v>3.2238330507700086</v>
      </c>
      <c r="Y13" s="529">
        <v>1930400</v>
      </c>
      <c r="Z13" s="112">
        <f t="shared" si="7"/>
        <v>3.4678882601275487</v>
      </c>
      <c r="AA13" s="167"/>
      <c r="AD13" s="122"/>
    </row>
    <row r="14" spans="2:32">
      <c r="B14" s="111" t="s">
        <v>24</v>
      </c>
      <c r="C14" s="126">
        <v>44800</v>
      </c>
      <c r="D14" s="112">
        <f t="shared" si="8"/>
        <v>2.3708721422523285</v>
      </c>
      <c r="E14" s="127">
        <v>82200</v>
      </c>
      <c r="F14" s="112">
        <f t="shared" si="0"/>
        <v>4.0058479532163744</v>
      </c>
      <c r="G14" s="127">
        <v>103900</v>
      </c>
      <c r="H14" s="112">
        <f t="shared" si="1"/>
        <v>4.789342675394118</v>
      </c>
      <c r="I14" s="273">
        <v>135900</v>
      </c>
      <c r="J14" s="112">
        <f t="shared" si="1"/>
        <v>5.7382932905459612</v>
      </c>
      <c r="K14" s="523">
        <v>155000</v>
      </c>
      <c r="L14" s="112">
        <f t="shared" si="1"/>
        <v>6.7137350023822933</v>
      </c>
      <c r="M14" s="523">
        <v>165800</v>
      </c>
      <c r="N14" s="112">
        <f t="shared" si="2"/>
        <v>6.915825477600734</v>
      </c>
      <c r="O14" s="127">
        <v>891800</v>
      </c>
      <c r="P14" s="112">
        <f t="shared" ref="P14:P23" si="9">+O14/O$7*100</f>
        <v>2.0304129356292164</v>
      </c>
      <c r="Q14" s="127">
        <v>1772600</v>
      </c>
      <c r="R14" s="112">
        <f t="shared" si="4"/>
        <v>3.782523061953059</v>
      </c>
      <c r="S14" s="127">
        <v>2176100</v>
      </c>
      <c r="T14" s="112">
        <f t="shared" si="5"/>
        <v>4.3874487633648735</v>
      </c>
      <c r="U14" s="199">
        <v>2751000</v>
      </c>
      <c r="V14" s="112">
        <f t="shared" si="6"/>
        <v>5.2798452320176263</v>
      </c>
      <c r="W14" s="529">
        <v>3067500</v>
      </c>
      <c r="X14" s="112">
        <f t="shared" si="6"/>
        <v>5.7212079162493499</v>
      </c>
      <c r="Y14" s="529">
        <v>3431200</v>
      </c>
      <c r="Z14" s="112">
        <f t="shared" si="7"/>
        <v>6.1640168867331351</v>
      </c>
      <c r="AA14" s="167"/>
    </row>
    <row r="15" spans="2:32">
      <c r="B15" s="111" t="s">
        <v>25</v>
      </c>
      <c r="C15" s="126">
        <v>429700</v>
      </c>
      <c r="D15" s="112">
        <f t="shared" si="8"/>
        <v>22.740262489415748</v>
      </c>
      <c r="E15" s="127">
        <v>468400</v>
      </c>
      <c r="F15" s="112">
        <f t="shared" si="0"/>
        <v>22.826510721247566</v>
      </c>
      <c r="G15" s="127">
        <v>571000</v>
      </c>
      <c r="H15" s="112">
        <f t="shared" si="1"/>
        <v>26.3206416520697</v>
      </c>
      <c r="I15" s="273">
        <v>655200</v>
      </c>
      <c r="J15" s="112">
        <f t="shared" si="1"/>
        <v>27.665414010049403</v>
      </c>
      <c r="K15" s="523">
        <v>667400</v>
      </c>
      <c r="L15" s="112">
        <f t="shared" si="1"/>
        <v>28.908043487677048</v>
      </c>
      <c r="M15" s="523">
        <v>693000</v>
      </c>
      <c r="N15" s="112">
        <f t="shared" si="2"/>
        <v>28.906315174772669</v>
      </c>
      <c r="O15" s="127">
        <v>8203500</v>
      </c>
      <c r="P15" s="112">
        <f t="shared" si="9"/>
        <v>18.677385644129039</v>
      </c>
      <c r="Q15" s="127">
        <v>9239700</v>
      </c>
      <c r="R15" s="112">
        <f t="shared" si="4"/>
        <v>19.716449472823918</v>
      </c>
      <c r="S15" s="127">
        <v>11882400</v>
      </c>
      <c r="T15" s="112">
        <f t="shared" si="5"/>
        <v>23.957272729105636</v>
      </c>
      <c r="U15" s="199">
        <v>13439600</v>
      </c>
      <c r="V15" s="112">
        <f t="shared" si="6"/>
        <v>25.793896030615809</v>
      </c>
      <c r="W15" s="529">
        <v>14056100</v>
      </c>
      <c r="X15" s="112">
        <f t="shared" si="6"/>
        <v>26.216094732385486</v>
      </c>
      <c r="Y15" s="529">
        <v>15275100</v>
      </c>
      <c r="Z15" s="112">
        <f t="shared" si="7"/>
        <v>27.441120991646457</v>
      </c>
      <c r="AA15" s="167"/>
    </row>
    <row r="16" spans="2:32">
      <c r="B16" s="111" t="s">
        <v>26</v>
      </c>
      <c r="C16" s="126">
        <v>18500</v>
      </c>
      <c r="D16" s="112">
        <f t="shared" si="8"/>
        <v>0.97904318374259103</v>
      </c>
      <c r="E16" s="127">
        <v>36400</v>
      </c>
      <c r="F16" s="112">
        <f t="shared" si="0"/>
        <v>1.7738791423001949</v>
      </c>
      <c r="G16" s="127">
        <v>27500</v>
      </c>
      <c r="H16" s="112">
        <f t="shared" si="1"/>
        <v>1.2676316032082604</v>
      </c>
      <c r="I16" s="273">
        <v>36500</v>
      </c>
      <c r="J16" s="112">
        <f t="shared" si="1"/>
        <v>1.5411898830384665</v>
      </c>
      <c r="K16" s="523">
        <v>38600</v>
      </c>
      <c r="L16" s="112">
        <f t="shared" si="1"/>
        <v>1.6719365876900421</v>
      </c>
      <c r="M16" s="523">
        <v>41700</v>
      </c>
      <c r="N16" s="112">
        <f t="shared" si="2"/>
        <v>1.7393843330274463</v>
      </c>
      <c r="O16" s="127">
        <v>372800</v>
      </c>
      <c r="P16" s="112">
        <f t="shared" si="9"/>
        <v>0.84877544561849272</v>
      </c>
      <c r="Q16" s="127">
        <v>743600</v>
      </c>
      <c r="R16" s="112">
        <f t="shared" si="4"/>
        <v>1.5867562613495965</v>
      </c>
      <c r="S16" s="127">
        <v>550600</v>
      </c>
      <c r="T16" s="112">
        <f t="shared" si="5"/>
        <v>1.110118693584256</v>
      </c>
      <c r="U16" s="199">
        <v>688400</v>
      </c>
      <c r="V16" s="112">
        <f t="shared" si="6"/>
        <v>1.321208817782964</v>
      </c>
      <c r="W16" s="529">
        <v>752700</v>
      </c>
      <c r="X16" s="112">
        <f t="shared" si="6"/>
        <v>1.4038641234102316</v>
      </c>
      <c r="Y16" s="529">
        <v>832900</v>
      </c>
      <c r="Z16" s="112">
        <f t="shared" si="7"/>
        <v>1.4962723434833378</v>
      </c>
      <c r="AA16" s="167"/>
    </row>
    <row r="17" spans="1:28">
      <c r="B17" s="111" t="s">
        <v>27</v>
      </c>
      <c r="C17" s="126">
        <v>12900</v>
      </c>
      <c r="D17" s="112">
        <f t="shared" si="8"/>
        <v>0.68268416596104997</v>
      </c>
      <c r="E17" s="127">
        <v>12700</v>
      </c>
      <c r="F17" s="112">
        <f t="shared" si="0"/>
        <v>0.61890838206627685</v>
      </c>
      <c r="G17" s="127">
        <v>19500</v>
      </c>
      <c r="H17" s="112">
        <f t="shared" si="1"/>
        <v>0.89886604591131181</v>
      </c>
      <c r="I17" s="273">
        <v>19200</v>
      </c>
      <c r="J17" s="112">
        <f t="shared" si="1"/>
        <v>0.81070810285859052</v>
      </c>
      <c r="K17" s="523">
        <v>22700</v>
      </c>
      <c r="L17" s="112">
        <f t="shared" si="1"/>
        <v>0.9832373197037293</v>
      </c>
      <c r="M17" s="523">
        <v>24400</v>
      </c>
      <c r="N17" s="112">
        <f t="shared" si="2"/>
        <v>1.0177692500208559</v>
      </c>
      <c r="O17" s="127">
        <v>278400</v>
      </c>
      <c r="P17" s="112">
        <f t="shared" si="9"/>
        <v>0.63384947441037653</v>
      </c>
      <c r="Q17" s="127">
        <v>256900</v>
      </c>
      <c r="R17" s="112">
        <f t="shared" si="4"/>
        <v>0.54819484069487801</v>
      </c>
      <c r="S17" s="127">
        <v>384900</v>
      </c>
      <c r="T17" s="112">
        <f t="shared" si="5"/>
        <v>0.77603466247835107</v>
      </c>
      <c r="U17" s="199">
        <v>425200</v>
      </c>
      <c r="V17" s="112">
        <f t="shared" si="6"/>
        <v>0.81606331975786794</v>
      </c>
      <c r="W17" s="529">
        <v>494100</v>
      </c>
      <c r="X17" s="112">
        <f t="shared" si="6"/>
        <v>0.92154811130197356</v>
      </c>
      <c r="Y17" s="529">
        <v>507700</v>
      </c>
      <c r="Z17" s="112">
        <f t="shared" si="7"/>
        <v>0.91206323542621037</v>
      </c>
      <c r="AA17" s="167"/>
    </row>
    <row r="18" spans="1:28">
      <c r="B18" s="111" t="s">
        <v>28</v>
      </c>
      <c r="C18" s="126">
        <v>387400</v>
      </c>
      <c r="D18" s="112">
        <f t="shared" si="8"/>
        <v>20.501693480101611</v>
      </c>
      <c r="E18" s="127">
        <v>402300</v>
      </c>
      <c r="F18" s="112">
        <f t="shared" si="0"/>
        <v>19.605263157894736</v>
      </c>
      <c r="G18" s="127">
        <v>566200</v>
      </c>
      <c r="H18" s="112">
        <f t="shared" si="1"/>
        <v>26.099382317691528</v>
      </c>
      <c r="I18" s="273">
        <v>546000</v>
      </c>
      <c r="J18" s="112">
        <f t="shared" si="1"/>
        <v>23.054511675041169</v>
      </c>
      <c r="K18" s="523">
        <v>519000</v>
      </c>
      <c r="L18" s="112">
        <f t="shared" si="1"/>
        <v>22.48018365313813</v>
      </c>
      <c r="M18" s="523">
        <v>572700</v>
      </c>
      <c r="N18" s="112">
        <f t="shared" si="2"/>
        <v>23.888379077333781</v>
      </c>
      <c r="O18" s="127">
        <v>8048600</v>
      </c>
      <c r="P18" s="112">
        <f t="shared" si="9"/>
        <v>18.32471580366148</v>
      </c>
      <c r="Q18" s="127">
        <v>8185000</v>
      </c>
      <c r="R18" s="112">
        <f t="shared" si="4"/>
        <v>17.465841849309367</v>
      </c>
      <c r="S18" s="127">
        <v>11344800</v>
      </c>
      <c r="T18" s="112">
        <f t="shared" si="5"/>
        <v>22.87336461128708</v>
      </c>
      <c r="U18" s="199">
        <v>10764400</v>
      </c>
      <c r="V18" s="112">
        <f t="shared" si="6"/>
        <v>20.659529631236108</v>
      </c>
      <c r="W18" s="529">
        <v>10069800</v>
      </c>
      <c r="X18" s="112">
        <f t="shared" si="6"/>
        <v>18.781228842721337</v>
      </c>
      <c r="Y18" s="529">
        <v>11415500</v>
      </c>
      <c r="Z18" s="112">
        <f t="shared" si="7"/>
        <v>20.507500224557621</v>
      </c>
      <c r="AA18" s="167"/>
    </row>
    <row r="19" spans="1:28">
      <c r="B19" s="531" t="s">
        <v>944</v>
      </c>
      <c r="C19" s="532"/>
      <c r="D19" s="533"/>
      <c r="E19" s="534"/>
      <c r="F19" s="533"/>
      <c r="G19" s="534"/>
      <c r="H19" s="533"/>
      <c r="I19" s="535"/>
      <c r="J19" s="533"/>
      <c r="K19" s="535"/>
      <c r="L19" s="533"/>
      <c r="M19" s="523">
        <v>663500</v>
      </c>
      <c r="N19" s="533"/>
      <c r="O19" s="534"/>
      <c r="P19" s="533"/>
      <c r="Q19" s="534"/>
      <c r="R19" s="533"/>
      <c r="S19" s="534"/>
      <c r="T19" s="533"/>
      <c r="U19" s="526"/>
      <c r="V19" s="533"/>
      <c r="W19" s="526"/>
      <c r="X19" s="533"/>
      <c r="Y19" s="529">
        <v>12735700</v>
      </c>
      <c r="Z19" s="533"/>
      <c r="AA19" s="167"/>
    </row>
    <row r="20" spans="1:28">
      <c r="B20" s="111" t="s">
        <v>29</v>
      </c>
      <c r="C20" s="126">
        <v>240400</v>
      </c>
      <c r="D20" s="112">
        <f t="shared" si="8"/>
        <v>12.722269263336155</v>
      </c>
      <c r="E20" s="127">
        <v>314500</v>
      </c>
      <c r="F20" s="112">
        <f t="shared" si="0"/>
        <v>15.326510721247564</v>
      </c>
      <c r="G20" s="127">
        <v>433200</v>
      </c>
      <c r="H20" s="112">
        <f t="shared" si="1"/>
        <v>19.968654927629757</v>
      </c>
      <c r="I20" s="273">
        <v>458900</v>
      </c>
      <c r="J20" s="112">
        <f t="shared" si="1"/>
        <v>19.376768145927457</v>
      </c>
      <c r="K20" s="523">
        <v>449800</v>
      </c>
      <c r="L20" s="112">
        <f t="shared" si="1"/>
        <v>19.482825832719712</v>
      </c>
      <c r="M20" s="523">
        <v>502300</v>
      </c>
      <c r="N20" s="112">
        <f t="shared" si="2"/>
        <v>20.951864519896553</v>
      </c>
      <c r="O20" s="127">
        <v>4474600</v>
      </c>
      <c r="P20" s="112">
        <f t="shared" si="9"/>
        <v>10.18758210559149</v>
      </c>
      <c r="Q20" s="127">
        <v>5922600</v>
      </c>
      <c r="R20" s="112">
        <f t="shared" si="4"/>
        <v>12.638142325805701</v>
      </c>
      <c r="S20" s="127">
        <v>7999600</v>
      </c>
      <c r="T20" s="112">
        <f t="shared" si="5"/>
        <v>16.128778607331299</v>
      </c>
      <c r="U20" s="199">
        <v>8458200</v>
      </c>
      <c r="V20" s="112">
        <f t="shared" si="6"/>
        <v>16.233364936914391</v>
      </c>
      <c r="W20" s="529">
        <v>8319200</v>
      </c>
      <c r="X20" s="112">
        <f t="shared" si="6"/>
        <v>15.516176983491961</v>
      </c>
      <c r="Y20" s="529">
        <v>9347800</v>
      </c>
      <c r="Z20" s="112">
        <f t="shared" si="7"/>
        <v>16.792957872990208</v>
      </c>
      <c r="AA20" s="167"/>
    </row>
    <row r="21" spans="1:28">
      <c r="B21" s="111" t="s">
        <v>30</v>
      </c>
      <c r="C21" s="126">
        <v>231500</v>
      </c>
      <c r="D21" s="112">
        <f t="shared" si="8"/>
        <v>12.251270110076206</v>
      </c>
      <c r="E21" s="127">
        <v>317400</v>
      </c>
      <c r="F21" s="112">
        <f t="shared" si="0"/>
        <v>15.467836257309941</v>
      </c>
      <c r="G21" s="127">
        <v>502900</v>
      </c>
      <c r="H21" s="112">
        <f t="shared" si="1"/>
        <v>23.181524845579425</v>
      </c>
      <c r="I21" s="273">
        <v>561300</v>
      </c>
      <c r="J21" s="112">
        <f t="shared" si="1"/>
        <v>23.700544694506608</v>
      </c>
      <c r="K21" s="523">
        <v>561500</v>
      </c>
      <c r="L21" s="112">
        <f t="shared" si="1"/>
        <v>24.321046476371986</v>
      </c>
      <c r="M21" s="523">
        <v>605000</v>
      </c>
      <c r="N21" s="112">
        <f t="shared" si="2"/>
        <v>25.235671977976143</v>
      </c>
      <c r="O21" s="127">
        <v>4278900</v>
      </c>
      <c r="P21" s="112">
        <f t="shared" si="9"/>
        <v>9.7420205318051742</v>
      </c>
      <c r="Q21" s="127">
        <v>6123800</v>
      </c>
      <c r="R21" s="112">
        <f t="shared" si="4"/>
        <v>13.067479818790556</v>
      </c>
      <c r="S21" s="127">
        <v>9898600</v>
      </c>
      <c r="T21" s="112">
        <f t="shared" si="5"/>
        <v>19.957538867259565</v>
      </c>
      <c r="U21" s="199">
        <v>11168600</v>
      </c>
      <c r="V21" s="112">
        <f t="shared" si="6"/>
        <v>21.435288788917507</v>
      </c>
      <c r="W21" s="529">
        <v>11227200</v>
      </c>
      <c r="X21" s="112">
        <f t="shared" si="6"/>
        <v>20.939900739140896</v>
      </c>
      <c r="Y21" s="529">
        <v>12419800</v>
      </c>
      <c r="Z21" s="112">
        <f t="shared" si="7"/>
        <v>22.311685978622116</v>
      </c>
      <c r="AA21" s="167"/>
    </row>
    <row r="22" spans="1:28">
      <c r="B22" s="111" t="s">
        <v>31</v>
      </c>
      <c r="C22" s="126">
        <v>232600</v>
      </c>
      <c r="D22" s="112">
        <f t="shared" si="8"/>
        <v>12.309483488569009</v>
      </c>
      <c r="E22" s="127">
        <v>248400</v>
      </c>
      <c r="F22" s="112">
        <f t="shared" si="0"/>
        <v>12.105263157894736</v>
      </c>
      <c r="G22" s="127">
        <v>360700</v>
      </c>
      <c r="H22" s="112">
        <f t="shared" si="1"/>
        <v>16.626717064626163</v>
      </c>
      <c r="I22" s="273">
        <v>378400</v>
      </c>
      <c r="J22" s="112">
        <f t="shared" si="1"/>
        <v>15.977705527171388</v>
      </c>
      <c r="K22" s="523">
        <v>374700</v>
      </c>
      <c r="L22" s="112">
        <f t="shared" si="1"/>
        <v>16.229912938017065</v>
      </c>
      <c r="M22" s="523">
        <v>423300</v>
      </c>
      <c r="N22" s="112">
        <f t="shared" si="2"/>
        <v>17.656628013681487</v>
      </c>
      <c r="O22" s="127">
        <v>4440900</v>
      </c>
      <c r="P22" s="112">
        <f t="shared" si="9"/>
        <v>10.110855355276728</v>
      </c>
      <c r="Q22" s="127">
        <v>4373100</v>
      </c>
      <c r="R22" s="112">
        <f t="shared" si="4"/>
        <v>9.3316888199407213</v>
      </c>
      <c r="S22" s="127">
        <v>6162500</v>
      </c>
      <c r="T22" s="112">
        <f t="shared" si="5"/>
        <v>12.424821012010492</v>
      </c>
      <c r="U22" s="199">
        <v>6438500</v>
      </c>
      <c r="V22" s="112">
        <f t="shared" si="6"/>
        <v>12.357064168064518</v>
      </c>
      <c r="W22" s="529">
        <v>6451100</v>
      </c>
      <c r="X22" s="112">
        <f t="shared" si="6"/>
        <v>12.03197535077952</v>
      </c>
      <c r="Y22" s="529">
        <v>7477600</v>
      </c>
      <c r="Z22" s="112">
        <f t="shared" si="7"/>
        <v>13.433216563370159</v>
      </c>
      <c r="AA22" s="167"/>
    </row>
    <row r="23" spans="1:28">
      <c r="B23" s="113" t="s">
        <v>11</v>
      </c>
      <c r="C23" s="141">
        <v>984900</v>
      </c>
      <c r="D23" s="114">
        <f t="shared" si="8"/>
        <v>52.122142252328544</v>
      </c>
      <c r="E23" s="142">
        <v>1093000</v>
      </c>
      <c r="F23" s="114">
        <f t="shared" si="0"/>
        <v>53.265107212475641</v>
      </c>
      <c r="G23" s="142">
        <v>912600</v>
      </c>
      <c r="H23" s="114">
        <f t="shared" si="1"/>
        <v>42.066930948649393</v>
      </c>
      <c r="I23" s="275">
        <v>962500</v>
      </c>
      <c r="J23" s="114">
        <f t="shared" si="1"/>
        <v>40.64096609382257</v>
      </c>
      <c r="K23" s="525">
        <v>937500</v>
      </c>
      <c r="L23" s="114">
        <f t="shared" si="1"/>
        <v>40.607268159570317</v>
      </c>
      <c r="M23" s="525">
        <v>854700</v>
      </c>
      <c r="N23" s="114">
        <f t="shared" si="2"/>
        <v>35.651122048886293</v>
      </c>
      <c r="O23" s="142">
        <v>25340600</v>
      </c>
      <c r="P23" s="114">
        <f t="shared" si="9"/>
        <v>57.694418071995642</v>
      </c>
      <c r="Q23" s="142">
        <v>27173000</v>
      </c>
      <c r="R23" s="114">
        <f t="shared" si="4"/>
        <v>57.984034278715143</v>
      </c>
      <c r="S23" s="142">
        <v>23940300</v>
      </c>
      <c r="T23" s="114">
        <f t="shared" si="5"/>
        <v>48.268388231048242</v>
      </c>
      <c r="U23" s="200">
        <v>24141200</v>
      </c>
      <c r="V23" s="114">
        <f t="shared" si="6"/>
        <v>46.33289702478514</v>
      </c>
      <c r="W23" s="530">
        <v>24596700</v>
      </c>
      <c r="X23" s="114">
        <f t="shared" si="6"/>
        <v>45.87541475260322</v>
      </c>
      <c r="Y23" s="530">
        <v>22182800</v>
      </c>
      <c r="Z23" s="114">
        <f t="shared" si="7"/>
        <v>39.850534447139133</v>
      </c>
      <c r="AA23" s="167"/>
    </row>
    <row r="24" spans="1:28">
      <c r="B24" s="105" t="s">
        <v>17</v>
      </c>
      <c r="C24" s="105"/>
      <c r="D24" s="74"/>
      <c r="E24" s="105"/>
      <c r="F24" s="74"/>
      <c r="G24" s="105"/>
      <c r="H24" s="74"/>
      <c r="I24" s="74"/>
      <c r="J24" s="74"/>
      <c r="K24" s="74"/>
      <c r="L24" s="74"/>
      <c r="M24" s="74"/>
      <c r="N24" s="74"/>
      <c r="O24" s="105"/>
      <c r="P24" s="74"/>
      <c r="Q24" s="105"/>
      <c r="R24" s="74"/>
      <c r="S24" s="105"/>
      <c r="T24" s="74"/>
      <c r="U24" s="74"/>
      <c r="V24" s="74"/>
      <c r="W24" s="74"/>
      <c r="X24" s="74"/>
      <c r="Y24" s="74"/>
      <c r="Z24" s="74"/>
      <c r="AA24" s="74"/>
    </row>
    <row r="25" spans="1:28">
      <c r="B25" s="105" t="s">
        <v>18</v>
      </c>
      <c r="C25" s="105"/>
      <c r="D25" s="167"/>
      <c r="E25" s="105"/>
      <c r="F25" s="167"/>
      <c r="G25" s="105"/>
      <c r="H25" s="167"/>
      <c r="I25" s="167"/>
      <c r="J25" s="167"/>
      <c r="K25" s="167"/>
      <c r="L25" s="167"/>
      <c r="M25" s="167"/>
      <c r="N25" s="167"/>
      <c r="O25" s="105"/>
      <c r="P25" s="167"/>
      <c r="Q25" s="105"/>
      <c r="R25" s="167"/>
      <c r="S25" s="105"/>
      <c r="T25" s="167"/>
      <c r="U25" s="167"/>
      <c r="V25" s="167"/>
      <c r="W25" s="167"/>
      <c r="X25" s="167"/>
      <c r="Y25" s="167"/>
      <c r="Z25" s="167"/>
      <c r="AA25" s="167"/>
    </row>
    <row r="26" spans="1:28">
      <c r="A26" s="105"/>
      <c r="B26" s="121"/>
      <c r="C26" s="167"/>
      <c r="D26" s="167"/>
      <c r="E26" s="105"/>
      <c r="F26" s="167"/>
      <c r="G26" s="105"/>
      <c r="H26" s="167"/>
      <c r="I26" s="167"/>
      <c r="J26" s="167"/>
      <c r="K26" s="167"/>
      <c r="L26" s="167"/>
      <c r="M26" s="167"/>
      <c r="N26" s="167"/>
      <c r="O26" s="105"/>
      <c r="P26" s="167"/>
      <c r="Q26" s="105"/>
      <c r="R26" s="167"/>
      <c r="S26" s="105"/>
      <c r="T26" s="167"/>
      <c r="U26" s="167"/>
      <c r="V26" s="167"/>
      <c r="W26" s="167"/>
      <c r="X26" s="167"/>
      <c r="Y26" s="167"/>
      <c r="Z26" s="167"/>
      <c r="AA26" s="167"/>
      <c r="AB26" s="105"/>
    </row>
    <row r="27" spans="1:28">
      <c r="A27" s="105"/>
      <c r="B27" s="95" t="s">
        <v>16</v>
      </c>
      <c r="F27" s="167"/>
      <c r="G27" s="105"/>
      <c r="H27" s="167"/>
      <c r="I27" s="167"/>
      <c r="J27" s="167"/>
      <c r="K27" s="167"/>
      <c r="L27" s="167"/>
      <c r="M27" s="167"/>
      <c r="N27" s="167"/>
      <c r="O27" s="105"/>
      <c r="P27" s="167"/>
      <c r="Q27" s="105"/>
      <c r="R27" s="167"/>
      <c r="S27" s="105"/>
      <c r="T27" s="167"/>
      <c r="U27" s="167"/>
      <c r="V27" s="167"/>
      <c r="W27" s="167"/>
      <c r="X27" s="167"/>
      <c r="Y27" s="167"/>
      <c r="Z27" s="167"/>
      <c r="AA27" s="167"/>
      <c r="AB27" s="105"/>
    </row>
    <row r="28" spans="1:28">
      <c r="A28" s="105"/>
      <c r="C28" s="120">
        <v>2023</v>
      </c>
      <c r="D28" s="120">
        <v>2018</v>
      </c>
      <c r="E28" s="120">
        <v>2013</v>
      </c>
      <c r="F28" s="120"/>
      <c r="G28" s="105"/>
      <c r="H28" s="167"/>
      <c r="I28" s="167"/>
      <c r="J28" s="167"/>
      <c r="K28" s="167"/>
      <c r="L28" s="167"/>
      <c r="M28" s="167"/>
      <c r="N28" s="167"/>
      <c r="O28" s="105"/>
      <c r="P28" s="167"/>
      <c r="Q28" s="105"/>
      <c r="R28" s="167"/>
      <c r="S28" s="105"/>
      <c r="T28" s="167"/>
      <c r="U28" s="167"/>
      <c r="V28" s="167"/>
      <c r="W28" s="167"/>
      <c r="X28" s="167"/>
      <c r="Y28" s="167"/>
      <c r="Z28" s="167"/>
      <c r="AA28" s="167"/>
      <c r="AB28" s="105"/>
    </row>
    <row r="29" spans="1:28">
      <c r="A29" s="105"/>
      <c r="B29" s="705" t="s">
        <v>10</v>
      </c>
      <c r="C29" s="122">
        <f>+N22</f>
        <v>17.656628013681487</v>
      </c>
      <c r="D29" s="122">
        <f>+L22</f>
        <v>16.229912938017065</v>
      </c>
      <c r="E29" s="122">
        <f>+H22</f>
        <v>16.626717064626163</v>
      </c>
      <c r="F29" s="122"/>
      <c r="G29" s="105"/>
      <c r="H29" s="167"/>
      <c r="I29" s="167"/>
      <c r="J29" s="167"/>
      <c r="K29" s="167"/>
      <c r="L29" s="167"/>
      <c r="M29" s="167"/>
      <c r="N29" s="167"/>
      <c r="O29" s="105"/>
      <c r="P29" s="167"/>
      <c r="Q29" s="105"/>
      <c r="R29" s="167"/>
      <c r="S29" s="105"/>
      <c r="T29" s="167"/>
      <c r="U29" s="167"/>
      <c r="V29" s="167"/>
      <c r="W29" s="167"/>
      <c r="X29" s="167"/>
      <c r="Y29" s="167"/>
      <c r="Z29" s="167"/>
      <c r="AA29" s="167"/>
      <c r="AB29" s="105"/>
    </row>
    <row r="30" spans="1:28">
      <c r="A30" s="105"/>
      <c r="B30" s="706" t="s">
        <v>9</v>
      </c>
      <c r="C30" s="122">
        <f>+N21</f>
        <v>25.235671977976143</v>
      </c>
      <c r="D30" s="122">
        <f>+L21</f>
        <v>24.321046476371986</v>
      </c>
      <c r="E30" s="122">
        <f>+H21</f>
        <v>23.181524845579425</v>
      </c>
      <c r="F30" s="122"/>
      <c r="G30" s="105"/>
      <c r="H30" s="167"/>
      <c r="I30" s="167"/>
      <c r="J30" s="167"/>
      <c r="K30" s="167"/>
      <c r="L30" s="167"/>
      <c r="M30" s="167"/>
      <c r="N30" s="167"/>
      <c r="O30" s="105"/>
      <c r="P30" s="167"/>
      <c r="Q30" s="105"/>
      <c r="R30" s="167"/>
      <c r="S30" s="105"/>
      <c r="T30" s="167"/>
      <c r="U30" s="167"/>
      <c r="V30" s="167"/>
      <c r="W30" s="167"/>
      <c r="X30" s="167"/>
      <c r="Y30" s="167"/>
      <c r="Z30" s="167"/>
      <c r="AA30" s="167"/>
      <c r="AB30" s="105"/>
    </row>
    <row r="31" spans="1:28">
      <c r="A31" s="105"/>
      <c r="B31" s="705" t="s">
        <v>8</v>
      </c>
      <c r="C31" s="122">
        <f>+N20</f>
        <v>20.951864519896553</v>
      </c>
      <c r="D31" s="122">
        <f>+L20</f>
        <v>19.482825832719712</v>
      </c>
      <c r="E31" s="122">
        <f>+H20</f>
        <v>19.968654927629757</v>
      </c>
      <c r="F31" s="122"/>
      <c r="G31" s="105"/>
      <c r="H31" s="167"/>
      <c r="I31" s="167"/>
      <c r="J31" s="167"/>
      <c r="K31" s="167"/>
      <c r="L31" s="167"/>
      <c r="M31" s="167"/>
      <c r="N31" s="167"/>
      <c r="O31" s="105"/>
      <c r="P31" s="167"/>
      <c r="Q31" s="105"/>
      <c r="R31" s="167"/>
      <c r="S31" s="105"/>
      <c r="T31" s="167"/>
      <c r="U31" s="167"/>
      <c r="V31" s="167"/>
      <c r="W31" s="167"/>
      <c r="X31" s="167"/>
      <c r="Y31" s="167"/>
      <c r="Z31" s="167"/>
      <c r="AA31" s="167"/>
      <c r="AB31" s="105"/>
    </row>
    <row r="32" spans="1:28">
      <c r="A32" s="105"/>
      <c r="B32" s="705" t="s">
        <v>7</v>
      </c>
      <c r="C32" s="122">
        <f>+N18</f>
        <v>23.888379077333781</v>
      </c>
      <c r="D32" s="122">
        <f>+L18</f>
        <v>22.48018365313813</v>
      </c>
      <c r="E32" s="122">
        <f>+H18</f>
        <v>26.099382317691528</v>
      </c>
      <c r="F32" s="122"/>
      <c r="G32" s="105"/>
      <c r="H32" s="167"/>
      <c r="I32" s="167"/>
      <c r="J32" s="167"/>
      <c r="K32" s="167"/>
      <c r="L32" s="167"/>
      <c r="M32" s="167"/>
      <c r="N32" s="167"/>
      <c r="O32" s="105"/>
      <c r="P32" s="167"/>
      <c r="Q32" s="105"/>
      <c r="R32" s="167"/>
      <c r="S32" s="105"/>
      <c r="T32" s="167"/>
      <c r="U32" s="167"/>
      <c r="V32" s="167"/>
      <c r="W32" s="167"/>
      <c r="X32" s="167"/>
      <c r="Y32" s="167"/>
      <c r="Z32" s="167"/>
      <c r="AA32" s="167"/>
      <c r="AB32" s="105"/>
    </row>
    <row r="33" spans="1:30">
      <c r="A33" s="105"/>
      <c r="B33" s="706" t="s">
        <v>6</v>
      </c>
      <c r="C33" s="122">
        <f>+N9</f>
        <v>48.773671477433886</v>
      </c>
      <c r="D33" s="122">
        <f>+L9</f>
        <v>47.550569584614713</v>
      </c>
      <c r="E33" s="122">
        <f>+H9</f>
        <v>43.182446759472661</v>
      </c>
      <c r="F33" s="122"/>
      <c r="G33" s="105"/>
      <c r="H33" s="167"/>
      <c r="I33" s="167"/>
      <c r="J33" s="167"/>
      <c r="K33" s="167"/>
      <c r="L33" s="167"/>
      <c r="M33" s="167"/>
      <c r="N33" s="167"/>
      <c r="O33" s="105"/>
      <c r="P33" s="167"/>
      <c r="Q33" s="105"/>
      <c r="R33" s="167"/>
      <c r="S33" s="105"/>
      <c r="T33" s="167"/>
      <c r="U33" s="167"/>
      <c r="V33" s="167"/>
      <c r="W33" s="167"/>
      <c r="X33" s="167"/>
      <c r="Y33" s="167"/>
      <c r="Z33" s="167"/>
      <c r="AA33" s="167"/>
      <c r="AB33" s="105"/>
    </row>
    <row r="34" spans="1:30">
      <c r="A34" s="105"/>
      <c r="B34" s="705" t="s">
        <v>4</v>
      </c>
      <c r="C34" s="122">
        <f>+N8</f>
        <v>60.490531409026445</v>
      </c>
      <c r="D34" s="122">
        <f>+L8</f>
        <v>56.915147052453761</v>
      </c>
      <c r="E34" s="122">
        <f>+H8</f>
        <v>54.844657508988661</v>
      </c>
      <c r="F34" s="122"/>
      <c r="G34" s="105"/>
      <c r="H34" s="167"/>
      <c r="I34" s="167"/>
      <c r="J34" s="167"/>
      <c r="K34" s="167"/>
      <c r="L34" s="167"/>
      <c r="M34" s="167"/>
      <c r="N34" s="167"/>
      <c r="O34" s="105"/>
      <c r="P34" s="167"/>
      <c r="Q34" s="105"/>
      <c r="R34" s="167"/>
      <c r="S34" s="105"/>
      <c r="T34" s="167"/>
      <c r="U34" s="167"/>
      <c r="V34" s="167"/>
      <c r="W34" s="167"/>
      <c r="X34" s="167"/>
      <c r="Y34" s="167"/>
      <c r="Z34" s="167"/>
      <c r="AA34" s="167"/>
      <c r="AB34" s="105"/>
      <c r="AC34" s="121"/>
      <c r="AD34" s="121"/>
    </row>
    <row r="35" spans="1:30">
      <c r="F35" s="167"/>
      <c r="G35" s="105"/>
      <c r="H35" s="167"/>
      <c r="I35" s="167"/>
      <c r="J35" s="167"/>
      <c r="K35" s="167"/>
      <c r="L35" s="167"/>
      <c r="M35" s="167"/>
      <c r="N35" s="167"/>
      <c r="O35" s="105"/>
      <c r="P35" s="167"/>
      <c r="Q35" s="105"/>
      <c r="R35" s="167"/>
      <c r="S35" s="105"/>
      <c r="T35" s="167"/>
      <c r="U35" s="167"/>
      <c r="V35" s="167"/>
      <c r="W35" s="167"/>
      <c r="X35" s="167"/>
      <c r="Y35" s="167"/>
      <c r="Z35" s="167"/>
      <c r="AA35" s="167"/>
      <c r="AB35" s="105"/>
    </row>
    <row r="36" spans="1:30">
      <c r="F36" s="167"/>
      <c r="G36" s="105"/>
      <c r="H36" s="167"/>
      <c r="I36" s="167"/>
      <c r="J36" s="167"/>
      <c r="K36" s="167"/>
      <c r="L36" s="167"/>
      <c r="M36" s="167"/>
      <c r="N36" s="167"/>
      <c r="O36" s="105"/>
      <c r="P36" s="167"/>
      <c r="Q36" s="105"/>
      <c r="R36" s="167"/>
      <c r="S36" s="105"/>
      <c r="T36" s="167"/>
      <c r="U36" s="167"/>
      <c r="V36" s="167"/>
      <c r="W36" s="167"/>
      <c r="X36" s="167"/>
      <c r="Y36" s="167"/>
      <c r="Z36" s="167"/>
      <c r="AA36" s="167"/>
      <c r="AB36" s="105"/>
    </row>
    <row r="37" spans="1:30">
      <c r="F37" s="167"/>
      <c r="G37" s="105"/>
      <c r="H37" s="167"/>
      <c r="I37" s="167"/>
      <c r="J37" s="167"/>
      <c r="K37" s="167"/>
      <c r="L37" s="167"/>
      <c r="M37" s="167"/>
      <c r="N37" s="167"/>
      <c r="O37" s="105"/>
      <c r="P37" s="167"/>
      <c r="Q37" s="105"/>
      <c r="R37" s="167"/>
      <c r="S37" s="105"/>
      <c r="T37" s="167"/>
      <c r="U37" s="167"/>
      <c r="V37" s="167"/>
      <c r="W37" s="167"/>
      <c r="X37" s="167"/>
      <c r="Y37" s="167"/>
      <c r="Z37" s="167"/>
      <c r="AA37" s="167"/>
      <c r="AB37" s="105"/>
    </row>
    <row r="38" spans="1:30">
      <c r="F38" s="167"/>
      <c r="G38" s="105"/>
      <c r="H38" s="167"/>
      <c r="I38" s="167"/>
      <c r="J38" s="167"/>
      <c r="K38" s="167"/>
      <c r="L38" s="167"/>
      <c r="M38" s="167"/>
      <c r="N38" s="167"/>
      <c r="O38" s="105"/>
      <c r="P38" s="167"/>
      <c r="Q38" s="105"/>
      <c r="R38" s="167"/>
      <c r="S38" s="105"/>
      <c r="T38" s="167"/>
      <c r="U38" s="167"/>
      <c r="V38" s="167"/>
      <c r="W38" s="167"/>
      <c r="X38" s="167"/>
      <c r="Y38" s="167"/>
      <c r="Z38" s="167"/>
      <c r="AA38" s="167"/>
      <c r="AB38" s="105"/>
    </row>
    <row r="39" spans="1:30">
      <c r="F39" s="167"/>
      <c r="G39" s="105"/>
      <c r="H39" s="167"/>
      <c r="I39" s="167"/>
      <c r="J39" s="167"/>
      <c r="K39" s="167"/>
      <c r="L39" s="167"/>
      <c r="M39" s="167"/>
      <c r="N39" s="167"/>
      <c r="O39" s="105"/>
      <c r="P39" s="167"/>
      <c r="Q39" s="105"/>
      <c r="R39" s="167"/>
      <c r="S39" s="105"/>
      <c r="T39" s="167"/>
      <c r="U39" s="167"/>
      <c r="V39" s="167"/>
      <c r="W39" s="167"/>
      <c r="X39" s="167"/>
      <c r="Y39" s="167"/>
      <c r="Z39" s="167"/>
      <c r="AA39" s="167"/>
      <c r="AB39" s="105"/>
    </row>
    <row r="40" spans="1:30">
      <c r="F40" s="167"/>
      <c r="G40" s="105"/>
      <c r="H40" s="167"/>
      <c r="I40" s="167"/>
      <c r="J40" s="167"/>
      <c r="K40" s="167"/>
      <c r="L40" s="167"/>
      <c r="M40" s="167"/>
      <c r="N40" s="167"/>
      <c r="O40" s="105"/>
      <c r="P40" s="167"/>
      <c r="Q40" s="105"/>
      <c r="R40" s="167"/>
      <c r="S40" s="105"/>
      <c r="T40" s="167"/>
      <c r="U40" s="167"/>
      <c r="V40" s="167"/>
      <c r="W40" s="167"/>
      <c r="X40" s="167"/>
      <c r="Y40" s="167"/>
      <c r="Z40" s="167"/>
      <c r="AA40" s="167"/>
      <c r="AB40" s="105"/>
    </row>
    <row r="41" spans="1:30">
      <c r="F41" s="105"/>
      <c r="G41" s="105"/>
      <c r="H41" s="105"/>
      <c r="I41" s="105"/>
      <c r="J41" s="105"/>
      <c r="K41" s="105"/>
      <c r="L41" s="105"/>
      <c r="M41" s="105"/>
      <c r="N41" s="105"/>
      <c r="O41" s="105"/>
      <c r="P41" s="105"/>
      <c r="Q41" s="105"/>
      <c r="R41" s="105"/>
      <c r="S41" s="105"/>
      <c r="T41" s="105"/>
      <c r="U41" s="105"/>
      <c r="V41" s="105"/>
      <c r="W41" s="105"/>
      <c r="X41" s="105"/>
      <c r="Y41" s="105"/>
      <c r="Z41" s="105"/>
      <c r="AA41" s="105"/>
      <c r="AB41" s="105"/>
    </row>
    <row r="42" spans="1:30">
      <c r="F42" s="105"/>
      <c r="G42" s="105"/>
      <c r="H42" s="105"/>
      <c r="I42" s="105"/>
      <c r="J42" s="105"/>
      <c r="K42" s="105"/>
      <c r="L42" s="105"/>
      <c r="M42" s="105"/>
      <c r="N42" s="105"/>
      <c r="O42" s="105"/>
      <c r="P42" s="105"/>
      <c r="Q42" s="105"/>
      <c r="R42" s="105"/>
      <c r="S42" s="105"/>
      <c r="T42" s="105"/>
      <c r="U42" s="105"/>
      <c r="V42" s="105"/>
      <c r="W42" s="105"/>
      <c r="X42" s="105"/>
      <c r="Y42" s="105"/>
      <c r="Z42" s="105"/>
      <c r="AA42" s="105"/>
      <c r="AB42" s="105"/>
    </row>
    <row r="43" spans="1:30">
      <c r="F43" s="105"/>
      <c r="G43" s="105"/>
      <c r="H43" s="105"/>
      <c r="I43" s="105"/>
      <c r="J43" s="105"/>
      <c r="K43" s="105"/>
      <c r="L43" s="105"/>
      <c r="M43" s="105"/>
      <c r="N43" s="105"/>
      <c r="O43" s="105"/>
      <c r="P43" s="105"/>
      <c r="Q43" s="105"/>
      <c r="R43" s="105"/>
      <c r="S43" s="105"/>
      <c r="T43" s="105"/>
      <c r="U43" s="105"/>
      <c r="V43" s="105"/>
      <c r="W43" s="105"/>
      <c r="X43" s="105"/>
      <c r="Y43" s="105"/>
      <c r="Z43" s="105"/>
      <c r="AA43" s="105"/>
      <c r="AB43" s="105"/>
    </row>
    <row r="44" spans="1:30">
      <c r="F44" s="168"/>
      <c r="G44" s="168"/>
      <c r="H44" s="168"/>
      <c r="I44" s="168"/>
      <c r="J44" s="168"/>
      <c r="K44" s="168"/>
      <c r="L44" s="168"/>
      <c r="M44" s="168"/>
      <c r="N44" s="168"/>
      <c r="O44" s="168"/>
      <c r="P44" s="168"/>
      <c r="Q44" s="168"/>
      <c r="R44" s="168"/>
      <c r="S44" s="168"/>
      <c r="T44" s="168"/>
      <c r="U44" s="168"/>
      <c r="V44" s="168"/>
      <c r="W44" s="168"/>
      <c r="X44" s="168"/>
      <c r="Y44" s="168"/>
      <c r="Z44" s="168"/>
      <c r="AA44" s="168"/>
      <c r="AB44" s="105"/>
    </row>
    <row r="45" spans="1:30">
      <c r="F45" s="168"/>
      <c r="G45" s="168"/>
      <c r="H45" s="168"/>
      <c r="I45" s="168"/>
      <c r="J45" s="168"/>
      <c r="K45" s="168"/>
      <c r="L45" s="168"/>
      <c r="M45" s="168"/>
      <c r="N45" s="168"/>
      <c r="O45" s="168"/>
      <c r="P45" s="168"/>
      <c r="Q45" s="168"/>
      <c r="R45" s="168"/>
      <c r="S45" s="168"/>
      <c r="T45" s="168"/>
      <c r="U45" s="168"/>
      <c r="V45" s="168"/>
      <c r="W45" s="168"/>
      <c r="X45" s="168"/>
      <c r="Y45" s="168"/>
      <c r="Z45" s="168"/>
      <c r="AA45" s="168"/>
      <c r="AB45" s="105"/>
    </row>
    <row r="46" spans="1:30">
      <c r="F46" s="168"/>
      <c r="G46" s="168"/>
      <c r="H46" s="168"/>
      <c r="I46" s="168"/>
      <c r="J46" s="168"/>
      <c r="K46" s="168"/>
      <c r="L46" s="168"/>
      <c r="M46" s="168"/>
      <c r="N46" s="168"/>
      <c r="O46" s="168"/>
      <c r="P46" s="168"/>
      <c r="Q46" s="168"/>
      <c r="R46" s="168"/>
      <c r="S46" s="168"/>
      <c r="T46" s="168"/>
      <c r="U46" s="168"/>
      <c r="V46" s="168"/>
      <c r="W46" s="168"/>
      <c r="X46" s="168"/>
      <c r="Y46" s="168"/>
      <c r="Z46" s="168"/>
      <c r="AA46" s="168"/>
      <c r="AB46" s="105"/>
    </row>
    <row r="47" spans="1:30">
      <c r="F47" s="105"/>
      <c r="G47" s="105"/>
      <c r="H47" s="105"/>
      <c r="I47" s="105"/>
      <c r="J47" s="105"/>
      <c r="K47" s="105"/>
      <c r="L47" s="105"/>
      <c r="M47" s="105"/>
      <c r="N47" s="105"/>
      <c r="O47" s="105"/>
      <c r="P47" s="105"/>
      <c r="Q47" s="105"/>
      <c r="R47" s="105"/>
      <c r="S47" s="105"/>
      <c r="T47" s="105"/>
      <c r="U47" s="105"/>
      <c r="V47" s="105"/>
      <c r="W47" s="105"/>
      <c r="X47" s="105"/>
      <c r="Y47" s="105"/>
      <c r="Z47" s="105"/>
      <c r="AA47" s="105"/>
      <c r="AB47" s="105"/>
    </row>
  </sheetData>
  <mergeCells count="15">
    <mergeCell ref="Y4:Z4"/>
    <mergeCell ref="W4:X4"/>
    <mergeCell ref="Q4:R4"/>
    <mergeCell ref="S4:T4"/>
    <mergeCell ref="I4:J4"/>
    <mergeCell ref="U4:V4"/>
    <mergeCell ref="M4:N4"/>
    <mergeCell ref="O3:V3"/>
    <mergeCell ref="B3:B5"/>
    <mergeCell ref="C4:D4"/>
    <mergeCell ref="E4:F4"/>
    <mergeCell ref="G4:H4"/>
    <mergeCell ref="C3:H3"/>
    <mergeCell ref="O4:P4"/>
    <mergeCell ref="K4:L4"/>
  </mergeCells>
  <phoneticPr fontId="2"/>
  <pageMargins left="0.39370078740157483" right="0" top="0.39370078740157483" bottom="0.39370078740157483" header="0.19685039370078741" footer="0.19685039370078741"/>
  <pageSetup paperSize="9" scale="68" orientation="landscape" horizontalDpi="300" verticalDpi="300" r:id="rId1"/>
  <headerFooter alignWithMargins="0"/>
  <colBreaks count="1" manualBreakCount="1">
    <brk id="26"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8486B-432B-4A2B-8EFF-7DEA5E088588}">
  <sheetPr>
    <tabColor theme="9" tint="0.79998168889431442"/>
  </sheetPr>
  <dimension ref="A1:T115"/>
  <sheetViews>
    <sheetView topLeftCell="A14" workbookViewId="0">
      <selection activeCell="M25" sqref="M25"/>
    </sheetView>
  </sheetViews>
  <sheetFormatPr defaultRowHeight="12.5"/>
  <cols>
    <col min="1" max="1" width="10.1796875" style="949" customWidth="1"/>
    <col min="2" max="3" width="9.36328125" style="949" bestFit="1" customWidth="1"/>
    <col min="4" max="4" width="9.08984375" style="949" bestFit="1" customWidth="1"/>
    <col min="5" max="5" width="9.36328125" style="949" bestFit="1" customWidth="1"/>
    <col min="6" max="6" width="9.08984375" style="949" bestFit="1" customWidth="1"/>
    <col min="7" max="7" width="8.90625" style="949" bestFit="1" customWidth="1"/>
    <col min="8" max="9" width="9.08984375" style="949" bestFit="1" customWidth="1"/>
    <col min="10" max="10" width="9.26953125" style="949" bestFit="1" customWidth="1"/>
    <col min="11" max="11" width="10.1796875" style="949" bestFit="1" customWidth="1"/>
    <col min="12" max="12" width="9.90625" style="949" customWidth="1"/>
    <col min="13" max="13" width="32.453125" style="949" customWidth="1"/>
    <col min="14" max="14" width="10.1796875" style="949" customWidth="1"/>
    <col min="15" max="15" width="7.26953125" style="949" customWidth="1"/>
    <col min="16" max="16" width="10.1796875" style="949" customWidth="1"/>
    <col min="17" max="17" width="7.26953125" style="949" customWidth="1"/>
    <col min="18" max="18" width="10.1796875" style="949" customWidth="1"/>
    <col min="19" max="19" width="7.26953125" style="949" customWidth="1"/>
    <col min="20" max="20" width="9.26953125" style="949" customWidth="1"/>
    <col min="21" max="16384" width="8.7265625" style="949"/>
  </cols>
  <sheetData>
    <row r="1" spans="1:12" ht="15.5" customHeight="1">
      <c r="A1" s="358" t="s">
        <v>1032</v>
      </c>
      <c r="B1" s="948"/>
      <c r="C1" s="948"/>
      <c r="D1" s="948"/>
      <c r="E1" s="948"/>
      <c r="F1" s="948"/>
      <c r="G1" s="948"/>
      <c r="H1" s="948"/>
      <c r="J1" s="948" t="s">
        <v>1043</v>
      </c>
      <c r="K1" s="948"/>
    </row>
    <row r="2" spans="1:12" ht="15.5" customHeight="1">
      <c r="A2" s="1710" t="s">
        <v>79</v>
      </c>
      <c r="B2" s="1711" t="s">
        <v>55</v>
      </c>
      <c r="C2" s="1546"/>
      <c r="D2" s="1727" t="s">
        <v>100</v>
      </c>
      <c r="E2" s="989" t="s">
        <v>118</v>
      </c>
      <c r="F2" s="1027" t="s">
        <v>141</v>
      </c>
      <c r="G2" s="1545" t="s">
        <v>56</v>
      </c>
      <c r="H2" s="1546"/>
      <c r="I2" s="1542" t="s">
        <v>64</v>
      </c>
      <c r="J2" s="1708" t="s">
        <v>92</v>
      </c>
      <c r="K2" s="1708" t="s">
        <v>63</v>
      </c>
    </row>
    <row r="3" spans="1:12" ht="15.5" customHeight="1">
      <c r="A3" s="1710"/>
      <c r="B3" s="1712"/>
      <c r="C3" s="953" t="s">
        <v>91</v>
      </c>
      <c r="D3" s="1728"/>
      <c r="E3" s="965"/>
      <c r="F3" s="1323"/>
      <c r="G3" s="1547"/>
      <c r="H3" s="953" t="s">
        <v>91</v>
      </c>
      <c r="I3" s="1543"/>
      <c r="J3" s="1709"/>
      <c r="K3" s="1709"/>
    </row>
    <row r="4" spans="1:12" ht="15.5" hidden="1" customHeight="1">
      <c r="A4" s="1030" t="s">
        <v>945</v>
      </c>
      <c r="B4" s="968">
        <f>'1住宅数'!D6</f>
        <v>1200480</v>
      </c>
      <c r="C4" s="969" t="str">
        <f>'1住宅数'!F6</f>
        <v>-</v>
      </c>
      <c r="D4" s="1083">
        <f>'1住宅数'!G6</f>
        <v>1123650</v>
      </c>
      <c r="E4" s="1031">
        <f>'1住宅数'!H6</f>
        <v>56690</v>
      </c>
      <c r="F4" s="1032">
        <f>'1住宅数'!I6</f>
        <v>4.7222777555644404</v>
      </c>
      <c r="G4" s="969">
        <f>'1住宅数'!J6</f>
        <v>1166670</v>
      </c>
      <c r="H4" s="1544"/>
      <c r="I4" s="1031">
        <f>'1住宅数'!M6</f>
        <v>4475700</v>
      </c>
      <c r="J4" s="1090">
        <f>'1住宅数'!N6</f>
        <v>1.0289799172002365</v>
      </c>
      <c r="K4" s="1091">
        <f>'1住宅数'!O6</f>
        <v>3.8363033248476435</v>
      </c>
    </row>
    <row r="5" spans="1:12" ht="15.5" hidden="1" customHeight="1">
      <c r="A5" s="1030" t="s">
        <v>947</v>
      </c>
      <c r="B5" s="1073">
        <f>'1住宅数'!D7</f>
        <v>1428200</v>
      </c>
      <c r="C5" s="1093">
        <f>'1住宅数'!F7</f>
        <v>18.969079035052648</v>
      </c>
      <c r="D5" s="1074">
        <f>'1住宅数'!G7</f>
        <v>1299900</v>
      </c>
      <c r="E5" s="1041">
        <f>'1住宅数'!H7</f>
        <v>93700</v>
      </c>
      <c r="F5" s="1075">
        <f>'1住宅数'!I7</f>
        <v>6.5607057835037104</v>
      </c>
      <c r="G5" s="1040">
        <f>'1住宅数'!J7</f>
        <v>1336900</v>
      </c>
      <c r="H5" s="1098">
        <f>'1住宅数'!L7</f>
        <v>14.591101168282378</v>
      </c>
      <c r="I5" s="1040">
        <f>'1住宅数'!M7</f>
        <v>4805600</v>
      </c>
      <c r="J5" s="1077">
        <f>'1住宅数'!N7</f>
        <v>1.0682923180492183</v>
      </c>
      <c r="K5" s="1092">
        <f>'1住宅数'!O7</f>
        <v>3.5945844864986163</v>
      </c>
    </row>
    <row r="6" spans="1:12" ht="15.5" hidden="1" customHeight="1">
      <c r="A6" s="954" t="s">
        <v>946</v>
      </c>
      <c r="B6" s="995">
        <f>'1住宅数'!D8</f>
        <v>1615300</v>
      </c>
      <c r="C6" s="1094">
        <f>'1住宅数'!F8</f>
        <v>13.100406105587453</v>
      </c>
      <c r="D6" s="971">
        <f>'1住宅数'!G8</f>
        <v>1440700</v>
      </c>
      <c r="E6" s="967">
        <f>'1住宅数'!H8</f>
        <v>139200</v>
      </c>
      <c r="F6" s="1068">
        <f>'1住宅数'!I8</f>
        <v>8.6175942549371634</v>
      </c>
      <c r="G6" s="1038">
        <f>'1住宅数'!J8</f>
        <v>1468100</v>
      </c>
      <c r="H6" s="1095">
        <f>'1住宅数'!L8</f>
        <v>9.8137482235021327</v>
      </c>
      <c r="I6" s="1038">
        <f>'1住宅数'!M8</f>
        <v>5102500</v>
      </c>
      <c r="J6" s="1071">
        <f>'1住宅数'!N8</f>
        <v>1.1002656494789183</v>
      </c>
      <c r="K6" s="976">
        <f>'1住宅数'!O8</f>
        <v>3.4755806825148152</v>
      </c>
    </row>
    <row r="7" spans="1:12" ht="15.5" hidden="1" customHeight="1">
      <c r="A7" s="954" t="s">
        <v>961</v>
      </c>
      <c r="B7" s="995">
        <f>'1住宅数'!D9</f>
        <v>1738100</v>
      </c>
      <c r="C7" s="1094">
        <f>'1住宅数'!F9</f>
        <v>7.6023029777750262</v>
      </c>
      <c r="D7" s="971">
        <f>'1住宅数'!G9</f>
        <v>1527400</v>
      </c>
      <c r="E7" s="967">
        <f>'1住宅数'!H9</f>
        <v>173100</v>
      </c>
      <c r="F7" s="1068">
        <f>'1住宅数'!I9</f>
        <v>9.9591507968471316</v>
      </c>
      <c r="G7" s="1038">
        <f>'1住宅数'!J9</f>
        <v>1548200</v>
      </c>
      <c r="H7" s="1095">
        <f>'1住宅数'!L9</f>
        <v>5.4560316054764666</v>
      </c>
      <c r="I7" s="1038">
        <f>'1住宅数'!M9</f>
        <v>5223700</v>
      </c>
      <c r="J7" s="1071">
        <f>'1住宅数'!N9</f>
        <v>1.1226585712440253</v>
      </c>
      <c r="K7" s="976">
        <f>'1住宅数'!O9</f>
        <v>3.3740472807130861</v>
      </c>
    </row>
    <row r="8" spans="1:12" ht="15.5" hidden="1" customHeight="1">
      <c r="A8" s="954" t="s">
        <v>962</v>
      </c>
      <c r="B8" s="995">
        <f>'1住宅数'!D10</f>
        <v>1862700</v>
      </c>
      <c r="C8" s="1094">
        <f>'1住宅数'!F10</f>
        <v>7.1687474828836084</v>
      </c>
      <c r="D8" s="971">
        <f>'1住宅数'!G10</f>
        <v>1632300</v>
      </c>
      <c r="E8" s="967">
        <f>'1住宅数'!H10</f>
        <v>195800</v>
      </c>
      <c r="F8" s="1068">
        <f>'1住宅数'!I10</f>
        <v>10.511622912975788</v>
      </c>
      <c r="G8" s="1038">
        <f>'1住宅数'!J10</f>
        <v>1647300</v>
      </c>
      <c r="H8" s="1095">
        <f>'1住宅数'!L10</f>
        <v>6.4009817852990567</v>
      </c>
      <c r="I8" s="1038">
        <f>'1住宅数'!M10</f>
        <v>5344200</v>
      </c>
      <c r="J8" s="1071">
        <f>'1住宅数'!N10</f>
        <v>1.1307594245128392</v>
      </c>
      <c r="K8" s="976">
        <f>'1住宅数'!O10</f>
        <v>3.2442178109633946</v>
      </c>
    </row>
    <row r="9" spans="1:12" ht="15.5" hidden="1" customHeight="1">
      <c r="A9" s="954" t="s">
        <v>963</v>
      </c>
      <c r="B9" s="995">
        <f>'1住宅数'!D11</f>
        <v>2019300</v>
      </c>
      <c r="C9" s="1094">
        <f>'1住宅数'!F11</f>
        <v>8.4071509099693991</v>
      </c>
      <c r="D9" s="971">
        <f>'1住宅数'!G11</f>
        <v>1780700</v>
      </c>
      <c r="E9" s="967">
        <f>'1住宅数'!H11</f>
        <v>202000</v>
      </c>
      <c r="F9" s="1068">
        <f>'1住宅数'!I11</f>
        <v>10.003466547813598</v>
      </c>
      <c r="G9" s="1038">
        <f>'1住宅数'!J11</f>
        <v>1796200</v>
      </c>
      <c r="H9" s="1095">
        <f>'1住宅数'!L11</f>
        <v>9.0390335700843796</v>
      </c>
      <c r="I9" s="1038">
        <f>'1住宅数'!M11</f>
        <v>5484700</v>
      </c>
      <c r="J9" s="1071">
        <f>'1住宅数'!N11</f>
        <v>1.1242066585012804</v>
      </c>
      <c r="K9" s="976">
        <f>'1住宅数'!O11</f>
        <v>3.0535018372118916</v>
      </c>
    </row>
    <row r="10" spans="1:12" ht="15.5" hidden="1" customHeight="1">
      <c r="A10" s="954" t="s">
        <v>949</v>
      </c>
      <c r="B10" s="995">
        <f>'1住宅数'!D12</f>
        <v>2214300</v>
      </c>
      <c r="C10" s="1094">
        <f>'1住宅数'!F12</f>
        <v>9.6568117664537212</v>
      </c>
      <c r="D10" s="971">
        <f>'1住宅数'!G12</f>
        <v>1889600</v>
      </c>
      <c r="E10" s="967">
        <f>'1住宅数'!H12</f>
        <v>299100</v>
      </c>
      <c r="F10" s="1068">
        <f>'1住宅数'!I12</f>
        <v>13.507654789323938</v>
      </c>
      <c r="G10" s="1038">
        <f>'1住宅数'!J12</f>
        <v>1907500</v>
      </c>
      <c r="H10" s="1095">
        <f>'1住宅数'!L12</f>
        <v>6.1964146531566646</v>
      </c>
      <c r="I10" s="1038">
        <f>'1住宅数'!M12</f>
        <v>5456000</v>
      </c>
      <c r="J10" s="1071">
        <f>'1住宅数'!N12</f>
        <v>1.1608387942332896</v>
      </c>
      <c r="K10" s="976">
        <f>'1住宅数'!O12</f>
        <v>2.8602883355176933</v>
      </c>
    </row>
    <row r="11" spans="1:12" ht="15.5" customHeight="1">
      <c r="A11" s="954" t="s">
        <v>942</v>
      </c>
      <c r="B11" s="995">
        <f>'1住宅数'!D13</f>
        <v>2380400</v>
      </c>
      <c r="C11" s="1094">
        <f>'1住宅数'!F13</f>
        <v>7.5012419274714359</v>
      </c>
      <c r="D11" s="971">
        <f>'1住宅数'!G13</f>
        <v>2052000</v>
      </c>
      <c r="E11" s="967">
        <f>'1住宅数'!H13</f>
        <v>313600</v>
      </c>
      <c r="F11" s="1068">
        <f>'1住宅数'!I13</f>
        <v>13.174256427491176</v>
      </c>
      <c r="G11" s="1038">
        <f>'1住宅数'!J13</f>
        <v>2068400</v>
      </c>
      <c r="H11" s="1095">
        <f>'1住宅数'!L13</f>
        <v>8.4351245085190047</v>
      </c>
      <c r="I11" s="1038">
        <f>'1住宅数'!M13</f>
        <v>5579400</v>
      </c>
      <c r="J11" s="1071">
        <f>'1住宅数'!N13</f>
        <v>1.1508412299361825</v>
      </c>
      <c r="K11" s="976">
        <f>'1住宅数'!O13</f>
        <v>2.6974473022626184</v>
      </c>
    </row>
    <row r="12" spans="1:12" ht="15.5" customHeight="1">
      <c r="A12" s="954" t="s">
        <v>964</v>
      </c>
      <c r="B12" s="995">
        <f>'1住宅数'!D14</f>
        <v>2520700</v>
      </c>
      <c r="C12" s="1094">
        <f>'1住宅数'!F14</f>
        <v>5.8939674004369014</v>
      </c>
      <c r="D12" s="971">
        <f>'1住宅数'!G14</f>
        <v>2169400</v>
      </c>
      <c r="E12" s="967">
        <f>'1住宅数'!H14</f>
        <v>336200</v>
      </c>
      <c r="F12" s="1068">
        <f>'1住宅数'!I14</f>
        <v>13.337564962113699</v>
      </c>
      <c r="G12" s="1038">
        <f>'1住宅数'!J14</f>
        <v>2181800</v>
      </c>
      <c r="H12" s="1095">
        <f>'1住宅数'!L14</f>
        <v>5.4824985496035579</v>
      </c>
      <c r="I12" s="1038">
        <f>'1住宅数'!M14</f>
        <v>5505200</v>
      </c>
      <c r="J12" s="1071">
        <f>'1住宅数'!N14</f>
        <v>1.1553304610871757</v>
      </c>
      <c r="K12" s="976">
        <f>'1住宅数'!O14</f>
        <v>2.523237693647447</v>
      </c>
    </row>
    <row r="13" spans="1:12" ht="15.5" customHeight="1">
      <c r="A13" s="954" t="s">
        <v>965</v>
      </c>
      <c r="B13" s="995">
        <f>'1住宅数'!D15</f>
        <v>2733600</v>
      </c>
      <c r="C13" s="1094">
        <f>'1住宅数'!F15</f>
        <v>8.4460665688102505</v>
      </c>
      <c r="D13" s="971">
        <f>'1住宅数'!G15</f>
        <v>2368200</v>
      </c>
      <c r="E13" s="967">
        <f>'1住宅数'!H15</f>
        <v>356500</v>
      </c>
      <c r="F13" s="1068">
        <f>'1住宅数'!I15</f>
        <v>13.041410594088381</v>
      </c>
      <c r="G13" s="1038">
        <f>'1住宅数'!J15</f>
        <v>2384500</v>
      </c>
      <c r="H13" s="1095">
        <f>'1住宅数'!L15</f>
        <v>9.2904940874507282</v>
      </c>
      <c r="I13" s="1038">
        <f>'1住宅数'!M15</f>
        <v>5557500</v>
      </c>
      <c r="J13" s="1071">
        <f>'1住宅数'!N15</f>
        <v>1.1464038582512057</v>
      </c>
      <c r="K13" s="976">
        <f>'1住宅数'!O15</f>
        <v>2.3306772908366535</v>
      </c>
    </row>
    <row r="14" spans="1:12" ht="15.5" customHeight="1">
      <c r="A14" s="954" t="s">
        <v>966</v>
      </c>
      <c r="B14" s="995">
        <f>'1住宅数'!D16</f>
        <v>2680900</v>
      </c>
      <c r="C14" s="1095">
        <f>'1住宅数'!F16</f>
        <v>-1.9278606965174128</v>
      </c>
      <c r="D14" s="971">
        <f>'1住宅数'!G16</f>
        <v>2308700</v>
      </c>
      <c r="E14" s="967">
        <f>'1住宅数'!H16</f>
        <v>360200</v>
      </c>
      <c r="F14" s="1068">
        <f>'1住宅数'!I16</f>
        <v>13.435786489611697</v>
      </c>
      <c r="G14" s="1038">
        <f>'1住宅数'!J16</f>
        <v>2323300</v>
      </c>
      <c r="H14" s="1095">
        <f>'1住宅数'!L16</f>
        <v>-2.5665758020549383</v>
      </c>
      <c r="I14" s="1038">
        <f>'1住宅数'!M16</f>
        <v>5478600</v>
      </c>
      <c r="J14" s="1071">
        <f>'1住宅数'!N16</f>
        <v>1.1539189945336374</v>
      </c>
      <c r="K14" s="976">
        <f>'1住宅数'!O16</f>
        <v>2.3581113071923556</v>
      </c>
    </row>
    <row r="15" spans="1:12" ht="15.5" customHeight="1">
      <c r="A15" s="1099" t="s">
        <v>943</v>
      </c>
      <c r="B15" s="1100">
        <f>'1住宅数'!D17</f>
        <v>2798000</v>
      </c>
      <c r="C15" s="1102">
        <f>'1住宅数'!F17</f>
        <v>4.3679361408482231</v>
      </c>
      <c r="D15" s="1103">
        <f>'1住宅数'!G17</f>
        <v>2397400</v>
      </c>
      <c r="E15" s="1104">
        <f>'1住宅数'!H17</f>
        <v>386900</v>
      </c>
      <c r="F15" s="1105">
        <f>'1住宅数'!I17</f>
        <v>13.8277340957827</v>
      </c>
      <c r="G15" s="1106">
        <f>'1住宅数'!J17</f>
        <v>2416900</v>
      </c>
      <c r="H15" s="1102">
        <f>'1住宅数'!L17</f>
        <v>4.0287522059140022</v>
      </c>
      <c r="I15" s="1106">
        <f>'1住宅数'!M17</f>
        <v>5364600</v>
      </c>
      <c r="J15" s="1108">
        <f>'1住宅数'!N17</f>
        <v>1.1576813273201207</v>
      </c>
      <c r="K15" s="1109">
        <f>'1住宅数'!O17</f>
        <v>2.2196201746038313</v>
      </c>
    </row>
    <row r="16" spans="1:12" ht="15.5" customHeight="1">
      <c r="A16" s="948" t="s">
        <v>241</v>
      </c>
      <c r="B16" s="948"/>
      <c r="C16" s="948"/>
      <c r="D16" s="948"/>
      <c r="E16" s="948"/>
      <c r="F16" s="948"/>
      <c r="G16" s="948"/>
      <c r="H16" s="948"/>
      <c r="I16" s="948"/>
      <c r="J16" s="948"/>
      <c r="K16" s="948"/>
      <c r="L16" s="948"/>
    </row>
    <row r="17" spans="1:13" ht="15.5" customHeight="1">
      <c r="A17" s="948"/>
      <c r="B17" s="948"/>
      <c r="C17" s="948"/>
      <c r="D17" s="948"/>
      <c r="E17" s="948"/>
      <c r="F17" s="948"/>
      <c r="G17" s="948"/>
      <c r="H17" s="948"/>
      <c r="I17" s="948"/>
      <c r="J17" s="948"/>
      <c r="K17" s="948"/>
      <c r="L17" s="948"/>
    </row>
    <row r="18" spans="1:13" ht="15.5" customHeight="1">
      <c r="A18" s="948"/>
      <c r="B18" s="948"/>
      <c r="C18" s="948"/>
      <c r="D18" s="948"/>
      <c r="E18" s="948"/>
      <c r="F18" s="948"/>
      <c r="G18" s="948"/>
      <c r="H18" s="948"/>
      <c r="I18" s="948"/>
      <c r="J18" s="948"/>
      <c r="K18" s="948"/>
      <c r="L18" s="948"/>
    </row>
    <row r="19" spans="1:13" ht="15.5" customHeight="1">
      <c r="A19" s="947" t="s">
        <v>1038</v>
      </c>
      <c r="B19" s="1160"/>
      <c r="C19" s="1160"/>
      <c r="D19" s="1160"/>
      <c r="E19" s="1160"/>
      <c r="F19" s="1160"/>
      <c r="G19" s="1160"/>
      <c r="H19" s="1069"/>
      <c r="I19" s="1161"/>
      <c r="J19" s="948" t="s">
        <v>238</v>
      </c>
      <c r="K19" s="948"/>
      <c r="L19" s="948"/>
    </row>
    <row r="20" spans="1:13" ht="15.5" customHeight="1">
      <c r="A20" s="1700" t="s">
        <v>234</v>
      </c>
      <c r="B20" s="1710" t="s">
        <v>55</v>
      </c>
      <c r="C20" s="1713"/>
      <c r="D20" s="1703"/>
      <c r="E20" s="1710" t="s">
        <v>240</v>
      </c>
      <c r="F20" s="1713"/>
      <c r="G20" s="1714"/>
      <c r="H20" s="1710" t="s">
        <v>118</v>
      </c>
      <c r="I20" s="1713"/>
      <c r="J20" s="1714"/>
      <c r="K20" s="1588" t="s">
        <v>1036</v>
      </c>
      <c r="L20" s="948"/>
      <c r="M20" s="1162"/>
    </row>
    <row r="21" spans="1:13" ht="15.5" customHeight="1">
      <c r="A21" s="1701"/>
      <c r="B21" s="1627" t="s">
        <v>966</v>
      </c>
      <c r="C21" s="1628" t="s">
        <v>943</v>
      </c>
      <c r="D21" s="369" t="s">
        <v>1044</v>
      </c>
      <c r="E21" s="1627" t="s">
        <v>966</v>
      </c>
      <c r="F21" s="1628" t="s">
        <v>943</v>
      </c>
      <c r="G21" s="265" t="s">
        <v>1044</v>
      </c>
      <c r="H21" s="1627" t="s">
        <v>966</v>
      </c>
      <c r="I21" s="1628" t="s">
        <v>943</v>
      </c>
      <c r="J21" s="265" t="s">
        <v>1044</v>
      </c>
      <c r="K21" s="1631" t="s">
        <v>943</v>
      </c>
      <c r="L21" s="948"/>
      <c r="M21" s="1162"/>
    </row>
    <row r="22" spans="1:13" ht="15.5" customHeight="1">
      <c r="A22" s="1624" t="s">
        <v>135</v>
      </c>
      <c r="B22" s="1559">
        <f>概要2!D5</f>
        <v>2680900</v>
      </c>
      <c r="C22" s="1601">
        <f>概要2!E5</f>
        <v>2798000</v>
      </c>
      <c r="D22" s="1634">
        <f>(C22-B22)/B22*100</f>
        <v>4.3679361408482231</v>
      </c>
      <c r="E22" s="1633">
        <f>'2市町住宅1'!J75</f>
        <v>2308700</v>
      </c>
      <c r="F22" s="1629">
        <f>'2市町住宅1'!K75</f>
        <v>2397400</v>
      </c>
      <c r="G22" s="1634">
        <f>(F22-E22)/E22*100</f>
        <v>3.84198899813748</v>
      </c>
      <c r="H22" s="1559">
        <f>'2市町住宅1'!P75</f>
        <v>360200</v>
      </c>
      <c r="I22" s="1629">
        <f>'2市町住宅1'!Q75</f>
        <v>386900</v>
      </c>
      <c r="J22" s="1634">
        <f>(I22-H22)/H22*100</f>
        <v>7.4125485841199339</v>
      </c>
      <c r="K22" s="1632">
        <f>'2市町住宅1'!W75</f>
        <v>13.8277340957827</v>
      </c>
      <c r="L22" s="948"/>
      <c r="M22" s="1161"/>
    </row>
    <row r="23" spans="1:13" ht="15.5" customHeight="1">
      <c r="A23" s="1625" t="s">
        <v>220</v>
      </c>
      <c r="B23" s="1170">
        <f>概要2!D6</f>
        <v>820100</v>
      </c>
      <c r="C23" s="1602">
        <f>概要2!E6</f>
        <v>852400</v>
      </c>
      <c r="D23" s="1634">
        <f t="shared" ref="D23:D32" si="0">(C23-B23)/B23*100</f>
        <v>3.9385440799902449</v>
      </c>
      <c r="E23" s="1164">
        <f>'2市町住宅1'!J76</f>
        <v>707600</v>
      </c>
      <c r="F23" s="1595">
        <f>'2市町住宅1'!K76</f>
        <v>730600</v>
      </c>
      <c r="G23" s="1634">
        <f t="shared" ref="G23:G32" si="1">(F23-E23)/E23*100</f>
        <v>3.2504239683436973</v>
      </c>
      <c r="H23" s="1170">
        <f>'2市町住宅1'!P76</f>
        <v>109200</v>
      </c>
      <c r="I23" s="1595">
        <f>'2市町住宅1'!Q76</f>
        <v>118400</v>
      </c>
      <c r="J23" s="1634">
        <f t="shared" ref="J23:J32" si="2">(I23-H23)/H23*100</f>
        <v>8.4249084249084252</v>
      </c>
      <c r="K23" s="1632">
        <f>'2市町住宅1'!W76</f>
        <v>13.9</v>
      </c>
      <c r="L23" s="948"/>
      <c r="M23" s="1161"/>
    </row>
    <row r="24" spans="1:13" ht="15.5" customHeight="1">
      <c r="A24" s="1625" t="s">
        <v>221</v>
      </c>
      <c r="B24" s="1170">
        <f>概要2!D7</f>
        <v>532000</v>
      </c>
      <c r="C24" s="1602">
        <f>概要2!E7</f>
        <v>555680</v>
      </c>
      <c r="D24" s="1172">
        <f t="shared" si="0"/>
        <v>4.4511278195488728</v>
      </c>
      <c r="E24" s="1164">
        <f>'2市町住宅1'!J77</f>
        <v>461360</v>
      </c>
      <c r="F24" s="1595">
        <f>'2市町住宅1'!K77</f>
        <v>481240</v>
      </c>
      <c r="G24" s="1172">
        <f t="shared" si="1"/>
        <v>4.3089994797988558</v>
      </c>
      <c r="H24" s="1170">
        <f>'2市町住宅1'!P77</f>
        <v>66530</v>
      </c>
      <c r="I24" s="1595">
        <f>'2市町住宅1'!Q77</f>
        <v>71770</v>
      </c>
      <c r="J24" s="1172">
        <f t="shared" si="2"/>
        <v>7.8761460995039831</v>
      </c>
      <c r="K24" s="1604">
        <f>'2市町住宅1'!W77</f>
        <v>12.9</v>
      </c>
      <c r="L24" s="948"/>
      <c r="M24" s="1161"/>
    </row>
    <row r="25" spans="1:13" ht="15.5" customHeight="1">
      <c r="A25" s="1625" t="s">
        <v>222</v>
      </c>
      <c r="B25" s="1170">
        <f>概要2!D8</f>
        <v>324220</v>
      </c>
      <c r="C25" s="1602">
        <f>概要2!E8</f>
        <v>329700</v>
      </c>
      <c r="D25" s="1172">
        <f t="shared" si="0"/>
        <v>1.6902103509962372</v>
      </c>
      <c r="E25" s="1164">
        <f>'2市町住宅1'!J78</f>
        <v>287920</v>
      </c>
      <c r="F25" s="1595">
        <f>'2市町住宅1'!K78</f>
        <v>293720</v>
      </c>
      <c r="G25" s="1172">
        <f t="shared" si="1"/>
        <v>2.0144484579049737</v>
      </c>
      <c r="H25" s="1170">
        <f>'2市町住宅1'!P78</f>
        <v>34770</v>
      </c>
      <c r="I25" s="1595">
        <f>'2市町住宅1'!Q78</f>
        <v>34560</v>
      </c>
      <c r="J25" s="1172">
        <f t="shared" si="2"/>
        <v>-0.60396893874029334</v>
      </c>
      <c r="K25" s="1604">
        <f>'2市町住宅1'!W78</f>
        <v>10.5</v>
      </c>
      <c r="L25" s="948"/>
      <c r="M25" s="1161"/>
    </row>
    <row r="26" spans="1:13" ht="15.5" customHeight="1">
      <c r="A26" s="1625" t="s">
        <v>223</v>
      </c>
      <c r="B26" s="1170">
        <f>概要2!D9</f>
        <v>322410</v>
      </c>
      <c r="C26" s="1602">
        <f>概要2!E9</f>
        <v>347920</v>
      </c>
      <c r="D26" s="1172">
        <f t="shared" si="0"/>
        <v>7.9122855990819136</v>
      </c>
      <c r="E26" s="1164">
        <f>'2市町住宅1'!J79</f>
        <v>283160</v>
      </c>
      <c r="F26" s="1595">
        <f>'2市町住宅1'!K79</f>
        <v>306120</v>
      </c>
      <c r="G26" s="1172">
        <f t="shared" si="1"/>
        <v>8.1084898997033488</v>
      </c>
      <c r="H26" s="1170">
        <f>'2市町住宅1'!P79</f>
        <v>38390</v>
      </c>
      <c r="I26" s="1595">
        <f>'2市町住宅1'!Q79</f>
        <v>39740</v>
      </c>
      <c r="J26" s="1172">
        <f t="shared" si="2"/>
        <v>3.5165407658244336</v>
      </c>
      <c r="K26" s="1604">
        <f>'2市町住宅1'!W79</f>
        <v>11.4</v>
      </c>
      <c r="L26" s="948"/>
      <c r="M26" s="1161"/>
    </row>
    <row r="27" spans="1:13" ht="15.5" customHeight="1">
      <c r="A27" s="1625" t="s">
        <v>224</v>
      </c>
      <c r="B27" s="1170">
        <f>概要2!D10</f>
        <v>115510</v>
      </c>
      <c r="C27" s="1602">
        <f>概要2!E10</f>
        <v>121080</v>
      </c>
      <c r="D27" s="1172">
        <f t="shared" si="0"/>
        <v>4.822093325253225</v>
      </c>
      <c r="E27" s="1164">
        <f>'2市町住宅1'!J80</f>
        <v>97710</v>
      </c>
      <c r="F27" s="1595">
        <f>'2市町住宅1'!K80</f>
        <v>101700</v>
      </c>
      <c r="G27" s="1172">
        <f t="shared" si="1"/>
        <v>4.0835124347559111</v>
      </c>
      <c r="H27" s="1170">
        <f>'2市町住宅1'!P80</f>
        <v>17360</v>
      </c>
      <c r="I27" s="1595">
        <f>'2市町住宅1'!Q80</f>
        <v>18560</v>
      </c>
      <c r="J27" s="1172">
        <f t="shared" si="2"/>
        <v>6.9124423963133648</v>
      </c>
      <c r="K27" s="1604">
        <f>'2市町住宅1'!W80</f>
        <v>15.3</v>
      </c>
      <c r="L27" s="948"/>
      <c r="M27" s="1161"/>
    </row>
    <row r="28" spans="1:13" ht="15.5" customHeight="1">
      <c r="A28" s="1625" t="s">
        <v>225</v>
      </c>
      <c r="B28" s="1170">
        <f>概要2!D11</f>
        <v>268361</v>
      </c>
      <c r="C28" s="1602">
        <f>概要2!E11</f>
        <v>284764</v>
      </c>
      <c r="D28" s="1172">
        <f t="shared" si="0"/>
        <v>6.112289043489926</v>
      </c>
      <c r="E28" s="1164">
        <f>'2市町住宅1'!J81</f>
        <v>227357</v>
      </c>
      <c r="F28" s="1595">
        <f>'2市町住宅1'!K81</f>
        <v>241743</v>
      </c>
      <c r="G28" s="1172">
        <f t="shared" si="1"/>
        <v>6.3274937653118233</v>
      </c>
      <c r="H28" s="1170">
        <f>'2市町住宅1'!P81</f>
        <v>40242</v>
      </c>
      <c r="I28" s="1595">
        <f>'2市町住宅1'!Q81</f>
        <v>41043</v>
      </c>
      <c r="J28" s="1172">
        <f t="shared" si="2"/>
        <v>1.9904577307290889</v>
      </c>
      <c r="K28" s="1604">
        <f>'2市町住宅1'!W81</f>
        <v>14.4</v>
      </c>
      <c r="L28" s="948"/>
      <c r="M28" s="1161"/>
    </row>
    <row r="29" spans="1:13" ht="15.5" customHeight="1">
      <c r="A29" s="1625" t="s">
        <v>226</v>
      </c>
      <c r="B29" s="1170">
        <f>概要2!D12</f>
        <v>110610</v>
      </c>
      <c r="C29" s="1602">
        <f>概要2!E12</f>
        <v>115969</v>
      </c>
      <c r="D29" s="1172">
        <f t="shared" si="0"/>
        <v>4.8449507277822983</v>
      </c>
      <c r="E29" s="1164">
        <f>'2市町住宅1'!J82</f>
        <v>92710</v>
      </c>
      <c r="F29" s="1595">
        <f>'2市町住宅1'!K82</f>
        <v>93511</v>
      </c>
      <c r="G29" s="1172">
        <f t="shared" si="1"/>
        <v>0.86398446769496273</v>
      </c>
      <c r="H29" s="1170">
        <f>'2市町住宅1'!P82</f>
        <v>17530</v>
      </c>
      <c r="I29" s="1595">
        <f>'2市町住宅1'!Q82</f>
        <v>22026</v>
      </c>
      <c r="J29" s="1172">
        <f t="shared" si="2"/>
        <v>25.647461494580721</v>
      </c>
      <c r="K29" s="1604">
        <f>'2市町住宅1'!W82</f>
        <v>19</v>
      </c>
      <c r="L29" s="948"/>
      <c r="M29" s="1161"/>
    </row>
    <row r="30" spans="1:13" ht="15.5" customHeight="1">
      <c r="A30" s="1625" t="s">
        <v>227</v>
      </c>
      <c r="B30" s="1170">
        <f>概要2!D13</f>
        <v>74789</v>
      </c>
      <c r="C30" s="1602">
        <f>概要2!E13</f>
        <v>75627</v>
      </c>
      <c r="D30" s="1172">
        <f t="shared" si="0"/>
        <v>1.1204856329139312</v>
      </c>
      <c r="E30" s="1164">
        <f>'2市町住宅1'!J83</f>
        <v>61653</v>
      </c>
      <c r="F30" s="1595">
        <f>'2市町住宅1'!K83</f>
        <v>59036</v>
      </c>
      <c r="G30" s="1172">
        <f t="shared" si="1"/>
        <v>-4.2447245065122541</v>
      </c>
      <c r="H30" s="1170">
        <f>'2市町住宅1'!P83</f>
        <v>13018</v>
      </c>
      <c r="I30" s="1595">
        <f>'2市町住宅1'!Q83</f>
        <v>16111</v>
      </c>
      <c r="J30" s="1172">
        <f t="shared" si="2"/>
        <v>23.759410047626364</v>
      </c>
      <c r="K30" s="1604">
        <f>'2市町住宅1'!W83</f>
        <v>21.3</v>
      </c>
      <c r="L30" s="948"/>
      <c r="M30" s="1161"/>
    </row>
    <row r="31" spans="1:13" ht="15.5" customHeight="1">
      <c r="A31" s="1625" t="s">
        <v>228</v>
      </c>
      <c r="B31" s="1170">
        <f>概要2!D14</f>
        <v>45240</v>
      </c>
      <c r="C31" s="1602">
        <f>概要2!E14</f>
        <v>47900</v>
      </c>
      <c r="D31" s="1172">
        <f t="shared" si="0"/>
        <v>5.8797524314765699</v>
      </c>
      <c r="E31" s="1164">
        <f>'2市町住宅1'!J84</f>
        <v>37580</v>
      </c>
      <c r="F31" s="1595">
        <f>'2市町住宅1'!K84</f>
        <v>38980</v>
      </c>
      <c r="G31" s="1172">
        <f t="shared" si="1"/>
        <v>3.7253858435337945</v>
      </c>
      <c r="H31" s="1170">
        <f>'2市町住宅1'!P84</f>
        <v>7430</v>
      </c>
      <c r="I31" s="1595">
        <f>'2市町住宅1'!Q84</f>
        <v>8820</v>
      </c>
      <c r="J31" s="1172">
        <f t="shared" si="2"/>
        <v>18.707940780619111</v>
      </c>
      <c r="K31" s="1604">
        <f>'2市町住宅1'!W84</f>
        <v>18.399999999999999</v>
      </c>
      <c r="L31" s="948"/>
      <c r="M31" s="1161"/>
    </row>
    <row r="32" spans="1:13" ht="15.5" customHeight="1">
      <c r="A32" s="1626" t="s">
        <v>229</v>
      </c>
      <c r="B32" s="1171">
        <f>概要2!D15</f>
        <v>67670</v>
      </c>
      <c r="C32" s="1603">
        <f>概要2!E15</f>
        <v>66940</v>
      </c>
      <c r="D32" s="1173">
        <f t="shared" si="0"/>
        <v>-1.0787645928771981</v>
      </c>
      <c r="E32" s="1165">
        <f>'2市町住宅1'!J85</f>
        <v>51600</v>
      </c>
      <c r="F32" s="1630">
        <f>'2市町住宅1'!K85</f>
        <v>50720</v>
      </c>
      <c r="G32" s="1173">
        <f t="shared" si="1"/>
        <v>-1.7054263565891472</v>
      </c>
      <c r="H32" s="1171">
        <f>'2市町住宅1'!P85</f>
        <v>15690</v>
      </c>
      <c r="I32" s="1630">
        <f>'2市町住宅1'!Q85</f>
        <v>15900</v>
      </c>
      <c r="J32" s="1173">
        <f t="shared" si="2"/>
        <v>1.338432122370937</v>
      </c>
      <c r="K32" s="1605">
        <f>'2市町住宅1'!W85</f>
        <v>23.8</v>
      </c>
      <c r="L32" s="948"/>
      <c r="M32" s="1161"/>
    </row>
    <row r="33" spans="1:12" ht="15.5" customHeight="1">
      <c r="A33" s="948" t="s">
        <v>1037</v>
      </c>
      <c r="B33" s="1160"/>
      <c r="C33" s="1160"/>
      <c r="D33" s="1160"/>
      <c r="E33" s="1160"/>
      <c r="F33" s="1069"/>
      <c r="G33" s="1161"/>
      <c r="H33" s="948"/>
      <c r="I33" s="948"/>
      <c r="J33" s="948"/>
      <c r="K33" s="948"/>
      <c r="L33" s="948"/>
    </row>
    <row r="34" spans="1:12" ht="15.5" customHeight="1">
      <c r="A34" s="948" t="s">
        <v>219</v>
      </c>
      <c r="B34" s="948"/>
      <c r="C34" s="948"/>
      <c r="D34" s="948"/>
      <c r="E34" s="948"/>
      <c r="F34" s="948"/>
      <c r="G34" s="948"/>
      <c r="H34" s="948"/>
      <c r="I34" s="948"/>
      <c r="J34" s="948"/>
      <c r="K34" s="948"/>
      <c r="L34" s="948"/>
    </row>
    <row r="35" spans="1:12" ht="15.5" customHeight="1">
      <c r="A35" s="948"/>
      <c r="B35" s="948"/>
      <c r="C35" s="948"/>
      <c r="D35" s="948"/>
      <c r="E35" s="948"/>
      <c r="F35" s="948"/>
      <c r="G35" s="948"/>
      <c r="H35" s="948"/>
      <c r="I35" s="948"/>
      <c r="J35" s="948"/>
      <c r="K35" s="948"/>
      <c r="L35" s="948"/>
    </row>
    <row r="36" spans="1:12" ht="15.5" customHeight="1">
      <c r="A36" s="948"/>
      <c r="B36" s="948"/>
      <c r="C36" s="948"/>
      <c r="D36" s="948"/>
      <c r="E36" s="948"/>
      <c r="F36" s="948"/>
      <c r="G36" s="948"/>
      <c r="H36" s="948"/>
      <c r="I36" s="948"/>
      <c r="J36" s="948"/>
      <c r="K36" s="948"/>
      <c r="L36" s="948"/>
    </row>
    <row r="37" spans="1:12" ht="15.5" customHeight="1">
      <c r="A37" s="358" t="s">
        <v>1033</v>
      </c>
      <c r="B37" s="948"/>
      <c r="C37" s="948"/>
      <c r="D37" s="948"/>
      <c r="E37" s="948"/>
      <c r="F37" s="948"/>
      <c r="I37" s="948"/>
      <c r="J37" s="948" t="s">
        <v>967</v>
      </c>
      <c r="K37" s="948"/>
    </row>
    <row r="38" spans="1:12" ht="17" customHeight="1">
      <c r="A38" s="1702" t="s">
        <v>79</v>
      </c>
      <c r="B38" s="1703"/>
      <c r="C38" s="1715" t="s">
        <v>57</v>
      </c>
      <c r="D38" s="1727" t="s">
        <v>100</v>
      </c>
      <c r="E38" s="1710" t="s">
        <v>101</v>
      </c>
      <c r="F38" s="1713"/>
      <c r="G38" s="1713"/>
      <c r="H38" s="1713"/>
      <c r="I38" s="1713"/>
      <c r="J38" s="1713"/>
      <c r="K38" s="1714"/>
    </row>
    <row r="39" spans="1:12" ht="17" customHeight="1">
      <c r="A39" s="1704"/>
      <c r="B39" s="1705"/>
      <c r="C39" s="1716"/>
      <c r="D39" s="1729"/>
      <c r="E39" s="1065" t="s">
        <v>57</v>
      </c>
      <c r="F39" s="1708" t="s">
        <v>971</v>
      </c>
      <c r="G39" s="1027" t="s">
        <v>102</v>
      </c>
      <c r="H39" s="1036"/>
      <c r="I39" s="1036"/>
      <c r="J39" s="1036"/>
      <c r="K39" s="1700" t="s">
        <v>103</v>
      </c>
    </row>
    <row r="40" spans="1:12" ht="21" customHeight="1">
      <c r="A40" s="1706"/>
      <c r="B40" s="1707"/>
      <c r="C40" s="1717"/>
      <c r="D40" s="1728"/>
      <c r="E40" s="1324"/>
      <c r="F40" s="1709"/>
      <c r="G40" s="1323"/>
      <c r="H40" s="1304" t="s">
        <v>104</v>
      </c>
      <c r="I40" s="263" t="s">
        <v>105</v>
      </c>
      <c r="J40" s="1305" t="s">
        <v>62</v>
      </c>
      <c r="K40" s="1701"/>
    </row>
    <row r="41" spans="1:12" ht="15.5" hidden="1" customHeight="1">
      <c r="A41" s="1037"/>
      <c r="B41" s="1577" t="s">
        <v>945</v>
      </c>
      <c r="C41" s="949">
        <v>1200480</v>
      </c>
      <c r="D41" s="956" t="str">
        <f>'4空き家'!C7</f>
        <v>43年</v>
      </c>
      <c r="E41" s="1138">
        <f>'4空き家'!F7</f>
        <v>76820</v>
      </c>
      <c r="F41" s="956" t="str">
        <f>'4空き家'!G7</f>
        <v>・・・</v>
      </c>
      <c r="G41" s="991">
        <f>'4空き家'!H7</f>
        <v>56690</v>
      </c>
      <c r="H41" s="1138" t="str">
        <f>'4空き家'!I7</f>
        <v>・・・</v>
      </c>
      <c r="I41" s="956" t="str">
        <f>'4空き家'!J7</f>
        <v>・・・</v>
      </c>
      <c r="J41" s="981" t="str">
        <f>'4空き家'!K7</f>
        <v>・・・</v>
      </c>
      <c r="K41" s="981">
        <f>'4空き家'!L7</f>
        <v>7990</v>
      </c>
    </row>
    <row r="42" spans="1:12" ht="15.5" hidden="1" customHeight="1">
      <c r="A42" s="1037"/>
      <c r="B42" s="1577" t="s">
        <v>947</v>
      </c>
      <c r="C42" s="949">
        <v>1428200</v>
      </c>
      <c r="D42" s="967" t="str">
        <f>'4空き家'!C8</f>
        <v>48年</v>
      </c>
      <c r="E42" s="1129">
        <f>'4空き家'!F8</f>
        <v>128300</v>
      </c>
      <c r="F42" s="969" t="str">
        <f>'4空き家'!G8</f>
        <v>・・・</v>
      </c>
      <c r="G42" s="971">
        <f>'4空き家'!H8</f>
        <v>93700</v>
      </c>
      <c r="H42" s="1131" t="str">
        <f>'4空き家'!I8</f>
        <v>・・・</v>
      </c>
      <c r="I42" s="969" t="str">
        <f>'4空き家'!J8</f>
        <v>・・・</v>
      </c>
      <c r="J42" s="1117" t="str">
        <f>'4空き家'!K8</f>
        <v>・・・</v>
      </c>
      <c r="K42" s="970">
        <f>'4空き家'!L8</f>
        <v>10800</v>
      </c>
    </row>
    <row r="43" spans="1:12" ht="15.5" hidden="1" customHeight="1">
      <c r="A43" s="1037"/>
      <c r="B43" s="1577" t="s">
        <v>946</v>
      </c>
      <c r="C43" s="949">
        <v>1615300</v>
      </c>
      <c r="D43" s="975" t="str">
        <f>'4空き家'!C9</f>
        <v>53年</v>
      </c>
      <c r="E43" s="1057">
        <f>'4空き家'!F9</f>
        <v>174600</v>
      </c>
      <c r="F43" s="961" t="str">
        <f>'4空き家'!G9</f>
        <v>・・・</v>
      </c>
      <c r="G43" s="1035">
        <f>'4空き家'!H9</f>
        <v>139200</v>
      </c>
      <c r="H43" s="1057">
        <f>'4空き家'!I9</f>
        <v>5500</v>
      </c>
      <c r="I43" s="961" t="str">
        <f>'4空き家'!J9</f>
        <v>・・・</v>
      </c>
      <c r="J43" s="983" t="str">
        <f>'4空き家'!K9</f>
        <v>・・・</v>
      </c>
      <c r="K43" s="1039">
        <f>'4空き家'!L9</f>
        <v>11400</v>
      </c>
    </row>
    <row r="44" spans="1:12" ht="15.5" hidden="1" customHeight="1">
      <c r="A44" s="1037"/>
      <c r="B44" s="1577" t="s">
        <v>961</v>
      </c>
      <c r="C44" s="949">
        <v>1738100</v>
      </c>
      <c r="D44" s="1041" t="str">
        <f>'4空き家'!C10</f>
        <v>58年</v>
      </c>
      <c r="E44" s="1128">
        <f>'4空き家'!F10</f>
        <v>210700</v>
      </c>
      <c r="F44" s="969" t="str">
        <f>'4空き家'!G10</f>
        <v>・・・</v>
      </c>
      <c r="G44" s="1074">
        <f>'4空き家'!H10</f>
        <v>173100</v>
      </c>
      <c r="H44" s="1128">
        <f>'4空き家'!I10</f>
        <v>7900</v>
      </c>
      <c r="I44" s="1041">
        <f>'4空き家'!J10</f>
        <v>98300</v>
      </c>
      <c r="J44" s="1042">
        <f>'4空き家'!K10</f>
        <v>66900</v>
      </c>
      <c r="K44" s="1042">
        <f>'4空き家'!L10</f>
        <v>7700</v>
      </c>
    </row>
    <row r="45" spans="1:12" ht="15.5" hidden="1" customHeight="1">
      <c r="A45" s="1066" t="s">
        <v>95</v>
      </c>
      <c r="B45" s="1030" t="s">
        <v>962</v>
      </c>
      <c r="C45" s="1569">
        <v>1862700</v>
      </c>
      <c r="D45" s="1041">
        <v>1632300</v>
      </c>
      <c r="E45" s="1128">
        <f>'4空き家'!F11</f>
        <v>230400</v>
      </c>
      <c r="F45" s="1041">
        <f>'4空き家'!G11</f>
        <v>26700</v>
      </c>
      <c r="G45" s="1074">
        <f>'4空き家'!H11</f>
        <v>195800</v>
      </c>
      <c r="H45" s="1128">
        <f>'4空き家'!I11</f>
        <v>16200</v>
      </c>
      <c r="I45" s="1041">
        <f>'4空き家'!J11</f>
        <v>112200</v>
      </c>
      <c r="J45" s="1042">
        <f>'4空き家'!K11</f>
        <v>67400</v>
      </c>
      <c r="K45" s="1042">
        <f>'4空き家'!L11</f>
        <v>7900</v>
      </c>
    </row>
    <row r="46" spans="1:12" ht="15.5" hidden="1" customHeight="1">
      <c r="A46" s="1001"/>
      <c r="B46" s="954" t="s">
        <v>963</v>
      </c>
      <c r="C46" s="1570">
        <v>2019300</v>
      </c>
      <c r="D46" s="967">
        <v>1780700</v>
      </c>
      <c r="E46" s="1129">
        <f>'4空き家'!F12</f>
        <v>238600</v>
      </c>
      <c r="F46" s="967">
        <f>'4空き家'!G12</f>
        <v>27800</v>
      </c>
      <c r="G46" s="971">
        <f>'4空き家'!H12</f>
        <v>202000</v>
      </c>
      <c r="H46" s="1129">
        <f>'4空き家'!I12</f>
        <v>14400</v>
      </c>
      <c r="I46" s="967">
        <f>'4空き家'!J12</f>
        <v>119900</v>
      </c>
      <c r="J46" s="970">
        <f>'4空き家'!K12</f>
        <v>67700</v>
      </c>
      <c r="K46" s="970">
        <f>'4空き家'!L12</f>
        <v>8800</v>
      </c>
    </row>
    <row r="47" spans="1:12" ht="15.5" hidden="1" customHeight="1">
      <c r="A47" s="1001"/>
      <c r="B47" s="954" t="s">
        <v>949</v>
      </c>
      <c r="C47" s="1570">
        <v>2214300</v>
      </c>
      <c r="D47" s="967">
        <v>1889600</v>
      </c>
      <c r="E47" s="1129">
        <f>'4空き家'!F13</f>
        <v>324700</v>
      </c>
      <c r="F47" s="967">
        <f>'4空き家'!G13</f>
        <v>13400</v>
      </c>
      <c r="G47" s="971">
        <f>'4空き家'!H13</f>
        <v>299100</v>
      </c>
      <c r="H47" s="1129">
        <f>'4空き家'!I13</f>
        <v>15200</v>
      </c>
      <c r="I47" s="967">
        <f>'4空き家'!J13</f>
        <v>170300</v>
      </c>
      <c r="J47" s="970">
        <f>'4空き家'!K13</f>
        <v>113500</v>
      </c>
      <c r="K47" s="970">
        <f>'4空き家'!L13</f>
        <v>12300</v>
      </c>
    </row>
    <row r="48" spans="1:12" ht="15.5" hidden="1" customHeight="1">
      <c r="A48" s="1001"/>
      <c r="B48" s="954" t="s">
        <v>942</v>
      </c>
      <c r="C48" s="1570">
        <v>2380400</v>
      </c>
      <c r="D48" s="967">
        <v>2052000</v>
      </c>
      <c r="E48" s="1129">
        <f>'4空き家'!F14</f>
        <v>328400</v>
      </c>
      <c r="F48" s="967">
        <f>'4空き家'!G14</f>
        <v>10500</v>
      </c>
      <c r="G48" s="971">
        <f>'4空き家'!H14</f>
        <v>313600</v>
      </c>
      <c r="H48" s="1129">
        <f>'4空き家'!I14</f>
        <v>19200</v>
      </c>
      <c r="I48" s="967">
        <f>'4空き家'!J14</f>
        <v>190600</v>
      </c>
      <c r="J48" s="970">
        <f>'4空き家'!K14</f>
        <v>103800</v>
      </c>
      <c r="K48" s="970">
        <f>'4空き家'!L14</f>
        <v>4300</v>
      </c>
    </row>
    <row r="49" spans="1:12" ht="15.5" customHeight="1">
      <c r="A49" s="1078" t="s">
        <v>95</v>
      </c>
      <c r="B49" s="954" t="s">
        <v>964</v>
      </c>
      <c r="C49" s="1178">
        <v>2520700</v>
      </c>
      <c r="D49" s="967">
        <v>2169400</v>
      </c>
      <c r="E49" s="1129">
        <f>'4空き家'!F15</f>
        <v>351300</v>
      </c>
      <c r="F49" s="967">
        <f>'4空き家'!G15</f>
        <v>12100</v>
      </c>
      <c r="G49" s="971">
        <f>'4空き家'!H15</f>
        <v>336200</v>
      </c>
      <c r="H49" s="1129">
        <f>'4空き家'!I15</f>
        <v>13900</v>
      </c>
      <c r="I49" s="967">
        <f>'4空き家'!J15</f>
        <v>198400</v>
      </c>
      <c r="J49" s="970">
        <f>'4空き家'!K15</f>
        <v>123900</v>
      </c>
      <c r="K49" s="970">
        <f>'4空き家'!L15</f>
        <v>3000</v>
      </c>
    </row>
    <row r="50" spans="1:12" ht="15.5" customHeight="1">
      <c r="A50" s="1001"/>
      <c r="B50" s="954" t="s">
        <v>965</v>
      </c>
      <c r="C50" s="1178">
        <v>2733600</v>
      </c>
      <c r="D50" s="967">
        <v>2368200</v>
      </c>
      <c r="E50" s="1129">
        <f>'4空き家'!F16</f>
        <v>365400</v>
      </c>
      <c r="F50" s="967">
        <f>'4空き家'!G16</f>
        <v>6400</v>
      </c>
      <c r="G50" s="971">
        <f>'4空き家'!H16</f>
        <v>356500</v>
      </c>
      <c r="H50" s="1129">
        <f>'4空き家'!I16</f>
        <v>14800</v>
      </c>
      <c r="I50" s="967">
        <f>'4空き家'!J16</f>
        <v>194100</v>
      </c>
      <c r="J50" s="970">
        <f>'4空き家'!K16</f>
        <v>147700</v>
      </c>
      <c r="K50" s="970">
        <f>'4空き家'!L16</f>
        <v>2600</v>
      </c>
    </row>
    <row r="51" spans="1:12" ht="15.5" customHeight="1">
      <c r="A51" s="1001"/>
      <c r="B51" s="954" t="s">
        <v>966</v>
      </c>
      <c r="C51" s="1178">
        <v>2680900</v>
      </c>
      <c r="D51" s="967">
        <v>2308700</v>
      </c>
      <c r="E51" s="1129">
        <f>'4空き家'!F17</f>
        <v>372300</v>
      </c>
      <c r="F51" s="967">
        <f>'4空き家'!G17</f>
        <v>8200</v>
      </c>
      <c r="G51" s="971">
        <f>'4空き家'!H17</f>
        <v>360200</v>
      </c>
      <c r="H51" s="1129">
        <f>'4空き家'!I17</f>
        <v>11900</v>
      </c>
      <c r="I51" s="967">
        <f>'4空き家'!J17</f>
        <v>196300</v>
      </c>
      <c r="J51" s="970">
        <f>'4空き家'!K17</f>
        <v>151900</v>
      </c>
      <c r="K51" s="970">
        <f>'4空き家'!L17</f>
        <v>3900</v>
      </c>
    </row>
    <row r="52" spans="1:12" ht="15.5" customHeight="1">
      <c r="A52" s="1111"/>
      <c r="B52" s="1099" t="s">
        <v>943</v>
      </c>
      <c r="C52" s="1571">
        <v>2798000</v>
      </c>
      <c r="D52" s="1104">
        <v>2397400</v>
      </c>
      <c r="E52" s="1147">
        <f>'4空き家'!F18</f>
        <v>400600</v>
      </c>
      <c r="F52" s="1104">
        <f>'4空き家'!G18</f>
        <v>11200</v>
      </c>
      <c r="G52" s="1103">
        <f>'4空き家'!H18</f>
        <v>386900</v>
      </c>
      <c r="H52" s="1147">
        <f>'4空き家'!I18</f>
        <v>16500</v>
      </c>
      <c r="I52" s="1104">
        <f>'4空き家'!J18</f>
        <v>197800</v>
      </c>
      <c r="J52" s="1148">
        <f>'4空き家'!K18</f>
        <v>172700</v>
      </c>
      <c r="K52" s="1148">
        <f>'4空き家'!L18</f>
        <v>2400</v>
      </c>
    </row>
    <row r="53" spans="1:12" ht="15.5" customHeight="1">
      <c r="A53" s="1066" t="s">
        <v>90</v>
      </c>
      <c r="B53" s="1030" t="s">
        <v>965</v>
      </c>
      <c r="C53" s="1572">
        <f>C50-C49</f>
        <v>212900</v>
      </c>
      <c r="D53" s="1567">
        <f t="shared" ref="D53:K55" si="3">D50-D49</f>
        <v>198800</v>
      </c>
      <c r="E53" s="1567">
        <f t="shared" si="3"/>
        <v>14100</v>
      </c>
      <c r="F53" s="1567">
        <f t="shared" si="3"/>
        <v>-5700</v>
      </c>
      <c r="G53" s="1567">
        <f t="shared" si="3"/>
        <v>20300</v>
      </c>
      <c r="H53" s="1567">
        <f t="shared" si="3"/>
        <v>900</v>
      </c>
      <c r="I53" s="1567">
        <f t="shared" si="3"/>
        <v>-4300</v>
      </c>
      <c r="J53" s="1567">
        <f t="shared" si="3"/>
        <v>23800</v>
      </c>
      <c r="K53" s="1567">
        <f t="shared" si="3"/>
        <v>-400</v>
      </c>
    </row>
    <row r="54" spans="1:12" ht="15.5" customHeight="1">
      <c r="A54" s="1001"/>
      <c r="B54" s="954" t="s">
        <v>966</v>
      </c>
      <c r="C54" s="1573">
        <f>C51-C50</f>
        <v>-52700</v>
      </c>
      <c r="D54" s="1566">
        <f t="shared" si="3"/>
        <v>-59500</v>
      </c>
      <c r="E54" s="1566">
        <f t="shared" si="3"/>
        <v>6900</v>
      </c>
      <c r="F54" s="1566">
        <f t="shared" si="3"/>
        <v>1800</v>
      </c>
      <c r="G54" s="1566">
        <f t="shared" si="3"/>
        <v>3700</v>
      </c>
      <c r="H54" s="1566">
        <f t="shared" si="3"/>
        <v>-2900</v>
      </c>
      <c r="I54" s="1566">
        <f t="shared" si="3"/>
        <v>2200</v>
      </c>
      <c r="J54" s="1566">
        <f t="shared" si="3"/>
        <v>4200</v>
      </c>
      <c r="K54" s="1566">
        <f t="shared" si="3"/>
        <v>1300</v>
      </c>
    </row>
    <row r="55" spans="1:12" ht="15.5" customHeight="1">
      <c r="A55" s="1001"/>
      <c r="B55" s="1099" t="s">
        <v>943</v>
      </c>
      <c r="C55" s="1574">
        <f>C52-C51</f>
        <v>117100</v>
      </c>
      <c r="D55" s="1568">
        <f t="shared" si="3"/>
        <v>88700</v>
      </c>
      <c r="E55" s="1568">
        <f t="shared" si="3"/>
        <v>28300</v>
      </c>
      <c r="F55" s="1568">
        <f t="shared" si="3"/>
        <v>3000</v>
      </c>
      <c r="G55" s="1568">
        <f t="shared" si="3"/>
        <v>26700</v>
      </c>
      <c r="H55" s="1568">
        <f t="shared" si="3"/>
        <v>4600</v>
      </c>
      <c r="I55" s="1568">
        <f t="shared" si="3"/>
        <v>1500</v>
      </c>
      <c r="J55" s="1568">
        <f t="shared" si="3"/>
        <v>20800</v>
      </c>
      <c r="K55" s="1568">
        <f t="shared" si="3"/>
        <v>-1500</v>
      </c>
    </row>
    <row r="56" spans="1:12" ht="15.5" customHeight="1">
      <c r="A56" s="1066" t="s">
        <v>99</v>
      </c>
      <c r="B56" s="1030" t="s">
        <v>965</v>
      </c>
      <c r="C56" s="1575">
        <v>8.4460665688102505</v>
      </c>
      <c r="D56" s="1172">
        <v>9.1638240988291688</v>
      </c>
      <c r="E56" s="1130">
        <f t="shared" ref="E56:K58" si="4">(E50-E49)/E49*100</f>
        <v>4.0136635354397949</v>
      </c>
      <c r="F56" s="1127">
        <f t="shared" si="4"/>
        <v>-47.107438016528924</v>
      </c>
      <c r="G56" s="1116">
        <f t="shared" si="4"/>
        <v>6.0380725758477096</v>
      </c>
      <c r="H56" s="1136">
        <f t="shared" si="4"/>
        <v>6.4748201438848918</v>
      </c>
      <c r="I56" s="1127">
        <f t="shared" si="4"/>
        <v>-2.1673387096774195</v>
      </c>
      <c r="J56" s="1120">
        <f t="shared" si="4"/>
        <v>19.209039548022599</v>
      </c>
      <c r="K56" s="1120">
        <f t="shared" si="4"/>
        <v>-13.333333333333334</v>
      </c>
    </row>
    <row r="57" spans="1:12" ht="15.5" customHeight="1">
      <c r="A57" s="1001"/>
      <c r="B57" s="954" t="s">
        <v>966</v>
      </c>
      <c r="C57" s="1575">
        <v>-1.9278606965174128</v>
      </c>
      <c r="D57" s="1172">
        <v>-2.5124567181825861</v>
      </c>
      <c r="E57" s="1136">
        <f t="shared" si="4"/>
        <v>1.8883415435139574</v>
      </c>
      <c r="F57" s="1127">
        <f t="shared" si="4"/>
        <v>28.125</v>
      </c>
      <c r="G57" s="1116">
        <f t="shared" si="4"/>
        <v>1.0378681626928472</v>
      </c>
      <c r="H57" s="1136">
        <f t="shared" si="4"/>
        <v>-19.594594594594593</v>
      </c>
      <c r="I57" s="1127">
        <f t="shared" si="4"/>
        <v>1.1334363730036066</v>
      </c>
      <c r="J57" s="1120">
        <f t="shared" si="4"/>
        <v>2.8436018957345972</v>
      </c>
      <c r="K57" s="1120">
        <f t="shared" si="4"/>
        <v>50</v>
      </c>
    </row>
    <row r="58" spans="1:12" ht="15.5" customHeight="1">
      <c r="A58" s="1111"/>
      <c r="B58" s="1099" t="s">
        <v>943</v>
      </c>
      <c r="C58" s="1576">
        <v>4.3679361408482231</v>
      </c>
      <c r="D58" s="1551">
        <v>3.84198899813748</v>
      </c>
      <c r="E58" s="1158">
        <f t="shared" si="4"/>
        <v>7.6013967230727912</v>
      </c>
      <c r="F58" s="1156">
        <f t="shared" si="4"/>
        <v>36.585365853658537</v>
      </c>
      <c r="G58" s="1157">
        <f t="shared" si="4"/>
        <v>7.4125485841199339</v>
      </c>
      <c r="H58" s="1158">
        <f t="shared" si="4"/>
        <v>38.655462184873954</v>
      </c>
      <c r="I58" s="1156">
        <f t="shared" si="4"/>
        <v>0.76413652572592972</v>
      </c>
      <c r="J58" s="1159">
        <f t="shared" si="4"/>
        <v>13.69321922317314</v>
      </c>
      <c r="K58" s="1159">
        <f t="shared" si="4"/>
        <v>-38.461538461538467</v>
      </c>
    </row>
    <row r="59" spans="1:12" ht="15.5" customHeight="1">
      <c r="A59" s="948" t="s">
        <v>1029</v>
      </c>
      <c r="B59" s="948"/>
      <c r="C59" s="948"/>
      <c r="D59" s="948"/>
      <c r="E59" s="948"/>
      <c r="F59" s="948"/>
      <c r="G59" s="948"/>
      <c r="H59" s="948"/>
      <c r="I59" s="948"/>
      <c r="J59" s="948"/>
      <c r="K59" s="948"/>
      <c r="L59" s="948"/>
    </row>
    <row r="60" spans="1:12" ht="15.5" customHeight="1">
      <c r="A60" s="948" t="s">
        <v>241</v>
      </c>
      <c r="B60" s="948"/>
      <c r="C60" s="948"/>
      <c r="D60" s="948"/>
      <c r="E60" s="948"/>
      <c r="F60" s="948"/>
      <c r="G60" s="948"/>
      <c r="H60" s="948"/>
      <c r="I60" s="948"/>
      <c r="J60" s="948"/>
      <c r="K60" s="948"/>
      <c r="L60" s="948"/>
    </row>
    <row r="61" spans="1:12" ht="15.5" customHeight="1">
      <c r="B61" s="948"/>
      <c r="C61" s="948"/>
      <c r="D61" s="948"/>
      <c r="E61" s="948"/>
      <c r="F61" s="948"/>
      <c r="G61" s="948"/>
      <c r="H61" s="948"/>
      <c r="I61" s="948"/>
      <c r="J61" s="948"/>
      <c r="K61" s="948"/>
      <c r="L61" s="948"/>
    </row>
    <row r="62" spans="1:12" ht="15.5" customHeight="1">
      <c r="A62" s="948"/>
      <c r="B62" s="948"/>
      <c r="C62" s="948"/>
      <c r="D62" s="948"/>
      <c r="E62" s="948"/>
      <c r="F62" s="948"/>
      <c r="G62" s="948"/>
      <c r="H62" s="948"/>
      <c r="I62" s="948"/>
      <c r="J62" s="948"/>
      <c r="K62" s="948"/>
      <c r="L62" s="948"/>
    </row>
    <row r="63" spans="1:12" ht="15.5" customHeight="1">
      <c r="A63" s="358" t="s">
        <v>1034</v>
      </c>
      <c r="B63" s="948"/>
      <c r="C63" s="948"/>
      <c r="D63" s="948"/>
      <c r="E63" s="948"/>
      <c r="F63" s="948"/>
      <c r="G63" s="948"/>
      <c r="H63" s="948"/>
      <c r="I63" s="1067" t="s">
        <v>1050</v>
      </c>
      <c r="J63" s="1020"/>
      <c r="K63" s="948"/>
      <c r="L63" s="948"/>
    </row>
    <row r="64" spans="1:12" ht="15.5" customHeight="1">
      <c r="A64" s="1700" t="s">
        <v>79</v>
      </c>
      <c r="B64" s="1710" t="s">
        <v>96</v>
      </c>
      <c r="C64" s="1713"/>
      <c r="D64" s="1713"/>
      <c r="E64" s="1713"/>
      <c r="F64" s="1714"/>
      <c r="G64" s="1713" t="s">
        <v>137</v>
      </c>
      <c r="H64" s="1713"/>
      <c r="I64" s="1713"/>
      <c r="J64" s="1714"/>
      <c r="K64" s="948"/>
      <c r="L64" s="948"/>
    </row>
    <row r="65" spans="1:12" ht="15.5" customHeight="1">
      <c r="A65" s="1701"/>
      <c r="B65" s="950" t="s">
        <v>57</v>
      </c>
      <c r="C65" s="952" t="s">
        <v>59</v>
      </c>
      <c r="D65" s="1322" t="s">
        <v>60</v>
      </c>
      <c r="E65" s="952" t="s">
        <v>61</v>
      </c>
      <c r="F65" s="1539" t="s">
        <v>62</v>
      </c>
      <c r="G65" s="1322" t="s">
        <v>59</v>
      </c>
      <c r="H65" s="952" t="s">
        <v>60</v>
      </c>
      <c r="I65" s="1322" t="s">
        <v>61</v>
      </c>
      <c r="J65" s="952" t="s">
        <v>62</v>
      </c>
      <c r="K65" s="948"/>
      <c r="L65" s="1377"/>
    </row>
    <row r="66" spans="1:12" ht="15.5" hidden="1" customHeight="1">
      <c r="A66" s="1078" t="s">
        <v>947</v>
      </c>
      <c r="B66" s="1128">
        <f>'5住宅建て方'!D5</f>
        <v>1299900</v>
      </c>
      <c r="C66" s="1041">
        <f>'5住宅建て方'!E5</f>
        <v>672200</v>
      </c>
      <c r="D66" s="1074">
        <f>'5住宅建て方'!F5</f>
        <v>197600</v>
      </c>
      <c r="E66" s="1041">
        <f>'5住宅建て方'!G5</f>
        <v>425400</v>
      </c>
      <c r="F66" s="1042">
        <f>'5住宅建て方'!H5</f>
        <v>4600</v>
      </c>
      <c r="G66" s="1075">
        <f>'5住宅建て方'!I5</f>
        <v>51.711670128471418</v>
      </c>
      <c r="H66" s="1044">
        <f>'5住宅建て方'!J5</f>
        <v>15.201169320716978</v>
      </c>
      <c r="I66" s="1075">
        <f>'5住宅建て方'!K5</f>
        <v>32.725594276482809</v>
      </c>
      <c r="J66" s="1044">
        <f>'5住宅建て方'!L5</f>
        <v>0.35387337487499038</v>
      </c>
      <c r="K66" s="948"/>
      <c r="L66" s="1378"/>
    </row>
    <row r="67" spans="1:12" ht="15.5" hidden="1" customHeight="1">
      <c r="A67" s="1078" t="s">
        <v>946</v>
      </c>
      <c r="B67" s="1129">
        <f>'5住宅建て方'!D6</f>
        <v>1440700</v>
      </c>
      <c r="C67" s="967">
        <f>'5住宅建て方'!E6</f>
        <v>767500</v>
      </c>
      <c r="D67" s="971">
        <f>'5住宅建て方'!F6</f>
        <v>179400</v>
      </c>
      <c r="E67" s="967">
        <f>'5住宅建て方'!G6</f>
        <v>487300</v>
      </c>
      <c r="F67" s="970">
        <f>'5住宅建て方'!H6</f>
        <v>6500</v>
      </c>
      <c r="G67" s="1068">
        <f>'5住宅建て方'!I6</f>
        <v>53.272714652599426</v>
      </c>
      <c r="H67" s="972">
        <f>'5住宅建て方'!J6</f>
        <v>12.452280141597834</v>
      </c>
      <c r="I67" s="1068">
        <f>'5住宅建て方'!K6</f>
        <v>33.823835635454984</v>
      </c>
      <c r="J67" s="972">
        <f>'5住宅建て方'!L6</f>
        <v>0.45116957034774763</v>
      </c>
      <c r="K67" s="948"/>
      <c r="L67" s="1378"/>
    </row>
    <row r="68" spans="1:12" ht="15.5" hidden="1" customHeight="1">
      <c r="A68" s="1078" t="s">
        <v>961</v>
      </c>
      <c r="B68" s="1129">
        <f>'5住宅建て方'!D7</f>
        <v>1527400</v>
      </c>
      <c r="C68" s="967">
        <f>'5住宅建て方'!E7</f>
        <v>809600</v>
      </c>
      <c r="D68" s="971">
        <f>'5住宅建て方'!F7</f>
        <v>181100</v>
      </c>
      <c r="E68" s="967">
        <f>'5住宅建て方'!G7</f>
        <v>529800</v>
      </c>
      <c r="F68" s="970">
        <f>'5住宅建て方'!H7</f>
        <v>6900</v>
      </c>
      <c r="G68" s="1068">
        <f>'5住宅建て方'!I7</f>
        <v>53.005106717297366</v>
      </c>
      <c r="H68" s="972">
        <f>'5住宅建て方'!J7</f>
        <v>11.856750032735368</v>
      </c>
      <c r="I68" s="1068">
        <f>'5住宅建て方'!K7</f>
        <v>34.686395181353937</v>
      </c>
      <c r="J68" s="972">
        <f>'5住宅建て方'!L7</f>
        <v>0.45174806861332983</v>
      </c>
      <c r="K68" s="948"/>
      <c r="L68" s="1378"/>
    </row>
    <row r="69" spans="1:12" ht="15.5" hidden="1" customHeight="1">
      <c r="A69" s="1078" t="s">
        <v>962</v>
      </c>
      <c r="B69" s="1129">
        <f>'5住宅建て方'!D8</f>
        <v>1632300</v>
      </c>
      <c r="C69" s="967">
        <f>'5住宅建て方'!E8</f>
        <v>871400</v>
      </c>
      <c r="D69" s="971">
        <f>'5住宅建て方'!F8</f>
        <v>158200</v>
      </c>
      <c r="E69" s="967">
        <f>'5住宅建て方'!G8</f>
        <v>594800</v>
      </c>
      <c r="F69" s="970">
        <f>'5住宅建て方'!H8</f>
        <v>7800</v>
      </c>
      <c r="G69" s="1068">
        <f>'5住宅建て方'!I8</f>
        <v>53.384794461802365</v>
      </c>
      <c r="H69" s="972">
        <f>'5住宅建て方'!J8</f>
        <v>9.691845861667586</v>
      </c>
      <c r="I69" s="1068">
        <f>'5住宅建て方'!K8</f>
        <v>36.43938001592845</v>
      </c>
      <c r="J69" s="972">
        <f>'5住宅建て方'!L8</f>
        <v>0.47785333578386324</v>
      </c>
      <c r="K69" s="948"/>
      <c r="L69" s="1378"/>
    </row>
    <row r="70" spans="1:12" ht="15.5" hidden="1" customHeight="1">
      <c r="A70" s="1078" t="s">
        <v>963</v>
      </c>
      <c r="B70" s="1129">
        <f>'5住宅建て方'!D9</f>
        <v>1780700</v>
      </c>
      <c r="C70" s="967">
        <f>'5住宅建て方'!E9</f>
        <v>911200</v>
      </c>
      <c r="D70" s="971">
        <f>'5住宅建て方'!F9</f>
        <v>137600</v>
      </c>
      <c r="E70" s="967">
        <f>'5住宅建て方'!G9</f>
        <v>725100</v>
      </c>
      <c r="F70" s="970">
        <f>'5住宅建て方'!H9</f>
        <v>6700</v>
      </c>
      <c r="G70" s="1068">
        <f>'5住宅建て方'!I9</f>
        <v>51.170887853091486</v>
      </c>
      <c r="H70" s="972">
        <f>'5住宅建て方'!J9</f>
        <v>7.7272982534958166</v>
      </c>
      <c r="I70" s="1068">
        <f>'5住宅建て方'!K9</f>
        <v>40.719941596001576</v>
      </c>
      <c r="J70" s="972">
        <f>'5住宅建て方'!L9</f>
        <v>0.37625652833155498</v>
      </c>
      <c r="K70" s="948"/>
      <c r="L70" s="1378"/>
    </row>
    <row r="71" spans="1:12" ht="15.5" hidden="1" customHeight="1">
      <c r="A71" s="1078" t="s">
        <v>949</v>
      </c>
      <c r="B71" s="1129">
        <f>'5住宅建て方'!D10</f>
        <v>1889600</v>
      </c>
      <c r="C71" s="967">
        <f>'5住宅建て方'!E10</f>
        <v>949800</v>
      </c>
      <c r="D71" s="971">
        <f>'5住宅建て方'!F10</f>
        <v>108800</v>
      </c>
      <c r="E71" s="967">
        <f>'5住宅建て方'!G10</f>
        <v>823000</v>
      </c>
      <c r="F71" s="970">
        <f>'5住宅建て方'!H10</f>
        <v>7900</v>
      </c>
      <c r="G71" s="1068">
        <f>'5住宅建て方'!I10</f>
        <v>50.264606265876374</v>
      </c>
      <c r="H71" s="972">
        <f>'5住宅建て方'!J10</f>
        <v>5.7578323454699403</v>
      </c>
      <c r="I71" s="1068">
        <f>'5住宅建て方'!K10</f>
        <v>43.554191363251483</v>
      </c>
      <c r="J71" s="972">
        <f>'5住宅建て方'!L10</f>
        <v>0.41807790008467399</v>
      </c>
      <c r="K71" s="948"/>
      <c r="L71" s="1378"/>
    </row>
    <row r="72" spans="1:12" ht="15.5" customHeight="1">
      <c r="A72" s="1078" t="s">
        <v>942</v>
      </c>
      <c r="B72" s="1129">
        <f>'5住宅建て方'!D11</f>
        <v>2052000</v>
      </c>
      <c r="C72" s="967">
        <f>'5住宅建て方'!E11</f>
        <v>1038100</v>
      </c>
      <c r="D72" s="971">
        <f>'5住宅建て方'!F11</f>
        <v>79500</v>
      </c>
      <c r="E72" s="967">
        <f>'5住宅建て方'!G11</f>
        <v>929600</v>
      </c>
      <c r="F72" s="970">
        <f>'5住宅建て方'!H11</f>
        <v>4900</v>
      </c>
      <c r="G72" s="1068">
        <f>'5住宅建て方'!I11</f>
        <v>50.589668615984408</v>
      </c>
      <c r="H72" s="972">
        <f>'5住宅建て方'!J11</f>
        <v>3.8742690058479532</v>
      </c>
      <c r="I72" s="1068">
        <f>'5住宅建て方'!K11</f>
        <v>45.302144249512672</v>
      </c>
      <c r="J72" s="972">
        <f>'5住宅建て方'!L11</f>
        <v>0.2387914230019493</v>
      </c>
      <c r="K72" s="948"/>
      <c r="L72" s="1378"/>
    </row>
    <row r="73" spans="1:12" ht="15.5" customHeight="1">
      <c r="A73" s="1078" t="s">
        <v>964</v>
      </c>
      <c r="B73" s="1129">
        <f>'5住宅建て方'!D12</f>
        <v>2169400</v>
      </c>
      <c r="C73" s="967">
        <f>'5住宅建て方'!E12</f>
        <v>1091500</v>
      </c>
      <c r="D73" s="971">
        <f>'5住宅建て方'!F12</f>
        <v>64400</v>
      </c>
      <c r="E73" s="967">
        <f>'5住宅建て方'!G12</f>
        <v>1008800</v>
      </c>
      <c r="F73" s="970">
        <f>'5住宅建て方'!H12</f>
        <v>4700</v>
      </c>
      <c r="G73" s="1068">
        <f>'5住宅建て方'!I12</f>
        <v>50.313450723702402</v>
      </c>
      <c r="H73" s="972">
        <f>'5住宅建て方'!J12</f>
        <v>2.9685627362404352</v>
      </c>
      <c r="I73" s="1068">
        <f>'5住宅建て方'!K12</f>
        <v>46.501336775145205</v>
      </c>
      <c r="J73" s="972">
        <f>'5住宅建て方'!L12</f>
        <v>0.21664976491195723</v>
      </c>
      <c r="K73" s="948"/>
      <c r="L73" s="1378"/>
    </row>
    <row r="74" spans="1:12" ht="15.5" customHeight="1">
      <c r="A74" s="1078" t="s">
        <v>965</v>
      </c>
      <c r="B74" s="1129">
        <f>'5住宅建て方'!D13</f>
        <v>2368200</v>
      </c>
      <c r="C74" s="967">
        <f>'5住宅建て方'!E13</f>
        <v>1196500</v>
      </c>
      <c r="D74" s="971">
        <f>'5住宅建て方'!F13</f>
        <v>62700</v>
      </c>
      <c r="E74" s="967">
        <f>'5住宅建て方'!G13</f>
        <v>1104700</v>
      </c>
      <c r="F74" s="970">
        <f>'5住宅建て方'!H13</f>
        <v>4200</v>
      </c>
      <c r="G74" s="1068">
        <f>'5住宅建て方'!I13</f>
        <v>50.523604425301919</v>
      </c>
      <c r="H74" s="972">
        <f>'5住宅建て方'!J13</f>
        <v>2.6475804408411454</v>
      </c>
      <c r="I74" s="1068">
        <f>'5住宅建て方'!K13</f>
        <v>46.647242631534496</v>
      </c>
      <c r="J74" s="972">
        <f>'5住宅建て方'!L13</f>
        <v>0.177349885989359</v>
      </c>
      <c r="K74" s="948"/>
      <c r="L74" s="1378"/>
    </row>
    <row r="75" spans="1:12" ht="15.5" customHeight="1">
      <c r="A75" s="1078" t="s">
        <v>966</v>
      </c>
      <c r="B75" s="1129">
        <f>'5住宅建て方'!D14</f>
        <v>2308700</v>
      </c>
      <c r="C75" s="967">
        <f>'5住宅建て方'!E14</f>
        <v>1164400</v>
      </c>
      <c r="D75" s="971">
        <f>'5住宅建て方'!F14</f>
        <v>64700</v>
      </c>
      <c r="E75" s="967">
        <f>'5住宅建て方'!G14</f>
        <v>1076000</v>
      </c>
      <c r="F75" s="970">
        <f>'5住宅建て方'!H14</f>
        <v>3600</v>
      </c>
      <c r="G75" s="1068">
        <f>'5住宅建て方'!I14</f>
        <v>50.43530991467059</v>
      </c>
      <c r="H75" s="972">
        <f>'5住宅建て方'!J14</f>
        <v>2.8024429332524794</v>
      </c>
      <c r="I75" s="1068">
        <f>'5住宅建て方'!K14</f>
        <v>46.606315242344174</v>
      </c>
      <c r="J75" s="972">
        <f>'5住宅建て方'!L14</f>
        <v>0.15593190973275003</v>
      </c>
      <c r="K75" s="948"/>
      <c r="L75" s="1378"/>
    </row>
    <row r="76" spans="1:12" ht="15.5" customHeight="1">
      <c r="A76" s="1146" t="s">
        <v>943</v>
      </c>
      <c r="B76" s="1147">
        <f>'5住宅建て方'!D15</f>
        <v>2397400</v>
      </c>
      <c r="C76" s="1104">
        <f>'5住宅建て方'!E15</f>
        <v>1189600</v>
      </c>
      <c r="D76" s="1103">
        <f>'5住宅建て方'!F15</f>
        <v>60900</v>
      </c>
      <c r="E76" s="1104">
        <f>'5住宅建て方'!G15</f>
        <v>1144000</v>
      </c>
      <c r="F76" s="1148">
        <f>'5住宅建て方'!H15</f>
        <v>2900</v>
      </c>
      <c r="G76" s="1578">
        <f>'5住宅建て方'!I15</f>
        <v>49.620422123967636</v>
      </c>
      <c r="H76" s="1580">
        <f>'5住宅建て方'!J15</f>
        <v>2.5402519396012346</v>
      </c>
      <c r="I76" s="1578">
        <f>'5住宅建て方'!K15</f>
        <v>47.718361558354886</v>
      </c>
      <c r="J76" s="1580">
        <f>'5住宅建て方'!L15</f>
        <v>0.12096437807624927</v>
      </c>
      <c r="K76" s="948"/>
      <c r="L76" s="1378"/>
    </row>
    <row r="77" spans="1:12" ht="15.5" customHeight="1">
      <c r="A77" s="1579" t="s">
        <v>1049</v>
      </c>
      <c r="B77" s="978">
        <f t="shared" ref="B77:F79" si="5">(B74-B73)/B73*100</f>
        <v>9.1638240988291688</v>
      </c>
      <c r="C77" s="978">
        <f t="shared" si="5"/>
        <v>9.6197892808062306</v>
      </c>
      <c r="D77" s="978">
        <f t="shared" si="5"/>
        <v>-2.639751552795031</v>
      </c>
      <c r="E77" s="978">
        <f t="shared" si="5"/>
        <v>9.5063441712926249</v>
      </c>
      <c r="F77" s="1144">
        <f t="shared" si="5"/>
        <v>-10.638297872340425</v>
      </c>
      <c r="G77" s="1144">
        <f t="shared" ref="G77:J79" si="6">G74-G73</f>
        <v>0.2101537015995163</v>
      </c>
      <c r="H77" s="978">
        <f t="shared" si="6"/>
        <v>-0.3209822953992898</v>
      </c>
      <c r="I77" s="1123">
        <f t="shared" si="6"/>
        <v>0.14590585638929099</v>
      </c>
      <c r="J77" s="1581">
        <f t="shared" si="6"/>
        <v>-3.929987892259823E-2</v>
      </c>
      <c r="K77" s="948"/>
      <c r="L77" s="1378"/>
    </row>
    <row r="78" spans="1:12" ht="15.5" customHeight="1">
      <c r="A78" s="1078" t="s">
        <v>1048</v>
      </c>
      <c r="B78" s="1127">
        <f t="shared" si="5"/>
        <v>-2.5124567181825861</v>
      </c>
      <c r="C78" s="1127">
        <f t="shared" si="5"/>
        <v>-2.682824905975763</v>
      </c>
      <c r="D78" s="1127">
        <f t="shared" si="5"/>
        <v>3.1897926634768736</v>
      </c>
      <c r="E78" s="1127">
        <f t="shared" si="5"/>
        <v>-2.5979904046347424</v>
      </c>
      <c r="F78" s="1136">
        <f t="shared" si="5"/>
        <v>-14.285714285714285</v>
      </c>
      <c r="G78" s="1136">
        <f t="shared" si="6"/>
        <v>-8.8294510631328649E-2</v>
      </c>
      <c r="H78" s="1127">
        <f t="shared" si="6"/>
        <v>0.15486249241133399</v>
      </c>
      <c r="I78" s="1583">
        <f t="shared" si="6"/>
        <v>-4.0927389190322572E-2</v>
      </c>
      <c r="J78" s="1582">
        <f t="shared" si="6"/>
        <v>-2.1417976256608962E-2</v>
      </c>
      <c r="K78" s="948"/>
      <c r="L78" s="1378"/>
    </row>
    <row r="79" spans="1:12" ht="15.5" customHeight="1">
      <c r="A79" s="1146" t="s">
        <v>1047</v>
      </c>
      <c r="B79" s="1156">
        <f t="shared" si="5"/>
        <v>3.84198899813748</v>
      </c>
      <c r="C79" s="1156">
        <f t="shared" si="5"/>
        <v>2.1642047406389557</v>
      </c>
      <c r="D79" s="1156">
        <f t="shared" si="5"/>
        <v>-5.873261205564142</v>
      </c>
      <c r="E79" s="1156">
        <f t="shared" si="5"/>
        <v>6.3197026022304827</v>
      </c>
      <c r="F79" s="1158">
        <f t="shared" si="5"/>
        <v>-19.444444444444446</v>
      </c>
      <c r="G79" s="1158">
        <f t="shared" si="6"/>
        <v>-0.81488779070295436</v>
      </c>
      <c r="H79" s="1156">
        <f t="shared" si="6"/>
        <v>-0.26219099365124476</v>
      </c>
      <c r="I79" s="1157">
        <f t="shared" si="6"/>
        <v>1.1120463160107121</v>
      </c>
      <c r="J79" s="1584">
        <f t="shared" si="6"/>
        <v>-3.4967531656500767E-2</v>
      </c>
      <c r="K79" s="948"/>
      <c r="L79" s="1378"/>
    </row>
    <row r="80" spans="1:12" ht="15.5" customHeight="1">
      <c r="A80" s="948" t="s">
        <v>241</v>
      </c>
      <c r="B80" s="948"/>
      <c r="C80" s="948"/>
      <c r="D80" s="948"/>
      <c r="E80" s="948"/>
      <c r="F80" s="948"/>
      <c r="G80" s="948"/>
      <c r="H80" s="948"/>
      <c r="I80" s="948"/>
      <c r="J80" s="948"/>
      <c r="K80" s="948"/>
      <c r="L80" s="948"/>
    </row>
    <row r="81" spans="1:12" ht="12.5" customHeight="1">
      <c r="A81" s="948"/>
      <c r="B81" s="948"/>
      <c r="C81" s="948"/>
      <c r="D81" s="948"/>
      <c r="E81" s="948"/>
      <c r="F81" s="948"/>
      <c r="G81" s="948"/>
      <c r="H81" s="948"/>
      <c r="I81" s="948"/>
      <c r="J81" s="948"/>
      <c r="K81" s="948"/>
      <c r="L81" s="948"/>
    </row>
    <row r="83" spans="1:12">
      <c r="A83" s="947" t="s">
        <v>1035</v>
      </c>
      <c r="B83" s="948"/>
      <c r="C83" s="948"/>
      <c r="D83" s="948"/>
      <c r="E83" s="948"/>
      <c r="F83" s="948"/>
      <c r="G83" s="948"/>
      <c r="H83" s="948"/>
      <c r="I83" s="948"/>
      <c r="J83" s="1020" t="s">
        <v>1050</v>
      </c>
      <c r="L83" s="948"/>
    </row>
    <row r="84" spans="1:12" ht="15" customHeight="1">
      <c r="A84" s="1700"/>
      <c r="B84" s="1718" t="s">
        <v>1030</v>
      </c>
      <c r="C84" s="989" t="s">
        <v>85</v>
      </c>
      <c r="D84" s="1710" t="s">
        <v>86</v>
      </c>
      <c r="E84" s="1713"/>
      <c r="F84" s="1713"/>
      <c r="G84" s="1713"/>
      <c r="H84" s="1713"/>
      <c r="I84" s="1720" t="s">
        <v>152</v>
      </c>
      <c r="J84" s="1708" t="s">
        <v>122</v>
      </c>
      <c r="L84" s="1552"/>
    </row>
    <row r="85" spans="1:12" ht="15" customHeight="1">
      <c r="A85" s="1701"/>
      <c r="B85" s="1719"/>
      <c r="C85" s="965"/>
      <c r="D85" s="952" t="s">
        <v>57</v>
      </c>
      <c r="E85" s="1322" t="s">
        <v>109</v>
      </c>
      <c r="F85" s="952" t="s">
        <v>110</v>
      </c>
      <c r="G85" s="1322" t="s">
        <v>111</v>
      </c>
      <c r="H85" s="950" t="s">
        <v>112</v>
      </c>
      <c r="I85" s="1721"/>
      <c r="J85" s="1709"/>
      <c r="L85" s="1553"/>
    </row>
    <row r="86" spans="1:12" ht="15.5" hidden="1" customHeight="1">
      <c r="A86" s="954" t="s">
        <v>947</v>
      </c>
      <c r="B86" s="1129">
        <v>1123650</v>
      </c>
      <c r="C86" s="969">
        <v>569250</v>
      </c>
      <c r="D86" s="969" t="s">
        <v>106</v>
      </c>
      <c r="E86" s="968">
        <v>70140</v>
      </c>
      <c r="F86" s="969" t="s">
        <v>106</v>
      </c>
      <c r="G86" s="968">
        <v>394110</v>
      </c>
      <c r="H86" s="969">
        <v>90160</v>
      </c>
      <c r="I86" s="1131">
        <v>0</v>
      </c>
      <c r="J86" s="969">
        <v>0</v>
      </c>
      <c r="L86" s="968"/>
    </row>
    <row r="87" spans="1:12" ht="15.5" hidden="1" customHeight="1">
      <c r="A87" s="954" t="s">
        <v>946</v>
      </c>
      <c r="B87" s="971">
        <v>1299900</v>
      </c>
      <c r="C87" s="967">
        <v>678400</v>
      </c>
      <c r="D87" s="969">
        <v>621700</v>
      </c>
      <c r="E87" s="971">
        <v>95000</v>
      </c>
      <c r="F87" s="969" t="s">
        <v>1031</v>
      </c>
      <c r="G87" s="971">
        <v>436400</v>
      </c>
      <c r="H87" s="967">
        <v>90300</v>
      </c>
      <c r="I87" s="1130">
        <v>52.188629894607274</v>
      </c>
      <c r="J87" s="972">
        <v>33.571813216401267</v>
      </c>
      <c r="L87" s="1068"/>
    </row>
    <row r="88" spans="1:12" ht="15.5" hidden="1" customHeight="1">
      <c r="A88" s="954" t="s">
        <v>961</v>
      </c>
      <c r="B88" s="1129">
        <v>1440700</v>
      </c>
      <c r="C88" s="967">
        <v>802900</v>
      </c>
      <c r="D88" s="967">
        <v>636800</v>
      </c>
      <c r="E88" s="971">
        <v>90400</v>
      </c>
      <c r="F88" s="967">
        <v>34800</v>
      </c>
      <c r="G88" s="971">
        <v>419900</v>
      </c>
      <c r="H88" s="967">
        <v>91700</v>
      </c>
      <c r="I88" s="1130">
        <v>55.729853543416397</v>
      </c>
      <c r="J88" s="972">
        <v>29.145554244464495</v>
      </c>
      <c r="L88" s="1068"/>
    </row>
    <row r="89" spans="1:12" ht="15" hidden="1" customHeight="1">
      <c r="A89" s="1030" t="s">
        <v>961</v>
      </c>
      <c r="B89" s="1128">
        <v>1527400</v>
      </c>
      <c r="C89" s="1041">
        <v>909900</v>
      </c>
      <c r="D89" s="1041">
        <v>615600</v>
      </c>
      <c r="E89" s="1074">
        <v>100300</v>
      </c>
      <c r="F89" s="1041">
        <v>42400</v>
      </c>
      <c r="G89" s="1074">
        <v>391800</v>
      </c>
      <c r="H89" s="1041">
        <v>81100</v>
      </c>
      <c r="I89" s="1135">
        <v>59.571821395836068</v>
      </c>
      <c r="J89" s="1044">
        <v>25.651433809087337</v>
      </c>
      <c r="L89" s="1068"/>
    </row>
    <row r="90" spans="1:12" ht="15" hidden="1" customHeight="1">
      <c r="A90" s="954" t="s">
        <v>962</v>
      </c>
      <c r="B90" s="1129">
        <v>1632300</v>
      </c>
      <c r="C90" s="967">
        <v>983100</v>
      </c>
      <c r="D90" s="967">
        <v>624000</v>
      </c>
      <c r="E90" s="971">
        <v>112600</v>
      </c>
      <c r="F90" s="967">
        <v>47100</v>
      </c>
      <c r="G90" s="971">
        <v>401400</v>
      </c>
      <c r="H90" s="967">
        <v>63000</v>
      </c>
      <c r="I90" s="1130">
        <v>60.227899283219998</v>
      </c>
      <c r="J90" s="972">
        <v>24.591067818415731</v>
      </c>
      <c r="L90" s="1068"/>
    </row>
    <row r="91" spans="1:12" ht="15" hidden="1" customHeight="1">
      <c r="A91" s="954" t="s">
        <v>963</v>
      </c>
      <c r="B91" s="1129">
        <v>1780700</v>
      </c>
      <c r="C91" s="967">
        <v>1064900</v>
      </c>
      <c r="D91" s="967">
        <v>699500</v>
      </c>
      <c r="E91" s="971">
        <v>109000</v>
      </c>
      <c r="F91" s="967">
        <v>57000</v>
      </c>
      <c r="G91" s="971">
        <v>446600</v>
      </c>
      <c r="H91" s="967">
        <v>86900</v>
      </c>
      <c r="I91" s="1130">
        <v>59.802324928398946</v>
      </c>
      <c r="J91" s="972">
        <v>25.080024709383952</v>
      </c>
      <c r="L91" s="1068"/>
    </row>
    <row r="92" spans="1:12" ht="15" hidden="1" customHeight="1">
      <c r="A92" s="954" t="s">
        <v>949</v>
      </c>
      <c r="B92" s="1129">
        <v>1889600</v>
      </c>
      <c r="C92" s="967">
        <v>1151700</v>
      </c>
      <c r="D92" s="967">
        <v>709400</v>
      </c>
      <c r="E92" s="971">
        <v>135800</v>
      </c>
      <c r="F92" s="967">
        <v>55100</v>
      </c>
      <c r="G92" s="971">
        <v>445200</v>
      </c>
      <c r="H92" s="967">
        <v>73300</v>
      </c>
      <c r="I92" s="1130">
        <v>60.94940728196444</v>
      </c>
      <c r="J92" s="972">
        <v>23.560541913632516</v>
      </c>
      <c r="L92" s="1068"/>
    </row>
    <row r="93" spans="1:12" ht="15" customHeight="1">
      <c r="A93" s="954" t="s">
        <v>942</v>
      </c>
      <c r="B93" s="1129">
        <v>2052000</v>
      </c>
      <c r="C93" s="967">
        <v>1301700</v>
      </c>
      <c r="D93" s="967">
        <v>723500</v>
      </c>
      <c r="E93" s="971">
        <v>134200</v>
      </c>
      <c r="F93" s="967">
        <v>60600</v>
      </c>
      <c r="G93" s="971">
        <v>467300</v>
      </c>
      <c r="H93" s="967">
        <v>61400</v>
      </c>
      <c r="I93" s="1130">
        <v>63.435672514619881</v>
      </c>
      <c r="J93" s="972">
        <v>22.7729044834308</v>
      </c>
      <c r="L93" s="1068"/>
    </row>
    <row r="94" spans="1:12" ht="15" customHeight="1">
      <c r="A94" s="954" t="s">
        <v>964</v>
      </c>
      <c r="B94" s="1129">
        <v>2169400</v>
      </c>
      <c r="C94" s="967">
        <v>1379000</v>
      </c>
      <c r="D94" s="967">
        <v>723400</v>
      </c>
      <c r="E94" s="971">
        <v>134100</v>
      </c>
      <c r="F94" s="967">
        <v>55800</v>
      </c>
      <c r="G94" s="971">
        <v>484000</v>
      </c>
      <c r="H94" s="967">
        <v>49500</v>
      </c>
      <c r="I94" s="1130">
        <v>63.565962939061492</v>
      </c>
      <c r="J94" s="972">
        <v>22.310316216465381</v>
      </c>
      <c r="L94" s="1068"/>
    </row>
    <row r="95" spans="1:12" ht="15" customHeight="1">
      <c r="A95" s="954" t="s">
        <v>965</v>
      </c>
      <c r="B95" s="1153">
        <v>2368200</v>
      </c>
      <c r="C95" s="967">
        <v>1506700</v>
      </c>
      <c r="D95" s="967">
        <v>765600</v>
      </c>
      <c r="E95" s="971">
        <v>130800</v>
      </c>
      <c r="F95" s="967">
        <v>56700</v>
      </c>
      <c r="G95" s="971">
        <v>531900</v>
      </c>
      <c r="H95" s="967">
        <v>46100</v>
      </c>
      <c r="I95" s="1130">
        <v>63.622160290516007</v>
      </c>
      <c r="J95" s="972">
        <v>22.460096275652393</v>
      </c>
      <c r="L95" s="1068"/>
    </row>
    <row r="96" spans="1:12" ht="15" customHeight="1">
      <c r="A96" s="954" t="s">
        <v>966</v>
      </c>
      <c r="B96" s="1129">
        <v>2308700</v>
      </c>
      <c r="C96" s="967">
        <v>1495900</v>
      </c>
      <c r="D96" s="967">
        <v>755700</v>
      </c>
      <c r="E96" s="971">
        <v>114700</v>
      </c>
      <c r="F96" s="967">
        <v>45700</v>
      </c>
      <c r="G96" s="971">
        <v>554600</v>
      </c>
      <c r="H96" s="967">
        <v>40700</v>
      </c>
      <c r="I96" s="1130">
        <v>64.794039935894659</v>
      </c>
      <c r="J96" s="972">
        <v>24.022176982717546</v>
      </c>
      <c r="L96" s="1068"/>
    </row>
    <row r="97" spans="1:20" ht="15" customHeight="1">
      <c r="A97" s="1099" t="s">
        <v>943</v>
      </c>
      <c r="B97" s="1147">
        <v>2397400</v>
      </c>
      <c r="C97" s="1104">
        <v>1545000</v>
      </c>
      <c r="D97" s="1104">
        <v>759900</v>
      </c>
      <c r="E97" s="1103">
        <v>104400</v>
      </c>
      <c r="F97" s="1104">
        <v>46000</v>
      </c>
      <c r="G97" s="1103">
        <v>559200</v>
      </c>
      <c r="H97" s="1104">
        <v>50300</v>
      </c>
      <c r="I97" s="1554">
        <v>64.444815216484528</v>
      </c>
      <c r="J97" s="1149">
        <v>23.325269041461581</v>
      </c>
      <c r="L97" s="1068"/>
    </row>
    <row r="98" spans="1:20" ht="15" customHeight="1">
      <c r="A98" s="1579" t="s">
        <v>1049</v>
      </c>
      <c r="B98" s="978">
        <f t="shared" ref="B98:H98" si="7">(B95-B94)/B94*100</f>
        <v>9.1638240988291688</v>
      </c>
      <c r="C98" s="1123">
        <f t="shared" si="7"/>
        <v>9.2603335750543874</v>
      </c>
      <c r="D98" s="978">
        <f t="shared" si="7"/>
        <v>5.8335637268454521</v>
      </c>
      <c r="E98" s="1123">
        <f t="shared" si="7"/>
        <v>-2.4608501118568231</v>
      </c>
      <c r="F98" s="978">
        <f t="shared" si="7"/>
        <v>1.6129032258064515</v>
      </c>
      <c r="G98" s="1123">
        <f t="shared" si="7"/>
        <v>9.8966942148760317</v>
      </c>
      <c r="H98" s="978">
        <f t="shared" si="7"/>
        <v>-6.8686868686868685</v>
      </c>
      <c r="I98" s="978">
        <f t="shared" ref="I98:J100" si="8">I95-I94</f>
        <v>5.6197351454514433E-2</v>
      </c>
      <c r="J98" s="1048">
        <f t="shared" si="8"/>
        <v>0.14978005918701243</v>
      </c>
      <c r="L98" s="1068"/>
    </row>
    <row r="99" spans="1:20" ht="15" customHeight="1">
      <c r="A99" s="1078" t="s">
        <v>1048</v>
      </c>
      <c r="B99" s="1127">
        <f t="shared" ref="B99:H99" si="9">(B96-B95)/B95*100</f>
        <v>-2.5124567181825861</v>
      </c>
      <c r="C99" s="1116">
        <f t="shared" si="9"/>
        <v>-0.71679830092254604</v>
      </c>
      <c r="D99" s="1127">
        <f t="shared" si="9"/>
        <v>-1.2931034482758621</v>
      </c>
      <c r="E99" s="1116">
        <f t="shared" si="9"/>
        <v>-12.308868501529052</v>
      </c>
      <c r="F99" s="1127">
        <f t="shared" si="9"/>
        <v>-19.400352733686066</v>
      </c>
      <c r="G99" s="1116">
        <f t="shared" si="9"/>
        <v>4.267719496145892</v>
      </c>
      <c r="H99" s="1127">
        <f t="shared" si="9"/>
        <v>-11.713665943600867</v>
      </c>
      <c r="I99" s="1127">
        <f t="shared" si="8"/>
        <v>1.1718796453786524</v>
      </c>
      <c r="J99" s="1120">
        <f t="shared" si="8"/>
        <v>1.562080707065153</v>
      </c>
      <c r="L99" s="1068"/>
    </row>
    <row r="100" spans="1:20" ht="15" customHeight="1">
      <c r="A100" s="1146" t="s">
        <v>1047</v>
      </c>
      <c r="B100" s="1156">
        <f>(B97-B96)/B96*100</f>
        <v>3.84198899813748</v>
      </c>
      <c r="C100" s="1157">
        <f t="shared" ref="C100:H100" si="10">(C97-C96)/C96*100</f>
        <v>3.2823049669095528</v>
      </c>
      <c r="D100" s="1156">
        <f t="shared" si="10"/>
        <v>0.55577610162763003</v>
      </c>
      <c r="E100" s="1157">
        <f t="shared" si="10"/>
        <v>-8.9799476896251083</v>
      </c>
      <c r="F100" s="1156">
        <f t="shared" si="10"/>
        <v>0.65645514223194745</v>
      </c>
      <c r="G100" s="1157">
        <f t="shared" si="10"/>
        <v>0.82942661377569427</v>
      </c>
      <c r="H100" s="1156">
        <f t="shared" si="10"/>
        <v>23.587223587223587</v>
      </c>
      <c r="I100" s="1156">
        <f t="shared" si="8"/>
        <v>-0.349224719410131</v>
      </c>
      <c r="J100" s="1159">
        <f t="shared" si="8"/>
        <v>-0.69690794125596511</v>
      </c>
      <c r="L100" s="1068"/>
    </row>
    <row r="101" spans="1:20">
      <c r="A101" s="948" t="s">
        <v>241</v>
      </c>
    </row>
    <row r="103" spans="1:20" ht="15" customHeight="1">
      <c r="M103" s="358" t="s">
        <v>1042</v>
      </c>
      <c r="N103" s="948"/>
      <c r="O103" s="948"/>
      <c r="P103" s="948"/>
      <c r="Q103" s="948"/>
      <c r="R103" s="948"/>
      <c r="S103" s="1020" t="s">
        <v>967</v>
      </c>
    </row>
    <row r="104" spans="1:20" ht="15" customHeight="1">
      <c r="M104" s="1700" t="s">
        <v>79</v>
      </c>
      <c r="N104" s="1726" t="s">
        <v>974</v>
      </c>
      <c r="O104" s="1726"/>
      <c r="P104" s="1722" t="s">
        <v>966</v>
      </c>
      <c r="Q104" s="1723"/>
      <c r="R104" s="1724" t="s">
        <v>943</v>
      </c>
      <c r="S104" s="1725"/>
      <c r="T104" s="1588" t="s">
        <v>968</v>
      </c>
    </row>
    <row r="105" spans="1:20" ht="15" customHeight="1">
      <c r="M105" s="1701"/>
      <c r="N105" s="953" t="s">
        <v>35</v>
      </c>
      <c r="O105" s="1096" t="s">
        <v>36</v>
      </c>
      <c r="P105" s="953" t="s">
        <v>35</v>
      </c>
      <c r="Q105" s="1000" t="s">
        <v>36</v>
      </c>
      <c r="R105" s="953" t="s">
        <v>35</v>
      </c>
      <c r="S105" s="1000" t="s">
        <v>36</v>
      </c>
      <c r="T105" s="263" t="s">
        <v>1051</v>
      </c>
    </row>
    <row r="106" spans="1:20" ht="15" customHeight="1">
      <c r="M106" s="1596" t="s">
        <v>4</v>
      </c>
      <c r="N106" s="1597">
        <v>1309900</v>
      </c>
      <c r="O106" s="1598">
        <v>55.309715829920194</v>
      </c>
      <c r="P106" s="1599">
        <v>1314000</v>
      </c>
      <c r="Q106" s="1600">
        <v>56.915147052453761</v>
      </c>
      <c r="R106" s="1597">
        <v>1450200</v>
      </c>
      <c r="S106" s="1600">
        <v>60.490531409026445</v>
      </c>
      <c r="T106" s="1595">
        <f>R106-P106</f>
        <v>136200</v>
      </c>
    </row>
    <row r="107" spans="1:20" ht="15" customHeight="1">
      <c r="M107" s="1540" t="s">
        <v>32</v>
      </c>
      <c r="N107" s="1005">
        <v>1064900</v>
      </c>
      <c r="O107" s="1555">
        <v>44.964742642401724</v>
      </c>
      <c r="P107" s="1009">
        <v>1097800</v>
      </c>
      <c r="Q107" s="1003">
        <v>47.550569584614713</v>
      </c>
      <c r="R107" s="1005">
        <v>1169300</v>
      </c>
      <c r="S107" s="1003">
        <v>48.773671477433886</v>
      </c>
      <c r="T107" s="1256">
        <f t="shared" ref="T107:T113" si="11">R107-P107</f>
        <v>71500</v>
      </c>
    </row>
    <row r="108" spans="1:20" ht="15" customHeight="1">
      <c r="M108" s="1540" t="s">
        <v>28</v>
      </c>
      <c r="N108" s="1005">
        <v>546000</v>
      </c>
      <c r="O108" s="1555">
        <v>23.054511675041169</v>
      </c>
      <c r="P108" s="1009">
        <v>519000</v>
      </c>
      <c r="Q108" s="1003">
        <v>22.48018365313813</v>
      </c>
      <c r="R108" s="1005">
        <v>572700</v>
      </c>
      <c r="S108" s="1003">
        <v>23.888379077333781</v>
      </c>
      <c r="T108" s="1256">
        <f t="shared" si="11"/>
        <v>53700</v>
      </c>
    </row>
    <row r="109" spans="1:20" ht="15" customHeight="1">
      <c r="M109" s="1548" t="s">
        <v>944</v>
      </c>
      <c r="N109" s="1549">
        <v>546000</v>
      </c>
      <c r="O109" s="1556">
        <v>23.054511675041169</v>
      </c>
      <c r="P109" s="1558">
        <v>519000</v>
      </c>
      <c r="Q109" s="1550">
        <v>22.48018365313813</v>
      </c>
      <c r="R109" s="1549">
        <v>572700</v>
      </c>
      <c r="S109" s="1550">
        <v>23.888379077333781</v>
      </c>
      <c r="T109" s="1586">
        <f t="shared" si="11"/>
        <v>53700</v>
      </c>
    </row>
    <row r="110" spans="1:20" ht="15" customHeight="1">
      <c r="M110" s="1540" t="s">
        <v>29</v>
      </c>
      <c r="N110" s="1005">
        <v>458900</v>
      </c>
      <c r="O110" s="1555">
        <v>19.376768145927457</v>
      </c>
      <c r="P110" s="1009">
        <v>449800</v>
      </c>
      <c r="Q110" s="1003">
        <v>19.482825832719712</v>
      </c>
      <c r="R110" s="1005">
        <v>502300</v>
      </c>
      <c r="S110" s="1003">
        <v>20.951864519896553</v>
      </c>
      <c r="T110" s="1256">
        <f t="shared" si="11"/>
        <v>52500</v>
      </c>
    </row>
    <row r="111" spans="1:20" ht="15" customHeight="1">
      <c r="M111" s="1541" t="s">
        <v>30</v>
      </c>
      <c r="N111" s="1333">
        <v>561300</v>
      </c>
      <c r="O111" s="1557">
        <v>23.700544694506608</v>
      </c>
      <c r="P111" s="1018">
        <v>561500</v>
      </c>
      <c r="Q111" s="1016">
        <v>24.321046476371986</v>
      </c>
      <c r="R111" s="1333">
        <v>605000</v>
      </c>
      <c r="S111" s="1016">
        <v>25.235671977976143</v>
      </c>
      <c r="T111" s="1257">
        <f t="shared" si="11"/>
        <v>43500</v>
      </c>
    </row>
    <row r="112" spans="1:20" ht="15" customHeight="1">
      <c r="M112" s="1590" t="s">
        <v>981</v>
      </c>
      <c r="N112" s="1591">
        <v>378400</v>
      </c>
      <c r="O112" s="1592">
        <v>15.977705527171388</v>
      </c>
      <c r="P112" s="1593">
        <v>374700</v>
      </c>
      <c r="Q112" s="1594">
        <v>16.229912938017065</v>
      </c>
      <c r="R112" s="1591">
        <v>423300</v>
      </c>
      <c r="S112" s="1594">
        <v>17.656628013681487</v>
      </c>
      <c r="T112" s="1595">
        <f t="shared" si="11"/>
        <v>48600</v>
      </c>
    </row>
    <row r="113" spans="13:20" ht="15" customHeight="1">
      <c r="M113" s="1541" t="s">
        <v>11</v>
      </c>
      <c r="N113" s="1333">
        <v>962500</v>
      </c>
      <c r="O113" s="1557">
        <v>40.64096609382257</v>
      </c>
      <c r="P113" s="1018">
        <v>937500</v>
      </c>
      <c r="Q113" s="1016">
        <v>40.607268159570317</v>
      </c>
      <c r="R113" s="1333">
        <v>854700</v>
      </c>
      <c r="S113" s="1016">
        <v>35.651122048886293</v>
      </c>
      <c r="T113" s="1587">
        <f t="shared" si="11"/>
        <v>-82800</v>
      </c>
    </row>
    <row r="114" spans="13:20" ht="15" customHeight="1">
      <c r="M114" s="948" t="s">
        <v>1023</v>
      </c>
      <c r="N114" s="1309"/>
      <c r="O114" s="1307"/>
      <c r="P114" s="1309"/>
      <c r="Q114" s="1307"/>
      <c r="R114" s="1309"/>
      <c r="S114" s="1307"/>
    </row>
    <row r="115" spans="13:20" ht="15" customHeight="1">
      <c r="M115" s="948" t="s">
        <v>241</v>
      </c>
      <c r="N115" s="1020"/>
      <c r="O115" s="1020"/>
      <c r="P115" s="1020"/>
      <c r="Q115" s="1020"/>
      <c r="R115" s="1020"/>
      <c r="S115" s="1020"/>
    </row>
  </sheetData>
  <mergeCells count="27">
    <mergeCell ref="P104:Q104"/>
    <mergeCell ref="R104:S104"/>
    <mergeCell ref="N104:O104"/>
    <mergeCell ref="M104:M105"/>
    <mergeCell ref="D2:D3"/>
    <mergeCell ref="D38:D40"/>
    <mergeCell ref="K39:K40"/>
    <mergeCell ref="K2:K3"/>
    <mergeCell ref="B20:D20"/>
    <mergeCell ref="E20:G20"/>
    <mergeCell ref="H20:J20"/>
    <mergeCell ref="A84:A85"/>
    <mergeCell ref="B84:B85"/>
    <mergeCell ref="D84:H84"/>
    <mergeCell ref="A64:A65"/>
    <mergeCell ref="B64:F64"/>
    <mergeCell ref="G64:J64"/>
    <mergeCell ref="J84:J85"/>
    <mergeCell ref="I84:I85"/>
    <mergeCell ref="A20:A21"/>
    <mergeCell ref="A38:B40"/>
    <mergeCell ref="J2:J3"/>
    <mergeCell ref="A2:A3"/>
    <mergeCell ref="B2:B3"/>
    <mergeCell ref="E38:K38"/>
    <mergeCell ref="C38:C40"/>
    <mergeCell ref="F39:F40"/>
  </mergeCells>
  <phoneticPr fontId="2"/>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DD65C-017B-4182-ADEC-E10343EFB816}">
  <sheetPr>
    <tabColor theme="9" tint="0.79998168889431442"/>
  </sheetPr>
  <dimension ref="A1:BC506"/>
  <sheetViews>
    <sheetView workbookViewId="0">
      <pane xSplit="5" ySplit="9" topLeftCell="AT10" activePane="bottomRight" state="frozen"/>
      <selection pane="topRight" activeCell="F1" sqref="F1"/>
      <selection pane="bottomLeft" activeCell="A12" sqref="A12"/>
      <selection pane="bottomRight" activeCell="BB21" sqref="BB21"/>
    </sheetView>
  </sheetViews>
  <sheetFormatPr defaultColWidth="8.26953125" defaultRowHeight="13"/>
  <cols>
    <col min="1" max="1" width="1.54296875" style="537" customWidth="1"/>
    <col min="2" max="2" width="3.453125" style="537" customWidth="1"/>
    <col min="3" max="3" width="12.453125" style="537" customWidth="1"/>
    <col min="4" max="4" width="13.36328125" style="537" hidden="1" customWidth="1"/>
    <col min="5" max="5" width="3.36328125" style="537" hidden="1" customWidth="1"/>
    <col min="6" max="8" width="10.26953125" style="537" hidden="1" customWidth="1"/>
    <col min="9" max="19" width="10.26953125" style="537" customWidth="1"/>
    <col min="20" max="22" width="10.26953125" style="537" hidden="1" customWidth="1"/>
    <col min="23" max="33" width="10.26953125" style="537" customWidth="1"/>
    <col min="34" max="44" width="11.90625" style="612" customWidth="1"/>
    <col min="45" max="55" width="8.1796875" style="612" customWidth="1"/>
    <col min="56" max="16384" width="8.26953125" style="537"/>
  </cols>
  <sheetData>
    <row r="1" spans="1:55" ht="17.25" customHeight="1">
      <c r="B1" s="1518" t="s">
        <v>1024</v>
      </c>
      <c r="R1" s="539"/>
      <c r="S1" s="539"/>
      <c r="AC1" s="540"/>
      <c r="AD1" s="541"/>
      <c r="AE1" s="539"/>
      <c r="AF1" s="539"/>
      <c r="AG1" s="539"/>
    </row>
    <row r="2" spans="1:55" ht="8.25" hidden="1" customHeight="1">
      <c r="P2" s="540"/>
      <c r="R2" s="540"/>
      <c r="S2" s="540"/>
      <c r="AC2" s="540"/>
      <c r="AE2" s="540"/>
      <c r="AF2" s="540"/>
      <c r="AG2" s="540"/>
    </row>
    <row r="3" spans="1:55" ht="15.75" customHeight="1">
      <c r="E3" s="540"/>
      <c r="P3" s="540" t="s">
        <v>571</v>
      </c>
      <c r="Q3" s="542" t="s">
        <v>572</v>
      </c>
      <c r="R3" s="540"/>
      <c r="S3" s="540"/>
      <c r="AC3" s="540"/>
      <c r="AE3" s="540"/>
      <c r="AF3" s="540"/>
      <c r="AG3" s="540"/>
      <c r="BB3" s="581" t="s">
        <v>1026</v>
      </c>
    </row>
    <row r="4" spans="1:55" ht="7.5" customHeight="1">
      <c r="P4" s="540"/>
      <c r="Q4" s="540"/>
      <c r="R4" s="540"/>
      <c r="S4" s="540"/>
      <c r="AC4" s="540"/>
      <c r="AD4" s="540"/>
      <c r="AE4" s="540"/>
      <c r="AF4" s="540"/>
      <c r="AG4" s="540"/>
    </row>
    <row r="5" spans="1:55" ht="12" customHeight="1">
      <c r="B5" s="543"/>
      <c r="C5" s="543"/>
      <c r="D5" s="543"/>
      <c r="E5" s="544"/>
      <c r="F5" s="545"/>
      <c r="G5" s="545"/>
      <c r="H5" s="545"/>
      <c r="I5" s="692" t="s">
        <v>299</v>
      </c>
      <c r="J5" s="693"/>
      <c r="K5" s="546"/>
      <c r="L5" s="1861"/>
      <c r="M5" s="1861"/>
      <c r="N5" s="1861"/>
      <c r="O5" s="1861"/>
      <c r="P5" s="1861"/>
      <c r="Q5" s="693"/>
      <c r="R5" s="693"/>
      <c r="S5" s="694"/>
      <c r="T5" s="545"/>
      <c r="U5" s="545"/>
      <c r="V5" s="545"/>
      <c r="W5" s="674" t="s">
        <v>830</v>
      </c>
      <c r="X5" s="545"/>
      <c r="Y5" s="546"/>
      <c r="Z5" s="546"/>
      <c r="AA5" s="545"/>
      <c r="AB5" s="545"/>
      <c r="AC5" s="545"/>
      <c r="AD5" s="545"/>
      <c r="AE5" s="545"/>
      <c r="AF5" s="545"/>
      <c r="AG5" s="547"/>
      <c r="AH5" s="670" t="s">
        <v>831</v>
      </c>
      <c r="AI5" s="669"/>
      <c r="AJ5" s="669"/>
      <c r="AK5" s="669"/>
      <c r="AL5" s="669"/>
      <c r="AM5" s="669"/>
      <c r="AN5" s="669"/>
      <c r="AO5" s="669"/>
      <c r="AP5" s="669"/>
      <c r="AQ5" s="669"/>
      <c r="AR5" s="668"/>
      <c r="AS5" s="670" t="s">
        <v>851</v>
      </c>
      <c r="AT5" s="669"/>
      <c r="AU5" s="669"/>
      <c r="AV5" s="669"/>
      <c r="AW5" s="669"/>
      <c r="AX5" s="669"/>
      <c r="AY5" s="669"/>
      <c r="AZ5" s="669"/>
      <c r="BA5" s="669"/>
      <c r="BB5" s="669"/>
      <c r="BC5" s="668"/>
    </row>
    <row r="6" spans="1:55" ht="12" customHeight="1">
      <c r="B6" s="1862" t="s">
        <v>811</v>
      </c>
      <c r="C6" s="1862"/>
      <c r="D6" s="1862"/>
      <c r="E6" s="1863"/>
      <c r="F6" s="1864" t="s">
        <v>573</v>
      </c>
      <c r="G6" s="1864" t="s">
        <v>574</v>
      </c>
      <c r="H6" s="1866" t="s">
        <v>575</v>
      </c>
      <c r="I6" s="1865" t="s">
        <v>576</v>
      </c>
      <c r="J6" s="1865" t="s">
        <v>577</v>
      </c>
      <c r="K6" s="1865" t="s">
        <v>578</v>
      </c>
      <c r="L6" s="1865" t="s">
        <v>579</v>
      </c>
      <c r="M6" s="1865" t="s">
        <v>580</v>
      </c>
      <c r="N6" s="1865" t="s">
        <v>13</v>
      </c>
      <c r="O6" s="1865" t="s">
        <v>12</v>
      </c>
      <c r="P6" s="1865" t="s">
        <v>14</v>
      </c>
      <c r="Q6" s="1872" t="s">
        <v>166</v>
      </c>
      <c r="R6" s="1865" t="s">
        <v>244</v>
      </c>
      <c r="S6" s="1859" t="s">
        <v>531</v>
      </c>
      <c r="T6" s="1873" t="s">
        <v>573</v>
      </c>
      <c r="U6" s="1864" t="s">
        <v>574</v>
      </c>
      <c r="V6" s="1866" t="s">
        <v>575</v>
      </c>
      <c r="W6" s="1864" t="s">
        <v>576</v>
      </c>
      <c r="X6" s="1864" t="s">
        <v>577</v>
      </c>
      <c r="Y6" s="1864" t="s">
        <v>578</v>
      </c>
      <c r="Z6" s="1864" t="s">
        <v>579</v>
      </c>
      <c r="AA6" s="1864" t="s">
        <v>580</v>
      </c>
      <c r="AB6" s="1864" t="s">
        <v>13</v>
      </c>
      <c r="AC6" s="1864" t="s">
        <v>12</v>
      </c>
      <c r="AD6" s="1864" t="s">
        <v>14</v>
      </c>
      <c r="AE6" s="1864" t="s">
        <v>166</v>
      </c>
      <c r="AF6" s="1866" t="s">
        <v>244</v>
      </c>
      <c r="AG6" s="1859" t="s">
        <v>531</v>
      </c>
      <c r="AH6" s="1855" t="s">
        <v>576</v>
      </c>
      <c r="AI6" s="1855" t="s">
        <v>577</v>
      </c>
      <c r="AJ6" s="1855" t="s">
        <v>578</v>
      </c>
      <c r="AK6" s="1855" t="s">
        <v>579</v>
      </c>
      <c r="AL6" s="1855" t="s">
        <v>580</v>
      </c>
      <c r="AM6" s="1855" t="s">
        <v>13</v>
      </c>
      <c r="AN6" s="1855" t="s">
        <v>12</v>
      </c>
      <c r="AO6" s="1855" t="s">
        <v>14</v>
      </c>
      <c r="AP6" s="1855" t="s">
        <v>166</v>
      </c>
      <c r="AQ6" s="1857" t="s">
        <v>244</v>
      </c>
      <c r="AR6" s="1859" t="s">
        <v>531</v>
      </c>
      <c r="AS6" s="1855" t="s">
        <v>576</v>
      </c>
      <c r="AT6" s="1855" t="s">
        <v>577</v>
      </c>
      <c r="AU6" s="1855" t="s">
        <v>578</v>
      </c>
      <c r="AV6" s="1855" t="s">
        <v>579</v>
      </c>
      <c r="AW6" s="1855" t="s">
        <v>580</v>
      </c>
      <c r="AX6" s="1855" t="s">
        <v>13</v>
      </c>
      <c r="AY6" s="1855" t="s">
        <v>12</v>
      </c>
      <c r="AZ6" s="1855" t="s">
        <v>14</v>
      </c>
      <c r="BA6" s="1855" t="s">
        <v>166</v>
      </c>
      <c r="BB6" s="1857" t="s">
        <v>244</v>
      </c>
      <c r="BC6" s="1859" t="s">
        <v>531</v>
      </c>
    </row>
    <row r="7" spans="1:55" ht="12" customHeight="1">
      <c r="B7" s="1862"/>
      <c r="C7" s="1862"/>
      <c r="D7" s="1862"/>
      <c r="E7" s="1863"/>
      <c r="F7" s="1865"/>
      <c r="G7" s="1865"/>
      <c r="H7" s="1867"/>
      <c r="I7" s="1865"/>
      <c r="J7" s="1865"/>
      <c r="K7" s="1865"/>
      <c r="L7" s="1865"/>
      <c r="M7" s="1865"/>
      <c r="N7" s="1865"/>
      <c r="O7" s="1865"/>
      <c r="P7" s="1865"/>
      <c r="Q7" s="1872"/>
      <c r="R7" s="1865"/>
      <c r="S7" s="1860"/>
      <c r="T7" s="1872"/>
      <c r="U7" s="1865"/>
      <c r="V7" s="1867"/>
      <c r="W7" s="1865"/>
      <c r="X7" s="1865"/>
      <c r="Y7" s="1865"/>
      <c r="Z7" s="1865"/>
      <c r="AA7" s="1865"/>
      <c r="AB7" s="1865"/>
      <c r="AC7" s="1865"/>
      <c r="AD7" s="1865"/>
      <c r="AE7" s="1865"/>
      <c r="AF7" s="1867"/>
      <c r="AG7" s="1860"/>
      <c r="AH7" s="1856"/>
      <c r="AI7" s="1856"/>
      <c r="AJ7" s="1856"/>
      <c r="AK7" s="1856"/>
      <c r="AL7" s="1856"/>
      <c r="AM7" s="1856"/>
      <c r="AN7" s="1856"/>
      <c r="AO7" s="1856"/>
      <c r="AP7" s="1856"/>
      <c r="AQ7" s="1858"/>
      <c r="AR7" s="1860"/>
      <c r="AS7" s="1856"/>
      <c r="AT7" s="1856"/>
      <c r="AU7" s="1856"/>
      <c r="AV7" s="1856"/>
      <c r="AW7" s="1856"/>
      <c r="AX7" s="1856"/>
      <c r="AY7" s="1856"/>
      <c r="AZ7" s="1856"/>
      <c r="BA7" s="1856"/>
      <c r="BB7" s="1858"/>
      <c r="BC7" s="1860"/>
    </row>
    <row r="8" spans="1:55" ht="11.5" customHeight="1">
      <c r="B8" s="1868" t="s">
        <v>813</v>
      </c>
      <c r="C8" s="1868"/>
      <c r="D8" s="1868"/>
      <c r="E8" s="1869"/>
      <c r="F8" s="1865"/>
      <c r="G8" s="1865"/>
      <c r="H8" s="1867"/>
      <c r="I8" s="1865"/>
      <c r="J8" s="1865"/>
      <c r="K8" s="1865"/>
      <c r="L8" s="1865"/>
      <c r="M8" s="1865"/>
      <c r="N8" s="1865"/>
      <c r="O8" s="1865"/>
      <c r="P8" s="1865"/>
      <c r="Q8" s="1872"/>
      <c r="R8" s="1865"/>
      <c r="S8" s="1860"/>
      <c r="T8" s="1872"/>
      <c r="U8" s="1865"/>
      <c r="V8" s="1867"/>
      <c r="W8" s="1865"/>
      <c r="X8" s="1865"/>
      <c r="Y8" s="1865"/>
      <c r="Z8" s="1865"/>
      <c r="AA8" s="1865"/>
      <c r="AB8" s="1865"/>
      <c r="AC8" s="1865"/>
      <c r="AD8" s="1865"/>
      <c r="AE8" s="1865"/>
      <c r="AF8" s="1867"/>
      <c r="AG8" s="1860"/>
      <c r="AH8" s="1856"/>
      <c r="AI8" s="1856"/>
      <c r="AJ8" s="1856"/>
      <c r="AK8" s="1856"/>
      <c r="AL8" s="1856"/>
      <c r="AM8" s="1856"/>
      <c r="AN8" s="1856"/>
      <c r="AO8" s="1856"/>
      <c r="AP8" s="1856"/>
      <c r="AQ8" s="1858"/>
      <c r="AR8" s="1860"/>
      <c r="AS8" s="1856"/>
      <c r="AT8" s="1856"/>
      <c r="AU8" s="1856"/>
      <c r="AV8" s="1856"/>
      <c r="AW8" s="1856"/>
      <c r="AX8" s="1856"/>
      <c r="AY8" s="1856"/>
      <c r="AZ8" s="1856"/>
      <c r="BA8" s="1856"/>
      <c r="BB8" s="1858"/>
      <c r="BC8" s="1860"/>
    </row>
    <row r="9" spans="1:55" ht="12" customHeight="1">
      <c r="B9" s="1870"/>
      <c r="C9" s="1870"/>
      <c r="D9" s="1870"/>
      <c r="E9" s="1871"/>
      <c r="F9" s="548">
        <v>1958</v>
      </c>
      <c r="G9" s="548">
        <v>1963</v>
      </c>
      <c r="H9" s="550">
        <v>1968</v>
      </c>
      <c r="I9" s="548">
        <v>1973</v>
      </c>
      <c r="J9" s="548">
        <v>1978</v>
      </c>
      <c r="K9" s="548">
        <v>1983</v>
      </c>
      <c r="L9" s="548">
        <v>1988</v>
      </c>
      <c r="M9" s="548">
        <v>1993</v>
      </c>
      <c r="N9" s="548">
        <v>1998</v>
      </c>
      <c r="O9" s="548">
        <v>2003</v>
      </c>
      <c r="P9" s="548">
        <v>2008</v>
      </c>
      <c r="Q9" s="549">
        <v>2013</v>
      </c>
      <c r="R9" s="548">
        <v>2018</v>
      </c>
      <c r="S9" s="615">
        <v>2023</v>
      </c>
      <c r="T9" s="549">
        <v>1958</v>
      </c>
      <c r="U9" s="548">
        <v>1963</v>
      </c>
      <c r="V9" s="550">
        <v>1968</v>
      </c>
      <c r="W9" s="548">
        <v>1973</v>
      </c>
      <c r="X9" s="548">
        <v>1978</v>
      </c>
      <c r="Y9" s="548">
        <v>1983</v>
      </c>
      <c r="Z9" s="548">
        <v>1988</v>
      </c>
      <c r="AA9" s="548">
        <v>1993</v>
      </c>
      <c r="AB9" s="548">
        <v>1998</v>
      </c>
      <c r="AC9" s="548">
        <v>2003</v>
      </c>
      <c r="AD9" s="548">
        <v>2008</v>
      </c>
      <c r="AE9" s="548">
        <v>2013</v>
      </c>
      <c r="AF9" s="550">
        <v>2018</v>
      </c>
      <c r="AG9" s="615">
        <v>2023</v>
      </c>
      <c r="AH9" s="614">
        <v>1973</v>
      </c>
      <c r="AI9" s="614">
        <v>1978</v>
      </c>
      <c r="AJ9" s="614">
        <v>1983</v>
      </c>
      <c r="AK9" s="614">
        <v>1988</v>
      </c>
      <c r="AL9" s="614">
        <v>1993</v>
      </c>
      <c r="AM9" s="614">
        <v>1998</v>
      </c>
      <c r="AN9" s="614">
        <v>2003</v>
      </c>
      <c r="AO9" s="614">
        <v>2008</v>
      </c>
      <c r="AP9" s="614">
        <v>2013</v>
      </c>
      <c r="AQ9" s="616">
        <v>2018</v>
      </c>
      <c r="AR9" s="615">
        <v>2023</v>
      </c>
      <c r="AS9" s="614">
        <v>1973</v>
      </c>
      <c r="AT9" s="614">
        <v>1978</v>
      </c>
      <c r="AU9" s="614">
        <v>1983</v>
      </c>
      <c r="AV9" s="614">
        <v>1988</v>
      </c>
      <c r="AW9" s="614">
        <v>1993</v>
      </c>
      <c r="AX9" s="614">
        <v>1998</v>
      </c>
      <c r="AY9" s="614">
        <v>2003</v>
      </c>
      <c r="AZ9" s="614">
        <v>2008</v>
      </c>
      <c r="BA9" s="614">
        <v>2013</v>
      </c>
      <c r="BB9" s="616">
        <v>2018</v>
      </c>
      <c r="BC9" s="615">
        <v>2023</v>
      </c>
    </row>
    <row r="10" spans="1:55" ht="12" customHeight="1">
      <c r="A10" s="538"/>
      <c r="B10" s="551" t="s">
        <v>581</v>
      </c>
      <c r="C10" s="551"/>
      <c r="D10" s="551" t="s">
        <v>582</v>
      </c>
      <c r="E10" s="552"/>
      <c r="F10" s="553" t="s">
        <v>58</v>
      </c>
      <c r="G10" s="554" t="s">
        <v>58</v>
      </c>
      <c r="H10" s="554" t="s">
        <v>58</v>
      </c>
      <c r="I10" s="675">
        <v>31058900</v>
      </c>
      <c r="J10" s="676">
        <v>35450500</v>
      </c>
      <c r="K10" s="676">
        <v>38606800</v>
      </c>
      <c r="L10" s="676">
        <v>42007300</v>
      </c>
      <c r="M10" s="676">
        <v>45878800</v>
      </c>
      <c r="N10" s="676">
        <v>50246000</v>
      </c>
      <c r="O10" s="677">
        <v>53890900</v>
      </c>
      <c r="P10" s="678">
        <v>57586000</v>
      </c>
      <c r="Q10" s="678">
        <v>60628600</v>
      </c>
      <c r="R10" s="678">
        <v>62407400</v>
      </c>
      <c r="S10" s="679">
        <v>65046700</v>
      </c>
      <c r="T10" s="554" t="s">
        <v>58</v>
      </c>
      <c r="U10" s="554" t="s">
        <v>58</v>
      </c>
      <c r="V10" s="554" t="s">
        <v>58</v>
      </c>
      <c r="W10" s="675">
        <v>29650900</v>
      </c>
      <c r="X10" s="676">
        <v>32834900</v>
      </c>
      <c r="Y10" s="676">
        <v>35196800</v>
      </c>
      <c r="Z10" s="676">
        <v>37812200</v>
      </c>
      <c r="AA10" s="676">
        <v>41159100</v>
      </c>
      <c r="AB10" s="676">
        <v>44359500</v>
      </c>
      <c r="AC10" s="686">
        <v>47255300</v>
      </c>
      <c r="AD10" s="690">
        <v>49973100</v>
      </c>
      <c r="AE10" s="690">
        <v>52452900</v>
      </c>
      <c r="AF10" s="690">
        <v>54001400</v>
      </c>
      <c r="AG10" s="695">
        <v>56071400</v>
      </c>
      <c r="AH10" s="699">
        <f>I10-W10</f>
        <v>1408000</v>
      </c>
      <c r="AI10" s="699">
        <f t="shared" ref="AI10:AR25" si="0">J10-X10</f>
        <v>2615600</v>
      </c>
      <c r="AJ10" s="699">
        <f t="shared" si="0"/>
        <v>3410000</v>
      </c>
      <c r="AK10" s="699">
        <f t="shared" si="0"/>
        <v>4195100</v>
      </c>
      <c r="AL10" s="699">
        <f t="shared" si="0"/>
        <v>4719700</v>
      </c>
      <c r="AM10" s="699">
        <f t="shared" si="0"/>
        <v>5886500</v>
      </c>
      <c r="AN10" s="699">
        <f t="shared" si="0"/>
        <v>6635600</v>
      </c>
      <c r="AO10" s="699">
        <f t="shared" si="0"/>
        <v>7612900</v>
      </c>
      <c r="AP10" s="699">
        <f t="shared" si="0"/>
        <v>8175700</v>
      </c>
      <c r="AQ10" s="699">
        <f t="shared" si="0"/>
        <v>8406000</v>
      </c>
      <c r="AR10" s="699">
        <f t="shared" si="0"/>
        <v>8975300</v>
      </c>
      <c r="AS10" s="700">
        <f>I10/W10*100</f>
        <v>104.74859110516039</v>
      </c>
      <c r="AT10" s="700">
        <f t="shared" ref="AT10:BC25" si="1">J10/X10*100</f>
        <v>107.96591431677879</v>
      </c>
      <c r="AU10" s="700">
        <f t="shared" si="1"/>
        <v>109.68838076188744</v>
      </c>
      <c r="AV10" s="700">
        <f t="shared" si="1"/>
        <v>111.09456736185675</v>
      </c>
      <c r="AW10" s="700">
        <f t="shared" si="1"/>
        <v>111.46696599293959</v>
      </c>
      <c r="AX10" s="700">
        <f t="shared" si="1"/>
        <v>113.26998726315671</v>
      </c>
      <c r="AY10" s="700">
        <f t="shared" si="1"/>
        <v>114.04202279955899</v>
      </c>
      <c r="AZ10" s="700">
        <f t="shared" si="1"/>
        <v>115.23399588978872</v>
      </c>
      <c r="BA10" s="700">
        <f t="shared" si="1"/>
        <v>115.58674544210139</v>
      </c>
      <c r="BB10" s="700">
        <f t="shared" si="1"/>
        <v>115.56626309688266</v>
      </c>
      <c r="BC10" s="700">
        <f t="shared" si="1"/>
        <v>116.00691261498733</v>
      </c>
    </row>
    <row r="11" spans="1:55" ht="12" hidden="1" customHeight="1">
      <c r="A11" s="538"/>
      <c r="B11" s="551" t="s">
        <v>934</v>
      </c>
      <c r="C11" s="551"/>
      <c r="D11" s="551" t="s">
        <v>582</v>
      </c>
      <c r="E11" s="552" t="s">
        <v>583</v>
      </c>
      <c r="F11" s="553">
        <v>17934000</v>
      </c>
      <c r="G11" s="554">
        <v>21090000</v>
      </c>
      <c r="H11" s="554">
        <v>25591200</v>
      </c>
      <c r="I11" s="675">
        <v>30810100</v>
      </c>
      <c r="J11" s="676" t="s">
        <v>58</v>
      </c>
      <c r="K11" s="676" t="s">
        <v>58</v>
      </c>
      <c r="L11" s="676" t="s">
        <v>58</v>
      </c>
      <c r="M11" s="676" t="s">
        <v>58</v>
      </c>
      <c r="N11" s="676" t="s">
        <v>58</v>
      </c>
      <c r="O11" s="676" t="s">
        <v>58</v>
      </c>
      <c r="P11" s="676" t="s">
        <v>58</v>
      </c>
      <c r="Q11" s="676" t="s">
        <v>58</v>
      </c>
      <c r="R11" s="676" t="s">
        <v>58</v>
      </c>
      <c r="S11" s="680"/>
      <c r="T11" s="554">
        <v>18647000</v>
      </c>
      <c r="U11" s="554">
        <v>21821000</v>
      </c>
      <c r="V11" s="554">
        <v>25319900</v>
      </c>
      <c r="W11" s="675">
        <v>29417000</v>
      </c>
      <c r="X11" s="676" t="s">
        <v>58</v>
      </c>
      <c r="Y11" s="676" t="s">
        <v>58</v>
      </c>
      <c r="Z11" s="676" t="s">
        <v>58</v>
      </c>
      <c r="AA11" s="676" t="s">
        <v>58</v>
      </c>
      <c r="AB11" s="676" t="s">
        <v>58</v>
      </c>
      <c r="AC11" s="676" t="s">
        <v>58</v>
      </c>
      <c r="AD11" s="676" t="s">
        <v>58</v>
      </c>
      <c r="AE11" s="676" t="s">
        <v>58</v>
      </c>
      <c r="AF11" s="676" t="s">
        <v>58</v>
      </c>
      <c r="AG11" s="680"/>
      <c r="AH11" s="699">
        <f t="shared" ref="AH11:AH58" si="2">I11-W11</f>
        <v>1393100</v>
      </c>
      <c r="AI11" s="699" t="e">
        <f t="shared" si="0"/>
        <v>#VALUE!</v>
      </c>
      <c r="AJ11" s="699" t="e">
        <f t="shared" si="0"/>
        <v>#VALUE!</v>
      </c>
      <c r="AK11" s="699" t="e">
        <f t="shared" si="0"/>
        <v>#VALUE!</v>
      </c>
      <c r="AL11" s="699" t="e">
        <f t="shared" si="0"/>
        <v>#VALUE!</v>
      </c>
      <c r="AM11" s="699" t="e">
        <f t="shared" si="0"/>
        <v>#VALUE!</v>
      </c>
      <c r="AN11" s="699" t="e">
        <f t="shared" si="0"/>
        <v>#VALUE!</v>
      </c>
      <c r="AO11" s="699" t="e">
        <f t="shared" si="0"/>
        <v>#VALUE!</v>
      </c>
      <c r="AP11" s="699" t="e">
        <f t="shared" si="0"/>
        <v>#VALUE!</v>
      </c>
      <c r="AQ11" s="699" t="e">
        <f t="shared" si="0"/>
        <v>#VALUE!</v>
      </c>
      <c r="AR11" s="699">
        <f t="shared" si="0"/>
        <v>0</v>
      </c>
      <c r="AS11" s="700">
        <f t="shared" ref="AS11:AS74" si="3">I11/W11*100</f>
        <v>104.73569704592582</v>
      </c>
      <c r="AT11" s="700" t="e">
        <f t="shared" si="1"/>
        <v>#VALUE!</v>
      </c>
      <c r="AU11" s="700" t="e">
        <f t="shared" si="1"/>
        <v>#VALUE!</v>
      </c>
      <c r="AV11" s="700" t="e">
        <f t="shared" si="1"/>
        <v>#VALUE!</v>
      </c>
      <c r="AW11" s="700" t="e">
        <f t="shared" si="1"/>
        <v>#VALUE!</v>
      </c>
      <c r="AX11" s="700" t="e">
        <f t="shared" si="1"/>
        <v>#VALUE!</v>
      </c>
      <c r="AY11" s="700" t="e">
        <f t="shared" si="1"/>
        <v>#VALUE!</v>
      </c>
      <c r="AZ11" s="700" t="e">
        <f t="shared" si="1"/>
        <v>#VALUE!</v>
      </c>
      <c r="BA11" s="700" t="e">
        <f t="shared" si="1"/>
        <v>#VALUE!</v>
      </c>
      <c r="BB11" s="700" t="e">
        <f t="shared" si="1"/>
        <v>#VALUE!</v>
      </c>
      <c r="BC11" s="700" t="e">
        <f t="shared" si="1"/>
        <v>#DIV/0!</v>
      </c>
    </row>
    <row r="12" spans="1:55" s="541" customFormat="1" ht="14.5" customHeight="1">
      <c r="A12" s="560"/>
      <c r="B12" s="878" t="s">
        <v>584</v>
      </c>
      <c r="C12" s="878" t="s">
        <v>585</v>
      </c>
      <c r="D12" s="878" t="s">
        <v>586</v>
      </c>
      <c r="E12" s="879"/>
      <c r="F12" s="880">
        <v>912000</v>
      </c>
      <c r="G12" s="881">
        <v>1080000</v>
      </c>
      <c r="H12" s="881">
        <v>1300990</v>
      </c>
      <c r="I12" s="882">
        <v>1518100</v>
      </c>
      <c r="J12" s="883">
        <v>1744500</v>
      </c>
      <c r="K12" s="883">
        <v>1923800</v>
      </c>
      <c r="L12" s="883">
        <v>2092500</v>
      </c>
      <c r="M12" s="883">
        <v>2258800</v>
      </c>
      <c r="N12" s="883">
        <v>2433300</v>
      </c>
      <c r="O12" s="884">
        <v>2572200</v>
      </c>
      <c r="P12" s="885">
        <v>2730500</v>
      </c>
      <c r="Q12" s="885">
        <v>2746600</v>
      </c>
      <c r="R12" s="885">
        <v>2807200</v>
      </c>
      <c r="S12" s="886">
        <v>2888500</v>
      </c>
      <c r="T12" s="881">
        <v>951000</v>
      </c>
      <c r="U12" s="881">
        <v>1115000</v>
      </c>
      <c r="V12" s="881">
        <v>1292750</v>
      </c>
      <c r="W12" s="882">
        <v>1454600</v>
      </c>
      <c r="X12" s="883">
        <v>1647900</v>
      </c>
      <c r="Y12" s="883">
        <v>1773500</v>
      </c>
      <c r="Z12" s="883">
        <v>1878200</v>
      </c>
      <c r="AA12" s="883">
        <v>2033700</v>
      </c>
      <c r="AB12" s="883">
        <v>2173700</v>
      </c>
      <c r="AC12" s="887">
        <v>2277900</v>
      </c>
      <c r="AD12" s="887">
        <v>2363500</v>
      </c>
      <c r="AE12" s="887">
        <v>2365300</v>
      </c>
      <c r="AF12" s="887">
        <v>2439100</v>
      </c>
      <c r="AG12" s="888">
        <v>2446400</v>
      </c>
      <c r="AH12" s="889">
        <f t="shared" si="2"/>
        <v>63500</v>
      </c>
      <c r="AI12" s="889">
        <f t="shared" si="0"/>
        <v>96600</v>
      </c>
      <c r="AJ12" s="889">
        <f t="shared" si="0"/>
        <v>150300</v>
      </c>
      <c r="AK12" s="889">
        <f t="shared" si="0"/>
        <v>214300</v>
      </c>
      <c r="AL12" s="889">
        <f t="shared" si="0"/>
        <v>225100</v>
      </c>
      <c r="AM12" s="889">
        <f t="shared" si="0"/>
        <v>259600</v>
      </c>
      <c r="AN12" s="889">
        <f t="shared" si="0"/>
        <v>294300</v>
      </c>
      <c r="AO12" s="889">
        <f t="shared" si="0"/>
        <v>367000</v>
      </c>
      <c r="AP12" s="889">
        <f t="shared" si="0"/>
        <v>381300</v>
      </c>
      <c r="AQ12" s="889">
        <f t="shared" si="0"/>
        <v>368100</v>
      </c>
      <c r="AR12" s="889">
        <f t="shared" si="0"/>
        <v>442100</v>
      </c>
      <c r="AS12" s="890">
        <f t="shared" si="3"/>
        <v>104.36546129520143</v>
      </c>
      <c r="AT12" s="890">
        <f t="shared" si="1"/>
        <v>105.86200618969596</v>
      </c>
      <c r="AU12" s="890">
        <f t="shared" si="1"/>
        <v>108.47476740907808</v>
      </c>
      <c r="AV12" s="890">
        <f t="shared" si="1"/>
        <v>111.40986050473857</v>
      </c>
      <c r="AW12" s="890">
        <f t="shared" si="1"/>
        <v>111.06849584501155</v>
      </c>
      <c r="AX12" s="890">
        <f t="shared" si="1"/>
        <v>111.94277039149836</v>
      </c>
      <c r="AY12" s="890">
        <f t="shared" si="1"/>
        <v>112.91979454760963</v>
      </c>
      <c r="AZ12" s="890">
        <f t="shared" si="1"/>
        <v>115.52781891262957</v>
      </c>
      <c r="BA12" s="890">
        <f t="shared" si="1"/>
        <v>116.12057667103539</v>
      </c>
      <c r="BB12" s="890">
        <f t="shared" si="1"/>
        <v>115.09163215940306</v>
      </c>
      <c r="BC12" s="890">
        <f t="shared" si="1"/>
        <v>118.07145192936559</v>
      </c>
    </row>
    <row r="13" spans="1:55" ht="14.5" customHeight="1">
      <c r="A13" s="557"/>
      <c r="B13" s="563" t="s">
        <v>587</v>
      </c>
      <c r="C13" s="563" t="s">
        <v>588</v>
      </c>
      <c r="D13" s="563" t="s">
        <v>589</v>
      </c>
      <c r="E13" s="564"/>
      <c r="F13" s="553">
        <v>234000</v>
      </c>
      <c r="G13" s="554">
        <v>259000</v>
      </c>
      <c r="H13" s="554">
        <v>314410</v>
      </c>
      <c r="I13" s="675">
        <v>366400</v>
      </c>
      <c r="J13" s="676">
        <v>411400</v>
      </c>
      <c r="K13" s="676">
        <v>444900</v>
      </c>
      <c r="L13" s="676">
        <v>479400</v>
      </c>
      <c r="M13" s="676">
        <v>499300</v>
      </c>
      <c r="N13" s="676">
        <v>534300</v>
      </c>
      <c r="O13" s="677">
        <v>559200</v>
      </c>
      <c r="P13" s="678">
        <v>580800</v>
      </c>
      <c r="Q13" s="678">
        <v>586300</v>
      </c>
      <c r="R13" s="678">
        <v>592400</v>
      </c>
      <c r="S13" s="679">
        <v>590300</v>
      </c>
      <c r="T13" s="554">
        <v>254000</v>
      </c>
      <c r="U13" s="554">
        <v>281000</v>
      </c>
      <c r="V13" s="554">
        <v>319390</v>
      </c>
      <c r="W13" s="675">
        <v>360700</v>
      </c>
      <c r="X13" s="676">
        <v>393000</v>
      </c>
      <c r="Y13" s="676">
        <v>416600</v>
      </c>
      <c r="Z13" s="676">
        <v>434900</v>
      </c>
      <c r="AA13" s="676">
        <v>448100</v>
      </c>
      <c r="AB13" s="676">
        <v>475900</v>
      </c>
      <c r="AC13" s="686">
        <v>489300</v>
      </c>
      <c r="AD13" s="686">
        <v>496900</v>
      </c>
      <c r="AE13" s="686">
        <v>506200</v>
      </c>
      <c r="AF13" s="686">
        <v>506500</v>
      </c>
      <c r="AG13" s="687">
        <v>493300</v>
      </c>
      <c r="AH13" s="699">
        <f t="shared" si="2"/>
        <v>5700</v>
      </c>
      <c r="AI13" s="699">
        <f t="shared" si="0"/>
        <v>18400</v>
      </c>
      <c r="AJ13" s="699">
        <f t="shared" si="0"/>
        <v>28300</v>
      </c>
      <c r="AK13" s="699">
        <f t="shared" si="0"/>
        <v>44500</v>
      </c>
      <c r="AL13" s="699">
        <f t="shared" si="0"/>
        <v>51200</v>
      </c>
      <c r="AM13" s="699">
        <f t="shared" si="0"/>
        <v>58400</v>
      </c>
      <c r="AN13" s="699">
        <f t="shared" si="0"/>
        <v>69900</v>
      </c>
      <c r="AO13" s="699">
        <f t="shared" si="0"/>
        <v>83900</v>
      </c>
      <c r="AP13" s="699">
        <f t="shared" si="0"/>
        <v>80100</v>
      </c>
      <c r="AQ13" s="699">
        <f t="shared" si="0"/>
        <v>85900</v>
      </c>
      <c r="AR13" s="699">
        <f t="shared" si="0"/>
        <v>97000</v>
      </c>
      <c r="AS13" s="700">
        <f t="shared" si="3"/>
        <v>101.58026060438037</v>
      </c>
      <c r="AT13" s="700">
        <f t="shared" si="1"/>
        <v>104.68193384223919</v>
      </c>
      <c r="AU13" s="700">
        <f t="shared" si="1"/>
        <v>106.79308689390304</v>
      </c>
      <c r="AV13" s="700">
        <f t="shared" si="1"/>
        <v>110.2322372959301</v>
      </c>
      <c r="AW13" s="700">
        <f t="shared" si="1"/>
        <v>111.4260209774604</v>
      </c>
      <c r="AX13" s="700">
        <f t="shared" si="1"/>
        <v>112.2714856062198</v>
      </c>
      <c r="AY13" s="700">
        <f t="shared" si="1"/>
        <v>114.28571428571428</v>
      </c>
      <c r="AZ13" s="700">
        <f t="shared" si="1"/>
        <v>116.88468504729322</v>
      </c>
      <c r="BA13" s="700">
        <f t="shared" si="1"/>
        <v>115.82378506519161</v>
      </c>
      <c r="BB13" s="700">
        <f t="shared" si="1"/>
        <v>116.95952615992103</v>
      </c>
      <c r="BC13" s="700">
        <f t="shared" si="1"/>
        <v>119.66349077640382</v>
      </c>
    </row>
    <row r="14" spans="1:55" ht="14.5" customHeight="1">
      <c r="A14" s="557"/>
      <c r="B14" s="563" t="s">
        <v>590</v>
      </c>
      <c r="C14" s="563" t="s">
        <v>591</v>
      </c>
      <c r="D14" s="563" t="s">
        <v>592</v>
      </c>
      <c r="E14" s="564"/>
      <c r="F14" s="553">
        <v>249000</v>
      </c>
      <c r="G14" s="554">
        <v>277000</v>
      </c>
      <c r="H14" s="554">
        <v>323880</v>
      </c>
      <c r="I14" s="675">
        <v>351500</v>
      </c>
      <c r="J14" s="676">
        <v>384300</v>
      </c>
      <c r="K14" s="676">
        <v>413500</v>
      </c>
      <c r="L14" s="676">
        <v>434900</v>
      </c>
      <c r="M14" s="676">
        <v>463400</v>
      </c>
      <c r="N14" s="676">
        <v>502800</v>
      </c>
      <c r="O14" s="677">
        <v>527900</v>
      </c>
      <c r="P14" s="678">
        <v>549500</v>
      </c>
      <c r="Q14" s="678">
        <v>552100</v>
      </c>
      <c r="R14" s="678">
        <v>579300</v>
      </c>
      <c r="S14" s="679">
        <v>579400</v>
      </c>
      <c r="T14" s="554">
        <v>263000</v>
      </c>
      <c r="U14" s="554">
        <v>289000</v>
      </c>
      <c r="V14" s="554">
        <v>325030</v>
      </c>
      <c r="W14" s="675">
        <v>340500</v>
      </c>
      <c r="X14" s="676">
        <v>366000</v>
      </c>
      <c r="Y14" s="676">
        <v>386200</v>
      </c>
      <c r="Z14" s="676">
        <v>397800</v>
      </c>
      <c r="AA14" s="676">
        <v>423200</v>
      </c>
      <c r="AB14" s="676">
        <v>451800</v>
      </c>
      <c r="AC14" s="686">
        <v>467000</v>
      </c>
      <c r="AD14" s="686">
        <v>473600</v>
      </c>
      <c r="AE14" s="686">
        <v>475100</v>
      </c>
      <c r="AF14" s="686">
        <v>486800</v>
      </c>
      <c r="AG14" s="687">
        <v>480100</v>
      </c>
      <c r="AH14" s="699">
        <f t="shared" si="2"/>
        <v>11000</v>
      </c>
      <c r="AI14" s="699">
        <f t="shared" si="0"/>
        <v>18300</v>
      </c>
      <c r="AJ14" s="699">
        <f t="shared" si="0"/>
        <v>27300</v>
      </c>
      <c r="AK14" s="699">
        <f t="shared" si="0"/>
        <v>37100</v>
      </c>
      <c r="AL14" s="699">
        <f t="shared" si="0"/>
        <v>40200</v>
      </c>
      <c r="AM14" s="699">
        <f t="shared" si="0"/>
        <v>51000</v>
      </c>
      <c r="AN14" s="699">
        <f t="shared" si="0"/>
        <v>60900</v>
      </c>
      <c r="AO14" s="699">
        <f t="shared" si="0"/>
        <v>75900</v>
      </c>
      <c r="AP14" s="699">
        <f t="shared" si="0"/>
        <v>77000</v>
      </c>
      <c r="AQ14" s="699">
        <f t="shared" si="0"/>
        <v>92500</v>
      </c>
      <c r="AR14" s="699">
        <f t="shared" si="0"/>
        <v>99300</v>
      </c>
      <c r="AS14" s="700">
        <f t="shared" si="3"/>
        <v>103.23054331864905</v>
      </c>
      <c r="AT14" s="700">
        <f t="shared" si="1"/>
        <v>105</v>
      </c>
      <c r="AU14" s="700">
        <f t="shared" si="1"/>
        <v>107.06887622993268</v>
      </c>
      <c r="AV14" s="700">
        <f t="shared" si="1"/>
        <v>109.32629462041226</v>
      </c>
      <c r="AW14" s="700">
        <f t="shared" si="1"/>
        <v>109.49905482041589</v>
      </c>
      <c r="AX14" s="700">
        <f t="shared" si="1"/>
        <v>111.28818061088977</v>
      </c>
      <c r="AY14" s="700">
        <f t="shared" si="1"/>
        <v>113.04068522483941</v>
      </c>
      <c r="AZ14" s="700">
        <f t="shared" si="1"/>
        <v>116.02618243243244</v>
      </c>
      <c r="BA14" s="700">
        <f t="shared" si="1"/>
        <v>116.20711429172805</v>
      </c>
      <c r="BB14" s="700">
        <f t="shared" si="1"/>
        <v>119.00164338537387</v>
      </c>
      <c r="BC14" s="700">
        <f t="shared" si="1"/>
        <v>120.68319100187462</v>
      </c>
    </row>
    <row r="15" spans="1:55" ht="14.5" customHeight="1">
      <c r="A15" s="558"/>
      <c r="B15" s="563" t="s">
        <v>593</v>
      </c>
      <c r="C15" s="563" t="s">
        <v>594</v>
      </c>
      <c r="D15" s="563" t="s">
        <v>595</v>
      </c>
      <c r="E15" s="564"/>
      <c r="F15" s="553">
        <v>303000</v>
      </c>
      <c r="G15" s="554">
        <v>338000</v>
      </c>
      <c r="H15" s="554">
        <v>406710</v>
      </c>
      <c r="I15" s="675">
        <v>492400</v>
      </c>
      <c r="J15" s="676">
        <v>578700</v>
      </c>
      <c r="K15" s="676">
        <v>632700</v>
      </c>
      <c r="L15" s="676">
        <v>700800</v>
      </c>
      <c r="M15" s="676">
        <v>791000</v>
      </c>
      <c r="N15" s="676">
        <v>886100</v>
      </c>
      <c r="O15" s="677">
        <v>942300</v>
      </c>
      <c r="P15" s="678">
        <v>1013900</v>
      </c>
      <c r="Q15" s="678">
        <v>1034100</v>
      </c>
      <c r="R15" s="678">
        <v>1089300</v>
      </c>
      <c r="S15" s="679">
        <v>1129200</v>
      </c>
      <c r="T15" s="554">
        <v>319000</v>
      </c>
      <c r="U15" s="554">
        <v>354000</v>
      </c>
      <c r="V15" s="554">
        <v>405500</v>
      </c>
      <c r="W15" s="675">
        <v>479900</v>
      </c>
      <c r="X15" s="676">
        <v>545500</v>
      </c>
      <c r="Y15" s="676">
        <v>591200</v>
      </c>
      <c r="Z15" s="676">
        <v>643900</v>
      </c>
      <c r="AA15" s="676">
        <v>715000</v>
      </c>
      <c r="AB15" s="676">
        <v>785400</v>
      </c>
      <c r="AC15" s="686">
        <v>835400</v>
      </c>
      <c r="AD15" s="686">
        <v>873100</v>
      </c>
      <c r="AE15" s="686">
        <v>936500</v>
      </c>
      <c r="AF15" s="686">
        <v>959200</v>
      </c>
      <c r="AG15" s="687">
        <v>990500</v>
      </c>
      <c r="AH15" s="699">
        <f t="shared" si="2"/>
        <v>12500</v>
      </c>
      <c r="AI15" s="699">
        <f t="shared" si="0"/>
        <v>33200</v>
      </c>
      <c r="AJ15" s="699">
        <f t="shared" si="0"/>
        <v>41500</v>
      </c>
      <c r="AK15" s="699">
        <f t="shared" si="0"/>
        <v>56900</v>
      </c>
      <c r="AL15" s="699">
        <f t="shared" si="0"/>
        <v>76000</v>
      </c>
      <c r="AM15" s="699">
        <f t="shared" si="0"/>
        <v>100700</v>
      </c>
      <c r="AN15" s="699">
        <f t="shared" si="0"/>
        <v>106900</v>
      </c>
      <c r="AO15" s="699">
        <f t="shared" si="0"/>
        <v>140800</v>
      </c>
      <c r="AP15" s="699">
        <f t="shared" si="0"/>
        <v>97600</v>
      </c>
      <c r="AQ15" s="699">
        <f t="shared" si="0"/>
        <v>130100</v>
      </c>
      <c r="AR15" s="699">
        <f t="shared" si="0"/>
        <v>138700</v>
      </c>
      <c r="AS15" s="700">
        <f t="shared" si="3"/>
        <v>102.6047093144405</v>
      </c>
      <c r="AT15" s="700">
        <f t="shared" si="1"/>
        <v>106.08615948670943</v>
      </c>
      <c r="AU15" s="700">
        <f t="shared" si="1"/>
        <v>107.01962110960758</v>
      </c>
      <c r="AV15" s="700">
        <f t="shared" si="1"/>
        <v>108.83677589687839</v>
      </c>
      <c r="AW15" s="700">
        <f t="shared" si="1"/>
        <v>110.62937062937064</v>
      </c>
      <c r="AX15" s="700">
        <f t="shared" si="1"/>
        <v>112.82149223325695</v>
      </c>
      <c r="AY15" s="700">
        <f t="shared" si="1"/>
        <v>112.79626526214987</v>
      </c>
      <c r="AZ15" s="700">
        <f t="shared" si="1"/>
        <v>116.1264459970221</v>
      </c>
      <c r="BA15" s="700">
        <f t="shared" si="1"/>
        <v>110.42178323545116</v>
      </c>
      <c r="BB15" s="700">
        <f t="shared" si="1"/>
        <v>113.56338615512927</v>
      </c>
      <c r="BC15" s="700">
        <f t="shared" si="1"/>
        <v>114.0030287733468</v>
      </c>
    </row>
    <row r="16" spans="1:55" ht="14.5" customHeight="1">
      <c r="A16" s="558"/>
      <c r="B16" s="563" t="s">
        <v>596</v>
      </c>
      <c r="C16" s="563" t="s">
        <v>597</v>
      </c>
      <c r="D16" s="563" t="s">
        <v>598</v>
      </c>
      <c r="E16" s="564"/>
      <c r="F16" s="553">
        <v>229000</v>
      </c>
      <c r="G16" s="554">
        <v>258000</v>
      </c>
      <c r="H16" s="554">
        <v>287960</v>
      </c>
      <c r="I16" s="675">
        <v>312800</v>
      </c>
      <c r="J16" s="676">
        <v>338100</v>
      </c>
      <c r="K16" s="676">
        <v>353600</v>
      </c>
      <c r="L16" s="676">
        <v>369400</v>
      </c>
      <c r="M16" s="676">
        <v>383400</v>
      </c>
      <c r="N16" s="676">
        <v>413300</v>
      </c>
      <c r="O16" s="677">
        <v>428600</v>
      </c>
      <c r="P16" s="678">
        <v>437400</v>
      </c>
      <c r="Q16" s="678">
        <v>446900</v>
      </c>
      <c r="R16" s="678">
        <v>445700</v>
      </c>
      <c r="S16" s="679">
        <v>440600</v>
      </c>
      <c r="T16" s="554">
        <v>239000</v>
      </c>
      <c r="U16" s="554">
        <v>272000</v>
      </c>
      <c r="V16" s="554">
        <v>290380</v>
      </c>
      <c r="W16" s="675">
        <v>307800</v>
      </c>
      <c r="X16" s="676">
        <v>323300</v>
      </c>
      <c r="Y16" s="676">
        <v>333500</v>
      </c>
      <c r="Z16" s="676">
        <v>342700</v>
      </c>
      <c r="AA16" s="676">
        <v>354300</v>
      </c>
      <c r="AB16" s="676">
        <v>376700</v>
      </c>
      <c r="AC16" s="686">
        <v>386500</v>
      </c>
      <c r="AD16" s="686">
        <v>383300</v>
      </c>
      <c r="AE16" s="686">
        <v>390900</v>
      </c>
      <c r="AF16" s="686">
        <v>386700</v>
      </c>
      <c r="AG16" s="687">
        <v>371200</v>
      </c>
      <c r="AH16" s="699">
        <f t="shared" si="2"/>
        <v>5000</v>
      </c>
      <c r="AI16" s="699">
        <f t="shared" si="0"/>
        <v>14800</v>
      </c>
      <c r="AJ16" s="699">
        <f t="shared" si="0"/>
        <v>20100</v>
      </c>
      <c r="AK16" s="699">
        <f t="shared" si="0"/>
        <v>26700</v>
      </c>
      <c r="AL16" s="699">
        <f t="shared" si="0"/>
        <v>29100</v>
      </c>
      <c r="AM16" s="699">
        <f t="shared" si="0"/>
        <v>36600</v>
      </c>
      <c r="AN16" s="699">
        <f t="shared" si="0"/>
        <v>42100</v>
      </c>
      <c r="AO16" s="699">
        <f t="shared" si="0"/>
        <v>54100</v>
      </c>
      <c r="AP16" s="699">
        <f t="shared" si="0"/>
        <v>56000</v>
      </c>
      <c r="AQ16" s="699">
        <f t="shared" si="0"/>
        <v>59000</v>
      </c>
      <c r="AR16" s="699">
        <f t="shared" si="0"/>
        <v>69400</v>
      </c>
      <c r="AS16" s="700">
        <f t="shared" si="3"/>
        <v>101.62443144899285</v>
      </c>
      <c r="AT16" s="700">
        <f t="shared" si="1"/>
        <v>104.57779152489948</v>
      </c>
      <c r="AU16" s="700">
        <f t="shared" si="1"/>
        <v>106.02698650674662</v>
      </c>
      <c r="AV16" s="700">
        <f t="shared" si="1"/>
        <v>107.79107090749926</v>
      </c>
      <c r="AW16" s="700">
        <f t="shared" si="1"/>
        <v>108.2133784928027</v>
      </c>
      <c r="AX16" s="700">
        <f t="shared" si="1"/>
        <v>109.71595434032386</v>
      </c>
      <c r="AY16" s="700">
        <f t="shared" si="1"/>
        <v>110.89262613195343</v>
      </c>
      <c r="AZ16" s="700">
        <f t="shared" si="1"/>
        <v>114.11427080615707</v>
      </c>
      <c r="BA16" s="700">
        <f t="shared" si="1"/>
        <v>114.32591455615247</v>
      </c>
      <c r="BB16" s="700">
        <f t="shared" si="1"/>
        <v>115.25730540470649</v>
      </c>
      <c r="BC16" s="700">
        <f t="shared" si="1"/>
        <v>118.69612068965519</v>
      </c>
    </row>
    <row r="17" spans="1:55" s="541" customFormat="1" ht="14.5" customHeight="1">
      <c r="A17" s="565"/>
      <c r="B17" s="561" t="s">
        <v>599</v>
      </c>
      <c r="C17" s="561" t="s">
        <v>600</v>
      </c>
      <c r="D17" s="561" t="s">
        <v>601</v>
      </c>
      <c r="E17" s="562"/>
      <c r="F17" s="555">
        <v>229000</v>
      </c>
      <c r="G17" s="556">
        <v>249000</v>
      </c>
      <c r="H17" s="556">
        <v>269520</v>
      </c>
      <c r="I17" s="681">
        <v>295600</v>
      </c>
      <c r="J17" s="682">
        <v>318000</v>
      </c>
      <c r="K17" s="682">
        <v>333900</v>
      </c>
      <c r="L17" s="682">
        <v>345600</v>
      </c>
      <c r="M17" s="682">
        <v>360700</v>
      </c>
      <c r="N17" s="682">
        <v>394200</v>
      </c>
      <c r="O17" s="683">
        <v>415000</v>
      </c>
      <c r="P17" s="684">
        <v>432700</v>
      </c>
      <c r="Q17" s="684">
        <v>431900</v>
      </c>
      <c r="R17" s="684">
        <v>449000</v>
      </c>
      <c r="S17" s="685">
        <v>455400</v>
      </c>
      <c r="T17" s="556">
        <v>240000</v>
      </c>
      <c r="U17" s="556">
        <v>262000</v>
      </c>
      <c r="V17" s="556">
        <v>273460</v>
      </c>
      <c r="W17" s="681">
        <v>289800</v>
      </c>
      <c r="X17" s="682">
        <v>304700</v>
      </c>
      <c r="Y17" s="682">
        <v>315800</v>
      </c>
      <c r="Z17" s="682">
        <v>328000</v>
      </c>
      <c r="AA17" s="682">
        <v>340100</v>
      </c>
      <c r="AB17" s="682">
        <v>366600</v>
      </c>
      <c r="AC17" s="696">
        <v>374800</v>
      </c>
      <c r="AD17" s="696">
        <v>385100</v>
      </c>
      <c r="AE17" s="696">
        <v>385400</v>
      </c>
      <c r="AF17" s="696">
        <v>395300</v>
      </c>
      <c r="AG17" s="697">
        <v>393400</v>
      </c>
      <c r="AH17" s="699">
        <f t="shared" si="2"/>
        <v>5800</v>
      </c>
      <c r="AI17" s="699">
        <f t="shared" si="0"/>
        <v>13300</v>
      </c>
      <c r="AJ17" s="699">
        <f t="shared" si="0"/>
        <v>18100</v>
      </c>
      <c r="AK17" s="699">
        <f t="shared" si="0"/>
        <v>17600</v>
      </c>
      <c r="AL17" s="699">
        <f t="shared" si="0"/>
        <v>20600</v>
      </c>
      <c r="AM17" s="699">
        <f t="shared" si="0"/>
        <v>27600</v>
      </c>
      <c r="AN17" s="699">
        <f t="shared" si="0"/>
        <v>40200</v>
      </c>
      <c r="AO17" s="699">
        <f t="shared" si="0"/>
        <v>47600</v>
      </c>
      <c r="AP17" s="699">
        <f t="shared" si="0"/>
        <v>46500</v>
      </c>
      <c r="AQ17" s="699">
        <f t="shared" si="0"/>
        <v>53700</v>
      </c>
      <c r="AR17" s="699">
        <f t="shared" si="0"/>
        <v>62000</v>
      </c>
      <c r="AS17" s="700">
        <f t="shared" si="3"/>
        <v>102.00138026224982</v>
      </c>
      <c r="AT17" s="700">
        <f t="shared" si="1"/>
        <v>104.36494913029209</v>
      </c>
      <c r="AU17" s="700">
        <f t="shared" si="1"/>
        <v>105.73147561747942</v>
      </c>
      <c r="AV17" s="700">
        <f t="shared" si="1"/>
        <v>105.36585365853659</v>
      </c>
      <c r="AW17" s="700">
        <f t="shared" si="1"/>
        <v>106.05704204645691</v>
      </c>
      <c r="AX17" s="700">
        <f t="shared" si="1"/>
        <v>107.52864157119477</v>
      </c>
      <c r="AY17" s="700">
        <f t="shared" si="1"/>
        <v>110.72572038420492</v>
      </c>
      <c r="AZ17" s="700">
        <f t="shared" si="1"/>
        <v>112.3604258634121</v>
      </c>
      <c r="BA17" s="700">
        <f t="shared" si="1"/>
        <v>112.06538661131292</v>
      </c>
      <c r="BB17" s="700">
        <f t="shared" si="1"/>
        <v>113.58461927649886</v>
      </c>
      <c r="BC17" s="700">
        <f t="shared" si="1"/>
        <v>115.7600406710727</v>
      </c>
    </row>
    <row r="18" spans="1:55" ht="14.5" customHeight="1">
      <c r="A18" s="558"/>
      <c r="B18" s="563" t="s">
        <v>602</v>
      </c>
      <c r="C18" s="563" t="s">
        <v>603</v>
      </c>
      <c r="D18" s="563" t="s">
        <v>604</v>
      </c>
      <c r="E18" s="564"/>
      <c r="F18" s="553">
        <v>363000</v>
      </c>
      <c r="G18" s="554">
        <v>401000</v>
      </c>
      <c r="H18" s="554">
        <v>436490</v>
      </c>
      <c r="I18" s="675">
        <v>485700</v>
      </c>
      <c r="J18" s="676">
        <v>539100</v>
      </c>
      <c r="K18" s="676">
        <v>578000</v>
      </c>
      <c r="L18" s="676">
        <v>624700</v>
      </c>
      <c r="M18" s="676">
        <v>668100</v>
      </c>
      <c r="N18" s="676">
        <v>728200</v>
      </c>
      <c r="O18" s="677">
        <v>781800</v>
      </c>
      <c r="P18" s="678">
        <v>808200</v>
      </c>
      <c r="Q18" s="678">
        <v>782300</v>
      </c>
      <c r="R18" s="678">
        <v>861300</v>
      </c>
      <c r="S18" s="679">
        <v>862900</v>
      </c>
      <c r="T18" s="554">
        <v>380000</v>
      </c>
      <c r="U18" s="554">
        <v>413000</v>
      </c>
      <c r="V18" s="554">
        <v>432710</v>
      </c>
      <c r="W18" s="675">
        <v>471200</v>
      </c>
      <c r="X18" s="676">
        <v>512500</v>
      </c>
      <c r="Y18" s="676">
        <v>541200</v>
      </c>
      <c r="Z18" s="676">
        <v>572200</v>
      </c>
      <c r="AA18" s="676">
        <v>613100</v>
      </c>
      <c r="AB18" s="676">
        <v>656200</v>
      </c>
      <c r="AC18" s="686">
        <v>684200</v>
      </c>
      <c r="AD18" s="686">
        <v>703600</v>
      </c>
      <c r="AE18" s="686">
        <v>689600</v>
      </c>
      <c r="AF18" s="686">
        <v>735600</v>
      </c>
      <c r="AG18" s="687">
        <v>731600</v>
      </c>
      <c r="AH18" s="699">
        <f t="shared" si="2"/>
        <v>14500</v>
      </c>
      <c r="AI18" s="699">
        <f t="shared" si="0"/>
        <v>26600</v>
      </c>
      <c r="AJ18" s="699">
        <f t="shared" si="0"/>
        <v>36800</v>
      </c>
      <c r="AK18" s="699">
        <f t="shared" si="0"/>
        <v>52500</v>
      </c>
      <c r="AL18" s="699">
        <f t="shared" si="0"/>
        <v>55000</v>
      </c>
      <c r="AM18" s="699">
        <f t="shared" si="0"/>
        <v>72000</v>
      </c>
      <c r="AN18" s="699">
        <f t="shared" si="0"/>
        <v>97600</v>
      </c>
      <c r="AO18" s="699">
        <f t="shared" si="0"/>
        <v>104600</v>
      </c>
      <c r="AP18" s="699">
        <f t="shared" si="0"/>
        <v>92700</v>
      </c>
      <c r="AQ18" s="699">
        <f t="shared" si="0"/>
        <v>125700</v>
      </c>
      <c r="AR18" s="699">
        <f t="shared" si="0"/>
        <v>131300</v>
      </c>
      <c r="AS18" s="700">
        <f t="shared" si="3"/>
        <v>103.07724957555178</v>
      </c>
      <c r="AT18" s="700">
        <f t="shared" si="1"/>
        <v>105.19024390243902</v>
      </c>
      <c r="AU18" s="700">
        <f t="shared" si="1"/>
        <v>106.79970436067998</v>
      </c>
      <c r="AV18" s="700">
        <f t="shared" si="1"/>
        <v>109.17511359664454</v>
      </c>
      <c r="AW18" s="700">
        <f t="shared" si="1"/>
        <v>108.97080411025935</v>
      </c>
      <c r="AX18" s="700">
        <f t="shared" si="1"/>
        <v>110.97226455348978</v>
      </c>
      <c r="AY18" s="700">
        <f t="shared" si="1"/>
        <v>114.26483484361299</v>
      </c>
      <c r="AZ18" s="700">
        <f t="shared" si="1"/>
        <v>114.8664013644116</v>
      </c>
      <c r="BA18" s="700">
        <f t="shared" si="1"/>
        <v>113.44257540603249</v>
      </c>
      <c r="BB18" s="700">
        <f t="shared" si="1"/>
        <v>117.08809135399673</v>
      </c>
      <c r="BC18" s="700">
        <f t="shared" si="1"/>
        <v>117.94696555494806</v>
      </c>
    </row>
    <row r="19" spans="1:55" ht="14.5" customHeight="1">
      <c r="A19" s="558"/>
      <c r="B19" s="891" t="s">
        <v>605</v>
      </c>
      <c r="C19" s="891" t="s">
        <v>606</v>
      </c>
      <c r="D19" s="891" t="s">
        <v>607</v>
      </c>
      <c r="E19" s="892"/>
      <c r="F19" s="893">
        <v>388000</v>
      </c>
      <c r="G19" s="894">
        <v>423000</v>
      </c>
      <c r="H19" s="894">
        <v>474470</v>
      </c>
      <c r="I19" s="895">
        <v>560300</v>
      </c>
      <c r="J19" s="896">
        <v>664000</v>
      </c>
      <c r="K19" s="896">
        <v>763800</v>
      </c>
      <c r="L19" s="896">
        <v>842200</v>
      </c>
      <c r="M19" s="896">
        <v>949300</v>
      </c>
      <c r="N19" s="896">
        <v>1064800</v>
      </c>
      <c r="O19" s="897">
        <v>1135900</v>
      </c>
      <c r="P19" s="898">
        <v>1223800</v>
      </c>
      <c r="Q19" s="898">
        <v>1268200</v>
      </c>
      <c r="R19" s="898">
        <v>1328900</v>
      </c>
      <c r="S19" s="899">
        <v>1390900</v>
      </c>
      <c r="T19" s="894">
        <v>393000</v>
      </c>
      <c r="U19" s="894">
        <v>428000</v>
      </c>
      <c r="V19" s="894">
        <v>466160</v>
      </c>
      <c r="W19" s="895">
        <v>537400</v>
      </c>
      <c r="X19" s="896">
        <v>620600</v>
      </c>
      <c r="Y19" s="896">
        <v>705300</v>
      </c>
      <c r="Z19" s="896">
        <v>762700</v>
      </c>
      <c r="AA19" s="896">
        <v>852500</v>
      </c>
      <c r="AB19" s="896">
        <v>933400</v>
      </c>
      <c r="AC19" s="900">
        <v>989300</v>
      </c>
      <c r="AD19" s="900">
        <v>1041700</v>
      </c>
      <c r="AE19" s="900">
        <v>1081200</v>
      </c>
      <c r="AF19" s="900">
        <v>1134800</v>
      </c>
      <c r="AG19" s="901">
        <v>1196700</v>
      </c>
      <c r="AH19" s="902">
        <f t="shared" si="2"/>
        <v>22900</v>
      </c>
      <c r="AI19" s="902">
        <f t="shared" si="0"/>
        <v>43400</v>
      </c>
      <c r="AJ19" s="902">
        <f t="shared" si="0"/>
        <v>58500</v>
      </c>
      <c r="AK19" s="902">
        <f t="shared" si="0"/>
        <v>79500</v>
      </c>
      <c r="AL19" s="902">
        <f t="shared" si="0"/>
        <v>96800</v>
      </c>
      <c r="AM19" s="902">
        <f t="shared" si="0"/>
        <v>131400</v>
      </c>
      <c r="AN19" s="902">
        <f t="shared" si="0"/>
        <v>146600</v>
      </c>
      <c r="AO19" s="902">
        <f t="shared" si="0"/>
        <v>182100</v>
      </c>
      <c r="AP19" s="902">
        <f t="shared" si="0"/>
        <v>187000</v>
      </c>
      <c r="AQ19" s="902">
        <f t="shared" si="0"/>
        <v>194100</v>
      </c>
      <c r="AR19" s="902">
        <f t="shared" si="0"/>
        <v>194200</v>
      </c>
      <c r="AS19" s="903">
        <f t="shared" si="3"/>
        <v>104.26125790844809</v>
      </c>
      <c r="AT19" s="903">
        <f t="shared" si="1"/>
        <v>106.99323235578473</v>
      </c>
      <c r="AU19" s="903">
        <f t="shared" si="1"/>
        <v>108.2943428328371</v>
      </c>
      <c r="AV19" s="903">
        <f t="shared" si="1"/>
        <v>110.42349547659632</v>
      </c>
      <c r="AW19" s="903">
        <f t="shared" si="1"/>
        <v>111.35483870967742</v>
      </c>
      <c r="AX19" s="903">
        <f t="shared" si="1"/>
        <v>114.07756588815086</v>
      </c>
      <c r="AY19" s="903">
        <f t="shared" si="1"/>
        <v>114.81855857677145</v>
      </c>
      <c r="AZ19" s="903">
        <f t="shared" si="1"/>
        <v>117.48104060670059</v>
      </c>
      <c r="BA19" s="903">
        <f t="shared" si="1"/>
        <v>117.29559748427674</v>
      </c>
      <c r="BB19" s="903">
        <f t="shared" si="1"/>
        <v>117.10433556573845</v>
      </c>
      <c r="BC19" s="903">
        <f t="shared" si="1"/>
        <v>116.2279602239492</v>
      </c>
    </row>
    <row r="20" spans="1:55" ht="14.5" customHeight="1">
      <c r="A20" s="558"/>
      <c r="B20" s="563" t="s">
        <v>608</v>
      </c>
      <c r="C20" s="563" t="s">
        <v>609</v>
      </c>
      <c r="D20" s="563" t="s">
        <v>610</v>
      </c>
      <c r="E20" s="564"/>
      <c r="F20" s="553">
        <v>289000</v>
      </c>
      <c r="G20" s="554">
        <v>315000</v>
      </c>
      <c r="H20" s="554">
        <v>354000</v>
      </c>
      <c r="I20" s="675">
        <v>435100</v>
      </c>
      <c r="J20" s="676">
        <v>488000</v>
      </c>
      <c r="K20" s="676">
        <v>531200</v>
      </c>
      <c r="L20" s="676">
        <v>583700</v>
      </c>
      <c r="M20" s="676">
        <v>657400</v>
      </c>
      <c r="N20" s="676">
        <v>725400</v>
      </c>
      <c r="O20" s="677">
        <v>769700</v>
      </c>
      <c r="P20" s="678">
        <v>839900</v>
      </c>
      <c r="Q20" s="678">
        <v>879000</v>
      </c>
      <c r="R20" s="678">
        <v>926700</v>
      </c>
      <c r="S20" s="679">
        <v>971000</v>
      </c>
      <c r="T20" s="554">
        <v>293000</v>
      </c>
      <c r="U20" s="554">
        <v>320000</v>
      </c>
      <c r="V20" s="554">
        <v>346980</v>
      </c>
      <c r="W20" s="675">
        <v>410200</v>
      </c>
      <c r="X20" s="676">
        <v>450700</v>
      </c>
      <c r="Y20" s="676">
        <v>485400</v>
      </c>
      <c r="Z20" s="676">
        <v>526400</v>
      </c>
      <c r="AA20" s="676">
        <v>583500</v>
      </c>
      <c r="AB20" s="676">
        <v>634300</v>
      </c>
      <c r="AC20" s="686">
        <v>663100</v>
      </c>
      <c r="AD20" s="686">
        <v>712500</v>
      </c>
      <c r="AE20" s="686">
        <v>735300</v>
      </c>
      <c r="AF20" s="686">
        <v>767600</v>
      </c>
      <c r="AG20" s="687">
        <v>807500</v>
      </c>
      <c r="AH20" s="699">
        <f t="shared" si="2"/>
        <v>24900</v>
      </c>
      <c r="AI20" s="699">
        <f t="shared" si="0"/>
        <v>37300</v>
      </c>
      <c r="AJ20" s="699">
        <f t="shared" si="0"/>
        <v>45800</v>
      </c>
      <c r="AK20" s="699">
        <f t="shared" si="0"/>
        <v>57300</v>
      </c>
      <c r="AL20" s="699">
        <f t="shared" si="0"/>
        <v>73900</v>
      </c>
      <c r="AM20" s="699">
        <f t="shared" si="0"/>
        <v>91100</v>
      </c>
      <c r="AN20" s="699">
        <f t="shared" si="0"/>
        <v>106600</v>
      </c>
      <c r="AO20" s="699">
        <f t="shared" si="0"/>
        <v>127400</v>
      </c>
      <c r="AP20" s="699">
        <f t="shared" si="0"/>
        <v>143700</v>
      </c>
      <c r="AQ20" s="699">
        <f t="shared" si="0"/>
        <v>159100</v>
      </c>
      <c r="AR20" s="699">
        <f t="shared" si="0"/>
        <v>163500</v>
      </c>
      <c r="AS20" s="700">
        <f t="shared" si="3"/>
        <v>106.0702096538274</v>
      </c>
      <c r="AT20" s="700">
        <f t="shared" si="1"/>
        <v>108.27601508764144</v>
      </c>
      <c r="AU20" s="700">
        <f t="shared" si="1"/>
        <v>109.43551709929955</v>
      </c>
      <c r="AV20" s="700">
        <f t="shared" si="1"/>
        <v>110.88525835866261</v>
      </c>
      <c r="AW20" s="700">
        <f t="shared" si="1"/>
        <v>112.6649528706084</v>
      </c>
      <c r="AX20" s="700">
        <f t="shared" si="1"/>
        <v>114.36228913763205</v>
      </c>
      <c r="AY20" s="700">
        <f t="shared" si="1"/>
        <v>116.07600663549992</v>
      </c>
      <c r="AZ20" s="700">
        <f t="shared" si="1"/>
        <v>117.88070175438597</v>
      </c>
      <c r="BA20" s="700">
        <f t="shared" si="1"/>
        <v>119.54304365565076</v>
      </c>
      <c r="BB20" s="700">
        <f t="shared" si="1"/>
        <v>120.72694111516415</v>
      </c>
      <c r="BC20" s="700">
        <f t="shared" si="1"/>
        <v>120.24767801857585</v>
      </c>
    </row>
    <row r="21" spans="1:55" ht="14.5" customHeight="1">
      <c r="A21" s="566"/>
      <c r="B21" s="563" t="s">
        <v>611</v>
      </c>
      <c r="C21" s="563" t="s">
        <v>612</v>
      </c>
      <c r="D21" s="563" t="s">
        <v>613</v>
      </c>
      <c r="E21" s="564"/>
      <c r="F21" s="553">
        <v>300000</v>
      </c>
      <c r="G21" s="554">
        <v>338000</v>
      </c>
      <c r="H21" s="554">
        <v>390260</v>
      </c>
      <c r="I21" s="675">
        <v>453400</v>
      </c>
      <c r="J21" s="676">
        <v>513900</v>
      </c>
      <c r="K21" s="676">
        <v>564400</v>
      </c>
      <c r="L21" s="676">
        <v>619300</v>
      </c>
      <c r="M21" s="676">
        <v>688900</v>
      </c>
      <c r="N21" s="676">
        <v>756000</v>
      </c>
      <c r="O21" s="677">
        <v>798700</v>
      </c>
      <c r="P21" s="678">
        <v>855800</v>
      </c>
      <c r="Q21" s="678">
        <v>902900</v>
      </c>
      <c r="R21" s="678">
        <v>949000</v>
      </c>
      <c r="S21" s="679">
        <v>967400</v>
      </c>
      <c r="T21" s="554">
        <v>308000</v>
      </c>
      <c r="U21" s="554">
        <v>345000</v>
      </c>
      <c r="V21" s="554">
        <v>381080</v>
      </c>
      <c r="W21" s="675">
        <v>436600</v>
      </c>
      <c r="X21" s="676">
        <v>477500</v>
      </c>
      <c r="Y21" s="676">
        <v>520300</v>
      </c>
      <c r="Z21" s="676">
        <v>557400</v>
      </c>
      <c r="AA21" s="676">
        <v>610300</v>
      </c>
      <c r="AB21" s="676">
        <v>661800</v>
      </c>
      <c r="AC21" s="686">
        <v>689500</v>
      </c>
      <c r="AD21" s="686">
        <v>730000</v>
      </c>
      <c r="AE21" s="686">
        <v>754100</v>
      </c>
      <c r="AF21" s="686">
        <v>791400</v>
      </c>
      <c r="AG21" s="687">
        <v>808700</v>
      </c>
      <c r="AH21" s="699">
        <f t="shared" si="2"/>
        <v>16800</v>
      </c>
      <c r="AI21" s="699">
        <f t="shared" si="0"/>
        <v>36400</v>
      </c>
      <c r="AJ21" s="699">
        <f t="shared" si="0"/>
        <v>44100</v>
      </c>
      <c r="AK21" s="699">
        <f t="shared" si="0"/>
        <v>61900</v>
      </c>
      <c r="AL21" s="699">
        <f t="shared" si="0"/>
        <v>78600</v>
      </c>
      <c r="AM21" s="699">
        <f t="shared" si="0"/>
        <v>94200</v>
      </c>
      <c r="AN21" s="699">
        <f t="shared" si="0"/>
        <v>109200</v>
      </c>
      <c r="AO21" s="699">
        <f t="shared" si="0"/>
        <v>125800</v>
      </c>
      <c r="AP21" s="699">
        <f t="shared" si="0"/>
        <v>148800</v>
      </c>
      <c r="AQ21" s="699">
        <f t="shared" si="0"/>
        <v>157600</v>
      </c>
      <c r="AR21" s="699">
        <f t="shared" si="0"/>
        <v>158700</v>
      </c>
      <c r="AS21" s="700">
        <f t="shared" si="3"/>
        <v>103.8479157123225</v>
      </c>
      <c r="AT21" s="700">
        <f t="shared" si="1"/>
        <v>107.62303664921467</v>
      </c>
      <c r="AU21" s="700">
        <f t="shared" si="1"/>
        <v>108.47587930040361</v>
      </c>
      <c r="AV21" s="700">
        <f t="shared" si="1"/>
        <v>111.10513096519554</v>
      </c>
      <c r="AW21" s="700">
        <f t="shared" si="1"/>
        <v>112.87891201048666</v>
      </c>
      <c r="AX21" s="700">
        <f t="shared" si="1"/>
        <v>114.23390752493201</v>
      </c>
      <c r="AY21" s="700">
        <f t="shared" si="1"/>
        <v>115.83756345177665</v>
      </c>
      <c r="AZ21" s="700">
        <f t="shared" si="1"/>
        <v>117.23287671232876</v>
      </c>
      <c r="BA21" s="700">
        <f t="shared" si="1"/>
        <v>119.7321310171065</v>
      </c>
      <c r="BB21" s="700">
        <f t="shared" si="1"/>
        <v>119.91407632044478</v>
      </c>
      <c r="BC21" s="700">
        <f t="shared" si="1"/>
        <v>119.62408804253741</v>
      </c>
    </row>
    <row r="22" spans="1:55" s="541" customFormat="1" ht="14.5" customHeight="1">
      <c r="A22" s="567"/>
      <c r="B22" s="561" t="s">
        <v>614</v>
      </c>
      <c r="C22" s="561" t="s">
        <v>615</v>
      </c>
      <c r="D22" s="561" t="s">
        <v>616</v>
      </c>
      <c r="E22" s="562"/>
      <c r="F22" s="555">
        <v>436000</v>
      </c>
      <c r="G22" s="556">
        <v>588000</v>
      </c>
      <c r="H22" s="556">
        <v>866910</v>
      </c>
      <c r="I22" s="681">
        <v>1260000</v>
      </c>
      <c r="J22" s="682">
        <v>1554500</v>
      </c>
      <c r="K22" s="682">
        <v>1754400</v>
      </c>
      <c r="L22" s="682">
        <v>2022100</v>
      </c>
      <c r="M22" s="682">
        <v>2333000</v>
      </c>
      <c r="N22" s="682">
        <v>2595800</v>
      </c>
      <c r="O22" s="683">
        <v>2826600</v>
      </c>
      <c r="P22" s="684">
        <v>3029000</v>
      </c>
      <c r="Q22" s="684">
        <v>3266300</v>
      </c>
      <c r="R22" s="684">
        <v>3384700</v>
      </c>
      <c r="S22" s="685">
        <v>3555100</v>
      </c>
      <c r="T22" s="556">
        <v>448000</v>
      </c>
      <c r="U22" s="556">
        <v>592000</v>
      </c>
      <c r="V22" s="556">
        <v>836150</v>
      </c>
      <c r="W22" s="681">
        <v>1170000</v>
      </c>
      <c r="X22" s="682">
        <v>1427800</v>
      </c>
      <c r="Y22" s="682">
        <v>1605400</v>
      </c>
      <c r="Z22" s="682">
        <v>1841800</v>
      </c>
      <c r="AA22" s="682">
        <v>2120900</v>
      </c>
      <c r="AB22" s="682">
        <v>2334500</v>
      </c>
      <c r="AC22" s="696">
        <v>2556200</v>
      </c>
      <c r="AD22" s="696">
        <v>2712400</v>
      </c>
      <c r="AE22" s="696">
        <v>2919400</v>
      </c>
      <c r="AF22" s="696">
        <v>3046300</v>
      </c>
      <c r="AG22" s="697">
        <v>3227600</v>
      </c>
      <c r="AH22" s="699">
        <f t="shared" si="2"/>
        <v>90000</v>
      </c>
      <c r="AI22" s="699">
        <f t="shared" si="0"/>
        <v>126700</v>
      </c>
      <c r="AJ22" s="699">
        <f t="shared" si="0"/>
        <v>149000</v>
      </c>
      <c r="AK22" s="699">
        <f t="shared" si="0"/>
        <v>180300</v>
      </c>
      <c r="AL22" s="699">
        <f t="shared" si="0"/>
        <v>212100</v>
      </c>
      <c r="AM22" s="699">
        <f t="shared" si="0"/>
        <v>261300</v>
      </c>
      <c r="AN22" s="699">
        <f t="shared" si="0"/>
        <v>270400</v>
      </c>
      <c r="AO22" s="699">
        <f t="shared" si="0"/>
        <v>316600</v>
      </c>
      <c r="AP22" s="699">
        <f t="shared" si="0"/>
        <v>346900</v>
      </c>
      <c r="AQ22" s="699">
        <f t="shared" si="0"/>
        <v>338400</v>
      </c>
      <c r="AR22" s="699">
        <f t="shared" si="0"/>
        <v>327500</v>
      </c>
      <c r="AS22" s="700">
        <f t="shared" si="3"/>
        <v>107.69230769230769</v>
      </c>
      <c r="AT22" s="700">
        <f t="shared" si="1"/>
        <v>108.87379184759772</v>
      </c>
      <c r="AU22" s="700">
        <f t="shared" si="1"/>
        <v>109.28117603089574</v>
      </c>
      <c r="AV22" s="700">
        <f t="shared" si="1"/>
        <v>109.78933651862309</v>
      </c>
      <c r="AW22" s="700">
        <f t="shared" si="1"/>
        <v>110.00047149794898</v>
      </c>
      <c r="AX22" s="700">
        <f t="shared" si="1"/>
        <v>111.19297494110087</v>
      </c>
      <c r="AY22" s="700">
        <f t="shared" si="1"/>
        <v>110.57820201862138</v>
      </c>
      <c r="AZ22" s="700">
        <f t="shared" si="1"/>
        <v>111.67231971685592</v>
      </c>
      <c r="BA22" s="700">
        <f t="shared" si="1"/>
        <v>111.88257861204359</v>
      </c>
      <c r="BB22" s="700">
        <f t="shared" si="1"/>
        <v>111.10855792272594</v>
      </c>
      <c r="BC22" s="700">
        <f t="shared" si="1"/>
        <v>110.14685834675919</v>
      </c>
    </row>
    <row r="23" spans="1:55" ht="14.5" customHeight="1">
      <c r="A23" s="566"/>
      <c r="B23" s="563" t="s">
        <v>617</v>
      </c>
      <c r="C23" s="563" t="s">
        <v>618</v>
      </c>
      <c r="D23" s="563" t="s">
        <v>619</v>
      </c>
      <c r="E23" s="564"/>
      <c r="F23" s="553">
        <v>443000</v>
      </c>
      <c r="G23" s="554">
        <v>542000</v>
      </c>
      <c r="H23" s="554">
        <v>764980</v>
      </c>
      <c r="I23" s="675">
        <v>1104300</v>
      </c>
      <c r="J23" s="676">
        <v>1375500</v>
      </c>
      <c r="K23" s="676">
        <v>1587800</v>
      </c>
      <c r="L23" s="676">
        <v>1776500</v>
      </c>
      <c r="M23" s="676">
        <v>2048600</v>
      </c>
      <c r="N23" s="676">
        <v>2321100</v>
      </c>
      <c r="O23" s="677">
        <v>2526200</v>
      </c>
      <c r="P23" s="678">
        <v>2717700</v>
      </c>
      <c r="Q23" s="678">
        <v>2896200</v>
      </c>
      <c r="R23" s="678">
        <v>3029800</v>
      </c>
      <c r="S23" s="679">
        <v>3191100</v>
      </c>
      <c r="T23" s="554">
        <v>448000</v>
      </c>
      <c r="U23" s="554">
        <v>547000</v>
      </c>
      <c r="V23" s="554">
        <v>741860</v>
      </c>
      <c r="W23" s="675">
        <v>1022400</v>
      </c>
      <c r="X23" s="676">
        <v>1250500</v>
      </c>
      <c r="Y23" s="676">
        <v>1422800</v>
      </c>
      <c r="Z23" s="676">
        <v>1606100</v>
      </c>
      <c r="AA23" s="676">
        <v>1838500</v>
      </c>
      <c r="AB23" s="676">
        <v>2021900</v>
      </c>
      <c r="AC23" s="686">
        <v>2203100</v>
      </c>
      <c r="AD23" s="686">
        <v>2360800</v>
      </c>
      <c r="AE23" s="686">
        <v>2529900</v>
      </c>
      <c r="AF23" s="686">
        <v>2652000</v>
      </c>
      <c r="AG23" s="687">
        <v>2802600</v>
      </c>
      <c r="AH23" s="699">
        <f t="shared" si="2"/>
        <v>81900</v>
      </c>
      <c r="AI23" s="699">
        <f t="shared" si="0"/>
        <v>125000</v>
      </c>
      <c r="AJ23" s="699">
        <f t="shared" si="0"/>
        <v>165000</v>
      </c>
      <c r="AK23" s="699">
        <f t="shared" si="0"/>
        <v>170400</v>
      </c>
      <c r="AL23" s="699">
        <f t="shared" si="0"/>
        <v>210100</v>
      </c>
      <c r="AM23" s="699">
        <f t="shared" si="0"/>
        <v>299200</v>
      </c>
      <c r="AN23" s="699">
        <f t="shared" si="0"/>
        <v>323100</v>
      </c>
      <c r="AO23" s="699">
        <f t="shared" si="0"/>
        <v>356900</v>
      </c>
      <c r="AP23" s="699">
        <f t="shared" si="0"/>
        <v>366300</v>
      </c>
      <c r="AQ23" s="699">
        <f t="shared" si="0"/>
        <v>377800</v>
      </c>
      <c r="AR23" s="699">
        <f t="shared" si="0"/>
        <v>388500</v>
      </c>
      <c r="AS23" s="700">
        <f t="shared" si="3"/>
        <v>108.0105633802817</v>
      </c>
      <c r="AT23" s="700">
        <f t="shared" si="1"/>
        <v>109.99600159936026</v>
      </c>
      <c r="AU23" s="700">
        <f t="shared" si="1"/>
        <v>111.59685127916784</v>
      </c>
      <c r="AV23" s="700">
        <f t="shared" si="1"/>
        <v>110.60955108648278</v>
      </c>
      <c r="AW23" s="700">
        <f t="shared" si="1"/>
        <v>111.42779439760675</v>
      </c>
      <c r="AX23" s="700">
        <f t="shared" si="1"/>
        <v>114.7979623126762</v>
      </c>
      <c r="AY23" s="700">
        <f t="shared" si="1"/>
        <v>114.66569833416548</v>
      </c>
      <c r="AZ23" s="700">
        <f t="shared" si="1"/>
        <v>115.11775669264657</v>
      </c>
      <c r="BA23" s="700">
        <f t="shared" si="1"/>
        <v>114.47883315546068</v>
      </c>
      <c r="BB23" s="700">
        <f t="shared" si="1"/>
        <v>114.24585218702865</v>
      </c>
      <c r="BC23" s="700">
        <f t="shared" si="1"/>
        <v>113.86212802397773</v>
      </c>
    </row>
    <row r="24" spans="1:55" ht="14.5" customHeight="1">
      <c r="A24" s="566"/>
      <c r="B24" s="559" t="s">
        <v>620</v>
      </c>
      <c r="C24" s="559" t="s">
        <v>621</v>
      </c>
      <c r="D24" s="559" t="s">
        <v>622</v>
      </c>
      <c r="E24" s="552"/>
      <c r="F24" s="553">
        <v>1824000</v>
      </c>
      <c r="G24" s="554">
        <v>2514000</v>
      </c>
      <c r="H24" s="554">
        <v>3139380</v>
      </c>
      <c r="I24" s="675">
        <v>3795600</v>
      </c>
      <c r="J24" s="676">
        <v>4239200</v>
      </c>
      <c r="K24" s="676">
        <v>4528200</v>
      </c>
      <c r="L24" s="676">
        <v>4817600</v>
      </c>
      <c r="M24" s="676">
        <v>5299500</v>
      </c>
      <c r="N24" s="676">
        <v>5669500</v>
      </c>
      <c r="O24" s="677">
        <v>6186000</v>
      </c>
      <c r="P24" s="678">
        <v>6780500</v>
      </c>
      <c r="Q24" s="678">
        <v>7359400</v>
      </c>
      <c r="R24" s="678">
        <v>7671600</v>
      </c>
      <c r="S24" s="679">
        <v>8201400</v>
      </c>
      <c r="T24" s="554">
        <v>1969000</v>
      </c>
      <c r="U24" s="554">
        <v>2692000</v>
      </c>
      <c r="V24" s="554">
        <v>3179320</v>
      </c>
      <c r="W24" s="675">
        <v>3664400</v>
      </c>
      <c r="X24" s="676">
        <v>3915000</v>
      </c>
      <c r="Y24" s="676">
        <v>4094700</v>
      </c>
      <c r="Z24" s="676">
        <v>4360100</v>
      </c>
      <c r="AA24" s="676">
        <v>4719600</v>
      </c>
      <c r="AB24" s="676">
        <v>5004800</v>
      </c>
      <c r="AC24" s="686">
        <v>5486800</v>
      </c>
      <c r="AD24" s="686">
        <v>5985400</v>
      </c>
      <c r="AE24" s="686">
        <v>6510100</v>
      </c>
      <c r="AF24" s="686">
        <v>6856300</v>
      </c>
      <c r="AG24" s="687">
        <v>7285300</v>
      </c>
      <c r="AH24" s="699">
        <f t="shared" si="2"/>
        <v>131200</v>
      </c>
      <c r="AI24" s="699">
        <f t="shared" si="0"/>
        <v>324200</v>
      </c>
      <c r="AJ24" s="699">
        <f t="shared" si="0"/>
        <v>433500</v>
      </c>
      <c r="AK24" s="699">
        <f t="shared" si="0"/>
        <v>457500</v>
      </c>
      <c r="AL24" s="699">
        <f t="shared" si="0"/>
        <v>579900</v>
      </c>
      <c r="AM24" s="699">
        <f t="shared" si="0"/>
        <v>664700</v>
      </c>
      <c r="AN24" s="699">
        <f t="shared" si="0"/>
        <v>699200</v>
      </c>
      <c r="AO24" s="699">
        <f t="shared" si="0"/>
        <v>795100</v>
      </c>
      <c r="AP24" s="699">
        <f t="shared" si="0"/>
        <v>849300</v>
      </c>
      <c r="AQ24" s="699">
        <f t="shared" si="0"/>
        <v>815300</v>
      </c>
      <c r="AR24" s="699">
        <f t="shared" si="0"/>
        <v>916100</v>
      </c>
      <c r="AS24" s="700">
        <f t="shared" si="3"/>
        <v>103.58039515336755</v>
      </c>
      <c r="AT24" s="700">
        <f t="shared" si="1"/>
        <v>108.28097062579822</v>
      </c>
      <c r="AU24" s="700">
        <f t="shared" si="1"/>
        <v>110.58685617993993</v>
      </c>
      <c r="AV24" s="700">
        <f t="shared" si="1"/>
        <v>110.49287860370175</v>
      </c>
      <c r="AW24" s="700">
        <f t="shared" si="1"/>
        <v>112.28705822527331</v>
      </c>
      <c r="AX24" s="700">
        <f t="shared" si="1"/>
        <v>113.28125</v>
      </c>
      <c r="AY24" s="700">
        <f t="shared" si="1"/>
        <v>112.74331121965444</v>
      </c>
      <c r="AZ24" s="700">
        <f t="shared" si="1"/>
        <v>113.28399104487585</v>
      </c>
      <c r="BA24" s="700">
        <f t="shared" si="1"/>
        <v>113.04588255172732</v>
      </c>
      <c r="BB24" s="700">
        <f t="shared" si="1"/>
        <v>111.89125329988478</v>
      </c>
      <c r="BC24" s="700">
        <f t="shared" si="1"/>
        <v>112.57463659698297</v>
      </c>
    </row>
    <row r="25" spans="1:55" ht="14.5" customHeight="1">
      <c r="A25" s="566"/>
      <c r="B25" s="824" t="s">
        <v>623</v>
      </c>
      <c r="C25" s="824" t="s">
        <v>624</v>
      </c>
      <c r="D25" s="824" t="s">
        <v>625</v>
      </c>
      <c r="E25" s="825"/>
      <c r="F25" s="826">
        <v>650000</v>
      </c>
      <c r="G25" s="827">
        <v>916000</v>
      </c>
      <c r="H25" s="827">
        <v>1360720</v>
      </c>
      <c r="I25" s="828">
        <v>1805800</v>
      </c>
      <c r="J25" s="829">
        <v>2133500</v>
      </c>
      <c r="K25" s="829">
        <v>2374200</v>
      </c>
      <c r="L25" s="829">
        <v>2702800</v>
      </c>
      <c r="M25" s="829">
        <v>3073600</v>
      </c>
      <c r="N25" s="829">
        <v>3409100</v>
      </c>
      <c r="O25" s="830">
        <v>3752000</v>
      </c>
      <c r="P25" s="831">
        <v>4067800</v>
      </c>
      <c r="Q25" s="831">
        <v>4350800</v>
      </c>
      <c r="R25" s="831">
        <v>4503500</v>
      </c>
      <c r="S25" s="832">
        <v>4765000</v>
      </c>
      <c r="T25" s="827">
        <v>682000</v>
      </c>
      <c r="U25" s="827">
        <v>953000</v>
      </c>
      <c r="V25" s="827">
        <v>1342170</v>
      </c>
      <c r="W25" s="828">
        <v>1724800</v>
      </c>
      <c r="X25" s="829">
        <v>1985300</v>
      </c>
      <c r="Y25" s="829">
        <v>2188700</v>
      </c>
      <c r="Z25" s="829">
        <v>2492100</v>
      </c>
      <c r="AA25" s="829">
        <v>2789900</v>
      </c>
      <c r="AB25" s="829">
        <v>3061000</v>
      </c>
      <c r="AC25" s="576">
        <v>3366000</v>
      </c>
      <c r="AD25" s="576">
        <v>3645200</v>
      </c>
      <c r="AE25" s="576">
        <v>3875600</v>
      </c>
      <c r="AF25" s="576">
        <v>4034200</v>
      </c>
      <c r="AG25" s="691">
        <v>4301900</v>
      </c>
      <c r="AH25" s="701">
        <f t="shared" si="2"/>
        <v>81000</v>
      </c>
      <c r="AI25" s="701">
        <f t="shared" si="0"/>
        <v>148200</v>
      </c>
      <c r="AJ25" s="701">
        <f t="shared" si="0"/>
        <v>185500</v>
      </c>
      <c r="AK25" s="701">
        <f t="shared" si="0"/>
        <v>210700</v>
      </c>
      <c r="AL25" s="701">
        <f t="shared" si="0"/>
        <v>283700</v>
      </c>
      <c r="AM25" s="701">
        <f t="shared" si="0"/>
        <v>348100</v>
      </c>
      <c r="AN25" s="701">
        <f t="shared" si="0"/>
        <v>386000</v>
      </c>
      <c r="AO25" s="701">
        <f t="shared" si="0"/>
        <v>422600</v>
      </c>
      <c r="AP25" s="701">
        <f t="shared" si="0"/>
        <v>475200</v>
      </c>
      <c r="AQ25" s="701">
        <f t="shared" si="0"/>
        <v>469300</v>
      </c>
      <c r="AR25" s="701">
        <f t="shared" si="0"/>
        <v>463100</v>
      </c>
      <c r="AS25" s="702">
        <f t="shared" si="3"/>
        <v>104.69619666048237</v>
      </c>
      <c r="AT25" s="702">
        <f t="shared" si="1"/>
        <v>107.46486677076513</v>
      </c>
      <c r="AU25" s="702">
        <f t="shared" si="1"/>
        <v>108.47535066477818</v>
      </c>
      <c r="AV25" s="702">
        <f t="shared" si="1"/>
        <v>108.45471690542112</v>
      </c>
      <c r="AW25" s="702">
        <f t="shared" si="1"/>
        <v>110.16882325531381</v>
      </c>
      <c r="AX25" s="702">
        <f t="shared" si="1"/>
        <v>111.37210062071219</v>
      </c>
      <c r="AY25" s="702">
        <f t="shared" si="1"/>
        <v>111.46761734997028</v>
      </c>
      <c r="AZ25" s="702">
        <f t="shared" si="1"/>
        <v>111.59332821244377</v>
      </c>
      <c r="BA25" s="702">
        <f t="shared" si="1"/>
        <v>112.26132727835689</v>
      </c>
      <c r="BB25" s="702">
        <f t="shared" si="1"/>
        <v>111.63303752912597</v>
      </c>
      <c r="BC25" s="702">
        <f t="shared" si="1"/>
        <v>110.76501080917734</v>
      </c>
    </row>
    <row r="26" spans="1:55" ht="14.5" customHeight="1">
      <c r="A26" s="566"/>
      <c r="B26" s="563" t="s">
        <v>626</v>
      </c>
      <c r="C26" s="563" t="s">
        <v>627</v>
      </c>
      <c r="D26" s="563" t="s">
        <v>628</v>
      </c>
      <c r="E26" s="564"/>
      <c r="F26" s="553">
        <v>436000</v>
      </c>
      <c r="G26" s="554">
        <v>472000</v>
      </c>
      <c r="H26" s="554">
        <v>525470</v>
      </c>
      <c r="I26" s="675">
        <v>600200</v>
      </c>
      <c r="J26" s="676">
        <v>636100</v>
      </c>
      <c r="K26" s="676">
        <v>690900</v>
      </c>
      <c r="L26" s="676">
        <v>726700</v>
      </c>
      <c r="M26" s="676">
        <v>777300</v>
      </c>
      <c r="N26" s="676">
        <v>843500</v>
      </c>
      <c r="O26" s="677">
        <v>888000</v>
      </c>
      <c r="P26" s="678">
        <v>929700</v>
      </c>
      <c r="Q26" s="678">
        <v>972300</v>
      </c>
      <c r="R26" s="678">
        <v>994500</v>
      </c>
      <c r="S26" s="679">
        <v>1015200</v>
      </c>
      <c r="T26" s="554">
        <v>458000</v>
      </c>
      <c r="U26" s="554">
        <v>500000</v>
      </c>
      <c r="V26" s="554">
        <v>531580</v>
      </c>
      <c r="W26" s="675">
        <v>585800</v>
      </c>
      <c r="X26" s="676">
        <v>607900</v>
      </c>
      <c r="Y26" s="676">
        <v>651600</v>
      </c>
      <c r="Z26" s="676">
        <v>670900</v>
      </c>
      <c r="AA26" s="676">
        <v>715100</v>
      </c>
      <c r="AB26" s="676">
        <v>768600</v>
      </c>
      <c r="AC26" s="686">
        <v>794500</v>
      </c>
      <c r="AD26" s="686">
        <v>816700</v>
      </c>
      <c r="AE26" s="686">
        <v>839900</v>
      </c>
      <c r="AF26" s="686">
        <v>848700</v>
      </c>
      <c r="AG26" s="687">
        <v>856900</v>
      </c>
      <c r="AH26" s="699">
        <f t="shared" si="2"/>
        <v>14400</v>
      </c>
      <c r="AI26" s="699">
        <f t="shared" ref="AI26:AI58" si="4">J26-X26</f>
        <v>28200</v>
      </c>
      <c r="AJ26" s="699">
        <f t="shared" ref="AJ26:AJ58" si="5">K26-Y26</f>
        <v>39300</v>
      </c>
      <c r="AK26" s="699">
        <f t="shared" ref="AK26:AK58" si="6">L26-Z26</f>
        <v>55800</v>
      </c>
      <c r="AL26" s="699">
        <f t="shared" ref="AL26:AL58" si="7">M26-AA26</f>
        <v>62200</v>
      </c>
      <c r="AM26" s="699">
        <f t="shared" ref="AM26:AM58" si="8">N26-AB26</f>
        <v>74900</v>
      </c>
      <c r="AN26" s="699">
        <f t="shared" ref="AN26:AN58" si="9">O26-AC26</f>
        <v>93500</v>
      </c>
      <c r="AO26" s="699">
        <f t="shared" ref="AO26:AO58" si="10">P26-AD26</f>
        <v>113000</v>
      </c>
      <c r="AP26" s="699">
        <f t="shared" ref="AP26:AP58" si="11">Q26-AE26</f>
        <v>132400</v>
      </c>
      <c r="AQ26" s="699">
        <f t="shared" ref="AQ26:AQ58" si="12">R26-AF26</f>
        <v>145800</v>
      </c>
      <c r="AR26" s="699">
        <f t="shared" ref="AR26:AR58" si="13">S26-AG26</f>
        <v>158300</v>
      </c>
      <c r="AS26" s="700">
        <f t="shared" si="3"/>
        <v>102.45817685216798</v>
      </c>
      <c r="AT26" s="700">
        <f t="shared" ref="AT26:AT58" si="14">J26/X26*100</f>
        <v>104.63892087514395</v>
      </c>
      <c r="AU26" s="700">
        <f t="shared" ref="AU26:AU58" si="15">K26/Y26*100</f>
        <v>106.03130755064456</v>
      </c>
      <c r="AV26" s="700">
        <f t="shared" ref="AV26:AV58" si="16">L26/Z26*100</f>
        <v>108.31718586972723</v>
      </c>
      <c r="AW26" s="700">
        <f t="shared" ref="AW26:AW58" si="17">M26/AA26*100</f>
        <v>108.69808418403019</v>
      </c>
      <c r="AX26" s="700">
        <f t="shared" ref="AX26:AX58" si="18">N26/AB26*100</f>
        <v>109.74499089253187</v>
      </c>
      <c r="AY26" s="700">
        <f t="shared" ref="AY26:AY58" si="19">O26/AC26*100</f>
        <v>111.76840780365009</v>
      </c>
      <c r="AZ26" s="700">
        <f t="shared" ref="AZ26:AZ58" si="20">P26/AD26*100</f>
        <v>113.83616995224686</v>
      </c>
      <c r="BA26" s="700">
        <f t="shared" ref="BA26:BA58" si="21">Q26/AE26*100</f>
        <v>115.76378140254792</v>
      </c>
      <c r="BB26" s="700">
        <f t="shared" ref="BB26:BB58" si="22">R26/AF26*100</f>
        <v>117.17921527041358</v>
      </c>
      <c r="BC26" s="700">
        <f t="shared" ref="BC26:BC58" si="23">S26/AG26*100</f>
        <v>118.47356751079472</v>
      </c>
    </row>
    <row r="27" spans="1:55" s="541" customFormat="1" ht="14.5" customHeight="1">
      <c r="A27" s="567"/>
      <c r="B27" s="561" t="s">
        <v>629</v>
      </c>
      <c r="C27" s="561" t="s">
        <v>630</v>
      </c>
      <c r="D27" s="561" t="s">
        <v>631</v>
      </c>
      <c r="E27" s="562"/>
      <c r="F27" s="555">
        <v>193000</v>
      </c>
      <c r="G27" s="556">
        <v>217000</v>
      </c>
      <c r="H27" s="556">
        <v>234490</v>
      </c>
      <c r="I27" s="681">
        <v>269900</v>
      </c>
      <c r="J27" s="682">
        <v>289800</v>
      </c>
      <c r="K27" s="682">
        <v>302100</v>
      </c>
      <c r="L27" s="682">
        <v>317300</v>
      </c>
      <c r="M27" s="682">
        <v>349300</v>
      </c>
      <c r="N27" s="682">
        <v>379100</v>
      </c>
      <c r="O27" s="683">
        <v>407700</v>
      </c>
      <c r="P27" s="684">
        <v>424300</v>
      </c>
      <c r="Q27" s="684">
        <v>439000</v>
      </c>
      <c r="R27" s="684">
        <v>452600</v>
      </c>
      <c r="S27" s="685">
        <v>473900</v>
      </c>
      <c r="T27" s="556">
        <v>200000</v>
      </c>
      <c r="U27" s="556">
        <v>223000</v>
      </c>
      <c r="V27" s="556">
        <v>232100</v>
      </c>
      <c r="W27" s="681">
        <v>259300</v>
      </c>
      <c r="X27" s="682">
        <v>273100</v>
      </c>
      <c r="Y27" s="682">
        <v>282500</v>
      </c>
      <c r="Z27" s="682">
        <v>293700</v>
      </c>
      <c r="AA27" s="682">
        <v>319500</v>
      </c>
      <c r="AB27" s="682">
        <v>339400</v>
      </c>
      <c r="AC27" s="696">
        <v>357900</v>
      </c>
      <c r="AD27" s="696">
        <v>371100</v>
      </c>
      <c r="AE27" s="696">
        <v>381800</v>
      </c>
      <c r="AF27" s="696">
        <v>394000</v>
      </c>
      <c r="AG27" s="697">
        <v>404000</v>
      </c>
      <c r="AH27" s="699">
        <f t="shared" si="2"/>
        <v>10600</v>
      </c>
      <c r="AI27" s="699">
        <f t="shared" si="4"/>
        <v>16700</v>
      </c>
      <c r="AJ27" s="699">
        <f t="shared" si="5"/>
        <v>19600</v>
      </c>
      <c r="AK27" s="699">
        <f t="shared" si="6"/>
        <v>23600</v>
      </c>
      <c r="AL27" s="699">
        <f t="shared" si="7"/>
        <v>29800</v>
      </c>
      <c r="AM27" s="699">
        <f t="shared" si="8"/>
        <v>39700</v>
      </c>
      <c r="AN27" s="699">
        <f t="shared" si="9"/>
        <v>49800</v>
      </c>
      <c r="AO27" s="699">
        <f t="shared" si="10"/>
        <v>53200</v>
      </c>
      <c r="AP27" s="699">
        <f t="shared" si="11"/>
        <v>57200</v>
      </c>
      <c r="AQ27" s="699">
        <f t="shared" si="12"/>
        <v>58600</v>
      </c>
      <c r="AR27" s="699">
        <f t="shared" si="13"/>
        <v>69900</v>
      </c>
      <c r="AS27" s="700">
        <f t="shared" si="3"/>
        <v>104.08792903972233</v>
      </c>
      <c r="AT27" s="700">
        <f t="shared" si="14"/>
        <v>106.11497619919443</v>
      </c>
      <c r="AU27" s="700">
        <f t="shared" si="15"/>
        <v>106.93805309734515</v>
      </c>
      <c r="AV27" s="700">
        <f t="shared" si="16"/>
        <v>108.03541028260129</v>
      </c>
      <c r="AW27" s="700">
        <f t="shared" si="17"/>
        <v>109.32707355242566</v>
      </c>
      <c r="AX27" s="700">
        <f t="shared" si="18"/>
        <v>111.69711255156159</v>
      </c>
      <c r="AY27" s="700">
        <f t="shared" si="19"/>
        <v>113.91450125733445</v>
      </c>
      <c r="AZ27" s="700">
        <f t="shared" si="20"/>
        <v>114.33575855564537</v>
      </c>
      <c r="BA27" s="700">
        <f t="shared" si="21"/>
        <v>114.98166579360922</v>
      </c>
      <c r="BB27" s="700">
        <f t="shared" si="22"/>
        <v>114.87309644670052</v>
      </c>
      <c r="BC27" s="700">
        <f t="shared" si="23"/>
        <v>117.30198019801981</v>
      </c>
    </row>
    <row r="28" spans="1:55" ht="14.5" customHeight="1">
      <c r="A28" s="566"/>
      <c r="B28" s="563" t="s">
        <v>632</v>
      </c>
      <c r="C28" s="563" t="s">
        <v>633</v>
      </c>
      <c r="D28" s="563" t="s">
        <v>634</v>
      </c>
      <c r="E28" s="564"/>
      <c r="F28" s="553">
        <v>191000</v>
      </c>
      <c r="G28" s="554">
        <v>199000</v>
      </c>
      <c r="H28" s="554">
        <v>231280</v>
      </c>
      <c r="I28" s="675">
        <v>269600</v>
      </c>
      <c r="J28" s="676">
        <v>310700</v>
      </c>
      <c r="K28" s="676">
        <v>341400</v>
      </c>
      <c r="L28" s="676">
        <v>368400</v>
      </c>
      <c r="M28" s="676">
        <v>400900</v>
      </c>
      <c r="N28" s="676">
        <v>441000</v>
      </c>
      <c r="O28" s="677">
        <v>470500</v>
      </c>
      <c r="P28" s="678">
        <v>498000</v>
      </c>
      <c r="Q28" s="678">
        <v>520400</v>
      </c>
      <c r="R28" s="678">
        <v>535800</v>
      </c>
      <c r="S28" s="679">
        <v>554000</v>
      </c>
      <c r="T28" s="554">
        <v>203000</v>
      </c>
      <c r="U28" s="554">
        <v>213000</v>
      </c>
      <c r="V28" s="554">
        <v>234190</v>
      </c>
      <c r="W28" s="675">
        <v>264200</v>
      </c>
      <c r="X28" s="676">
        <v>291400</v>
      </c>
      <c r="Y28" s="676">
        <v>316400</v>
      </c>
      <c r="Z28" s="676">
        <v>335300</v>
      </c>
      <c r="AA28" s="676">
        <v>361100</v>
      </c>
      <c r="AB28" s="676">
        <v>392600</v>
      </c>
      <c r="AC28" s="686">
        <v>407100</v>
      </c>
      <c r="AD28" s="686">
        <v>424700</v>
      </c>
      <c r="AE28" s="686">
        <v>443200</v>
      </c>
      <c r="AF28" s="686">
        <v>457900</v>
      </c>
      <c r="AG28" s="687">
        <v>466800</v>
      </c>
      <c r="AH28" s="699">
        <f t="shared" si="2"/>
        <v>5400</v>
      </c>
      <c r="AI28" s="699">
        <f t="shared" si="4"/>
        <v>19300</v>
      </c>
      <c r="AJ28" s="699">
        <f t="shared" si="5"/>
        <v>25000</v>
      </c>
      <c r="AK28" s="699">
        <f t="shared" si="6"/>
        <v>33100</v>
      </c>
      <c r="AL28" s="699">
        <f t="shared" si="7"/>
        <v>39800</v>
      </c>
      <c r="AM28" s="699">
        <f t="shared" si="8"/>
        <v>48400</v>
      </c>
      <c r="AN28" s="699">
        <f t="shared" si="9"/>
        <v>63400</v>
      </c>
      <c r="AO28" s="699">
        <f t="shared" si="10"/>
        <v>73300</v>
      </c>
      <c r="AP28" s="699">
        <f t="shared" si="11"/>
        <v>77200</v>
      </c>
      <c r="AQ28" s="699">
        <f t="shared" si="12"/>
        <v>77900</v>
      </c>
      <c r="AR28" s="699">
        <f t="shared" si="13"/>
        <v>87200</v>
      </c>
      <c r="AS28" s="700">
        <f t="shared" si="3"/>
        <v>102.04390613171839</v>
      </c>
      <c r="AT28" s="700">
        <f t="shared" si="14"/>
        <v>106.6231983527797</v>
      </c>
      <c r="AU28" s="700">
        <f t="shared" si="15"/>
        <v>107.90139064475348</v>
      </c>
      <c r="AV28" s="700">
        <f t="shared" si="16"/>
        <v>109.8717566358485</v>
      </c>
      <c r="AW28" s="700">
        <f t="shared" si="17"/>
        <v>111.02187759623372</v>
      </c>
      <c r="AX28" s="700">
        <f t="shared" si="18"/>
        <v>112.32806928171166</v>
      </c>
      <c r="AY28" s="700">
        <f t="shared" si="19"/>
        <v>115.57356914762957</v>
      </c>
      <c r="AZ28" s="700">
        <f t="shared" si="20"/>
        <v>117.25924181775372</v>
      </c>
      <c r="BA28" s="700">
        <f t="shared" si="21"/>
        <v>117.4187725631769</v>
      </c>
      <c r="BB28" s="700">
        <f t="shared" si="22"/>
        <v>117.01244813278009</v>
      </c>
      <c r="BC28" s="700">
        <f t="shared" si="23"/>
        <v>118.68037703513281</v>
      </c>
    </row>
    <row r="29" spans="1:55" ht="14.5" customHeight="1">
      <c r="A29" s="566"/>
      <c r="B29" s="563" t="s">
        <v>635</v>
      </c>
      <c r="C29" s="563" t="s">
        <v>636</v>
      </c>
      <c r="D29" s="563" t="s">
        <v>637</v>
      </c>
      <c r="E29" s="564"/>
      <c r="F29" s="553">
        <v>152000</v>
      </c>
      <c r="G29" s="554">
        <v>162000</v>
      </c>
      <c r="H29" s="554">
        <v>181260</v>
      </c>
      <c r="I29" s="675">
        <v>195200</v>
      </c>
      <c r="J29" s="676">
        <v>210600</v>
      </c>
      <c r="K29" s="676">
        <v>221800</v>
      </c>
      <c r="L29" s="676">
        <v>237700</v>
      </c>
      <c r="M29" s="676">
        <v>250900</v>
      </c>
      <c r="N29" s="676">
        <v>274800</v>
      </c>
      <c r="O29" s="677">
        <v>293000</v>
      </c>
      <c r="P29" s="678">
        <v>308700</v>
      </c>
      <c r="Q29" s="678">
        <v>309600</v>
      </c>
      <c r="R29" s="678">
        <v>325400</v>
      </c>
      <c r="S29" s="679">
        <v>341400</v>
      </c>
      <c r="T29" s="554">
        <v>157000</v>
      </c>
      <c r="U29" s="554">
        <v>167000</v>
      </c>
      <c r="V29" s="554">
        <v>178810</v>
      </c>
      <c r="W29" s="675">
        <v>188100</v>
      </c>
      <c r="X29" s="676">
        <v>197200</v>
      </c>
      <c r="Y29" s="676">
        <v>206100</v>
      </c>
      <c r="Z29" s="676">
        <v>217900</v>
      </c>
      <c r="AA29" s="676">
        <v>230300</v>
      </c>
      <c r="AB29" s="676">
        <v>246400</v>
      </c>
      <c r="AC29" s="686">
        <v>254400</v>
      </c>
      <c r="AD29" s="686">
        <v>261000</v>
      </c>
      <c r="AE29" s="686">
        <v>266500</v>
      </c>
      <c r="AF29" s="686">
        <v>280800</v>
      </c>
      <c r="AG29" s="687">
        <v>288300</v>
      </c>
      <c r="AH29" s="699">
        <f t="shared" si="2"/>
        <v>7100</v>
      </c>
      <c r="AI29" s="699">
        <f t="shared" si="4"/>
        <v>13400</v>
      </c>
      <c r="AJ29" s="699">
        <f t="shared" si="5"/>
        <v>15700</v>
      </c>
      <c r="AK29" s="699">
        <f t="shared" si="6"/>
        <v>19800</v>
      </c>
      <c r="AL29" s="699">
        <f t="shared" si="7"/>
        <v>20600</v>
      </c>
      <c r="AM29" s="699">
        <f t="shared" si="8"/>
        <v>28400</v>
      </c>
      <c r="AN29" s="699">
        <f t="shared" si="9"/>
        <v>38600</v>
      </c>
      <c r="AO29" s="699">
        <f t="shared" si="10"/>
        <v>47700</v>
      </c>
      <c r="AP29" s="699">
        <f t="shared" si="11"/>
        <v>43100</v>
      </c>
      <c r="AQ29" s="699">
        <f t="shared" si="12"/>
        <v>44600</v>
      </c>
      <c r="AR29" s="699">
        <f t="shared" si="13"/>
        <v>53100</v>
      </c>
      <c r="AS29" s="700">
        <f t="shared" si="3"/>
        <v>103.77458798511429</v>
      </c>
      <c r="AT29" s="700">
        <f t="shared" si="14"/>
        <v>106.79513184584179</v>
      </c>
      <c r="AU29" s="700">
        <f t="shared" si="15"/>
        <v>107.61766132945172</v>
      </c>
      <c r="AV29" s="700">
        <f t="shared" si="16"/>
        <v>109.08673703533731</v>
      </c>
      <c r="AW29" s="700">
        <f t="shared" si="17"/>
        <v>108.94485453755971</v>
      </c>
      <c r="AX29" s="700">
        <f t="shared" si="18"/>
        <v>111.52597402597402</v>
      </c>
      <c r="AY29" s="700">
        <f t="shared" si="19"/>
        <v>115.17295597484276</v>
      </c>
      <c r="AZ29" s="700">
        <f t="shared" si="20"/>
        <v>118.27586206896552</v>
      </c>
      <c r="BA29" s="700">
        <f t="shared" si="21"/>
        <v>116.17260787992495</v>
      </c>
      <c r="BB29" s="700">
        <f t="shared" si="22"/>
        <v>115.88319088319088</v>
      </c>
      <c r="BC29" s="700">
        <f t="shared" si="23"/>
        <v>118.41831425598335</v>
      </c>
    </row>
    <row r="30" spans="1:55" ht="14.5" customHeight="1">
      <c r="A30" s="566"/>
      <c r="B30" s="563" t="s">
        <v>638</v>
      </c>
      <c r="C30" s="563" t="s">
        <v>639</v>
      </c>
      <c r="D30" s="563" t="s">
        <v>640</v>
      </c>
      <c r="E30" s="564"/>
      <c r="F30" s="553">
        <v>154000</v>
      </c>
      <c r="G30" s="554">
        <v>167000</v>
      </c>
      <c r="H30" s="554">
        <v>182680</v>
      </c>
      <c r="I30" s="675">
        <v>202900</v>
      </c>
      <c r="J30" s="676">
        <v>229600</v>
      </c>
      <c r="K30" s="676">
        <v>252700</v>
      </c>
      <c r="L30" s="676">
        <v>277500</v>
      </c>
      <c r="M30" s="676">
        <v>313700</v>
      </c>
      <c r="N30" s="676">
        <v>353800</v>
      </c>
      <c r="O30" s="677">
        <v>380300</v>
      </c>
      <c r="P30" s="678">
        <v>398300</v>
      </c>
      <c r="Q30" s="678">
        <v>422100</v>
      </c>
      <c r="R30" s="678">
        <v>422000</v>
      </c>
      <c r="S30" s="679">
        <v>427000</v>
      </c>
      <c r="T30" s="554">
        <v>156000</v>
      </c>
      <c r="U30" s="554">
        <v>169000</v>
      </c>
      <c r="V30" s="554">
        <v>180430</v>
      </c>
      <c r="W30" s="675">
        <v>194600</v>
      </c>
      <c r="X30" s="676">
        <v>215200</v>
      </c>
      <c r="Y30" s="676">
        <v>227600</v>
      </c>
      <c r="Z30" s="676">
        <v>243700</v>
      </c>
      <c r="AA30" s="676">
        <v>269100</v>
      </c>
      <c r="AB30" s="676">
        <v>300100</v>
      </c>
      <c r="AC30" s="686">
        <v>307000</v>
      </c>
      <c r="AD30" s="686">
        <v>316600</v>
      </c>
      <c r="AE30" s="686">
        <v>328500</v>
      </c>
      <c r="AF30" s="686">
        <v>331900</v>
      </c>
      <c r="AG30" s="687">
        <v>339200</v>
      </c>
      <c r="AH30" s="699">
        <f t="shared" si="2"/>
        <v>8300</v>
      </c>
      <c r="AI30" s="699">
        <f t="shared" si="4"/>
        <v>14400</v>
      </c>
      <c r="AJ30" s="699">
        <f t="shared" si="5"/>
        <v>25100</v>
      </c>
      <c r="AK30" s="699">
        <f t="shared" si="6"/>
        <v>33800</v>
      </c>
      <c r="AL30" s="699">
        <f t="shared" si="7"/>
        <v>44600</v>
      </c>
      <c r="AM30" s="699">
        <f t="shared" si="8"/>
        <v>53700</v>
      </c>
      <c r="AN30" s="699">
        <f t="shared" si="9"/>
        <v>73300</v>
      </c>
      <c r="AO30" s="699">
        <f t="shared" si="10"/>
        <v>81700</v>
      </c>
      <c r="AP30" s="699">
        <f t="shared" si="11"/>
        <v>93600</v>
      </c>
      <c r="AQ30" s="699">
        <f t="shared" si="12"/>
        <v>90100</v>
      </c>
      <c r="AR30" s="699">
        <f t="shared" si="13"/>
        <v>87800</v>
      </c>
      <c r="AS30" s="700">
        <f t="shared" si="3"/>
        <v>104.26515930113052</v>
      </c>
      <c r="AT30" s="700">
        <f t="shared" si="14"/>
        <v>106.6914498141264</v>
      </c>
      <c r="AU30" s="700">
        <f t="shared" si="15"/>
        <v>111.02811950790861</v>
      </c>
      <c r="AV30" s="700">
        <f t="shared" si="16"/>
        <v>113.8695116947066</v>
      </c>
      <c r="AW30" s="700">
        <f t="shared" si="17"/>
        <v>116.57376439985137</v>
      </c>
      <c r="AX30" s="700">
        <f t="shared" si="18"/>
        <v>117.89403532155949</v>
      </c>
      <c r="AY30" s="700">
        <f t="shared" si="19"/>
        <v>123.87622149837134</v>
      </c>
      <c r="AZ30" s="700">
        <f t="shared" si="20"/>
        <v>125.80543272267846</v>
      </c>
      <c r="BA30" s="700">
        <f t="shared" si="21"/>
        <v>128.49315068493149</v>
      </c>
      <c r="BB30" s="700">
        <f t="shared" si="22"/>
        <v>127.14673094305513</v>
      </c>
      <c r="BC30" s="700">
        <f t="shared" si="23"/>
        <v>125.88443396226414</v>
      </c>
    </row>
    <row r="31" spans="1:55" ht="14.5" customHeight="1">
      <c r="A31" s="566"/>
      <c r="B31" s="563" t="s">
        <v>641</v>
      </c>
      <c r="C31" s="563" t="s">
        <v>642</v>
      </c>
      <c r="D31" s="563" t="s">
        <v>643</v>
      </c>
      <c r="E31" s="564"/>
      <c r="F31" s="553">
        <v>404000</v>
      </c>
      <c r="G31" s="554">
        <v>434000</v>
      </c>
      <c r="H31" s="554">
        <v>484990</v>
      </c>
      <c r="I31" s="675">
        <v>545500</v>
      </c>
      <c r="J31" s="676">
        <v>596900</v>
      </c>
      <c r="K31" s="676">
        <v>647400</v>
      </c>
      <c r="L31" s="676">
        <v>697500</v>
      </c>
      <c r="M31" s="676">
        <v>749900</v>
      </c>
      <c r="N31" s="676">
        <v>850400</v>
      </c>
      <c r="O31" s="677">
        <v>890800</v>
      </c>
      <c r="P31" s="678">
        <v>946300</v>
      </c>
      <c r="Q31" s="678">
        <v>982200</v>
      </c>
      <c r="R31" s="678">
        <v>1007900</v>
      </c>
      <c r="S31" s="679">
        <v>1039600</v>
      </c>
      <c r="T31" s="554">
        <v>414000</v>
      </c>
      <c r="U31" s="554">
        <v>439000</v>
      </c>
      <c r="V31" s="554">
        <v>477440</v>
      </c>
      <c r="W31" s="675">
        <v>515500</v>
      </c>
      <c r="X31" s="676">
        <v>553200</v>
      </c>
      <c r="Y31" s="676">
        <v>581200</v>
      </c>
      <c r="Z31" s="676">
        <v>614000</v>
      </c>
      <c r="AA31" s="676">
        <v>656900</v>
      </c>
      <c r="AB31" s="676">
        <v>723500</v>
      </c>
      <c r="AC31" s="686">
        <v>741200</v>
      </c>
      <c r="AD31" s="686">
        <v>763900</v>
      </c>
      <c r="AE31" s="686">
        <v>789100</v>
      </c>
      <c r="AF31" s="686">
        <v>811200</v>
      </c>
      <c r="AG31" s="687">
        <v>831500</v>
      </c>
      <c r="AH31" s="699">
        <f t="shared" si="2"/>
        <v>30000</v>
      </c>
      <c r="AI31" s="699">
        <f t="shared" si="4"/>
        <v>43700</v>
      </c>
      <c r="AJ31" s="699">
        <f t="shared" si="5"/>
        <v>66200</v>
      </c>
      <c r="AK31" s="699">
        <f t="shared" si="6"/>
        <v>83500</v>
      </c>
      <c r="AL31" s="699">
        <f t="shared" si="7"/>
        <v>93000</v>
      </c>
      <c r="AM31" s="699">
        <f t="shared" si="8"/>
        <v>126900</v>
      </c>
      <c r="AN31" s="699">
        <f t="shared" si="9"/>
        <v>149600</v>
      </c>
      <c r="AO31" s="699">
        <f t="shared" si="10"/>
        <v>182400</v>
      </c>
      <c r="AP31" s="699">
        <f t="shared" si="11"/>
        <v>193100</v>
      </c>
      <c r="AQ31" s="699">
        <f t="shared" si="12"/>
        <v>196700</v>
      </c>
      <c r="AR31" s="699">
        <f t="shared" si="13"/>
        <v>208100</v>
      </c>
      <c r="AS31" s="700">
        <f t="shared" si="3"/>
        <v>105.81959262851601</v>
      </c>
      <c r="AT31" s="700">
        <f t="shared" si="14"/>
        <v>107.89949385394071</v>
      </c>
      <c r="AU31" s="700">
        <f t="shared" si="15"/>
        <v>111.39022711631108</v>
      </c>
      <c r="AV31" s="700">
        <f t="shared" si="16"/>
        <v>113.59934853420195</v>
      </c>
      <c r="AW31" s="700">
        <f t="shared" si="17"/>
        <v>114.15740599786879</v>
      </c>
      <c r="AX31" s="700">
        <f t="shared" si="18"/>
        <v>117.53973738769869</v>
      </c>
      <c r="AY31" s="700">
        <f t="shared" si="19"/>
        <v>120.1834862385321</v>
      </c>
      <c r="AZ31" s="700">
        <f t="shared" si="20"/>
        <v>123.87747087315093</v>
      </c>
      <c r="BA31" s="700">
        <f t="shared" si="21"/>
        <v>124.47091623368394</v>
      </c>
      <c r="BB31" s="700">
        <f t="shared" si="22"/>
        <v>124.24802761341223</v>
      </c>
      <c r="BC31" s="700">
        <f t="shared" si="23"/>
        <v>125.02705953096813</v>
      </c>
    </row>
    <row r="32" spans="1:55" s="541" customFormat="1" ht="14.5" customHeight="1">
      <c r="A32" s="567"/>
      <c r="B32" s="561" t="s">
        <v>644</v>
      </c>
      <c r="C32" s="561" t="s">
        <v>645</v>
      </c>
      <c r="D32" s="561" t="s">
        <v>646</v>
      </c>
      <c r="E32" s="562"/>
      <c r="F32" s="555">
        <v>311000</v>
      </c>
      <c r="G32" s="556">
        <v>360000</v>
      </c>
      <c r="H32" s="556">
        <v>410290</v>
      </c>
      <c r="I32" s="681">
        <v>472400</v>
      </c>
      <c r="J32" s="682">
        <v>535300</v>
      </c>
      <c r="K32" s="682">
        <v>577600</v>
      </c>
      <c r="L32" s="682">
        <v>617700</v>
      </c>
      <c r="M32" s="682">
        <v>671900</v>
      </c>
      <c r="N32" s="682">
        <v>741100</v>
      </c>
      <c r="O32" s="683">
        <v>782900</v>
      </c>
      <c r="P32" s="684">
        <v>835700</v>
      </c>
      <c r="Q32" s="684">
        <v>878400</v>
      </c>
      <c r="R32" s="684">
        <v>893900</v>
      </c>
      <c r="S32" s="685">
        <v>924100</v>
      </c>
      <c r="T32" s="556">
        <v>318000</v>
      </c>
      <c r="U32" s="556">
        <v>370000</v>
      </c>
      <c r="V32" s="556">
        <v>404820</v>
      </c>
      <c r="W32" s="681">
        <v>451700</v>
      </c>
      <c r="X32" s="682">
        <v>497500</v>
      </c>
      <c r="Y32" s="682">
        <v>528800</v>
      </c>
      <c r="Z32" s="682">
        <v>561600</v>
      </c>
      <c r="AA32" s="682">
        <v>607000</v>
      </c>
      <c r="AB32" s="682">
        <v>654400</v>
      </c>
      <c r="AC32" s="696">
        <v>679800</v>
      </c>
      <c r="AD32" s="696">
        <v>718300</v>
      </c>
      <c r="AE32" s="696">
        <v>744300</v>
      </c>
      <c r="AF32" s="696">
        <v>755500</v>
      </c>
      <c r="AG32" s="697">
        <v>776000</v>
      </c>
      <c r="AH32" s="699">
        <f t="shared" si="2"/>
        <v>20700</v>
      </c>
      <c r="AI32" s="699">
        <f t="shared" si="4"/>
        <v>37800</v>
      </c>
      <c r="AJ32" s="699">
        <f t="shared" si="5"/>
        <v>48800</v>
      </c>
      <c r="AK32" s="699">
        <f t="shared" si="6"/>
        <v>56100</v>
      </c>
      <c r="AL32" s="699">
        <f t="shared" si="7"/>
        <v>64900</v>
      </c>
      <c r="AM32" s="699">
        <f t="shared" si="8"/>
        <v>86700</v>
      </c>
      <c r="AN32" s="699">
        <f t="shared" si="9"/>
        <v>103100</v>
      </c>
      <c r="AO32" s="699">
        <f t="shared" si="10"/>
        <v>117400</v>
      </c>
      <c r="AP32" s="699">
        <f t="shared" si="11"/>
        <v>134100</v>
      </c>
      <c r="AQ32" s="699">
        <f t="shared" si="12"/>
        <v>138400</v>
      </c>
      <c r="AR32" s="699">
        <f t="shared" si="13"/>
        <v>148100</v>
      </c>
      <c r="AS32" s="700">
        <f t="shared" si="3"/>
        <v>104.58268762452956</v>
      </c>
      <c r="AT32" s="700">
        <f t="shared" si="14"/>
        <v>107.59798994974874</v>
      </c>
      <c r="AU32" s="700">
        <f t="shared" si="15"/>
        <v>109.22844175491679</v>
      </c>
      <c r="AV32" s="700">
        <f t="shared" si="16"/>
        <v>109.98931623931625</v>
      </c>
      <c r="AW32" s="700">
        <f t="shared" si="17"/>
        <v>110.69192751235586</v>
      </c>
      <c r="AX32" s="700">
        <f t="shared" si="18"/>
        <v>113.24877750611246</v>
      </c>
      <c r="AY32" s="700">
        <f t="shared" si="19"/>
        <v>115.16622536040011</v>
      </c>
      <c r="AZ32" s="700">
        <f t="shared" si="20"/>
        <v>116.34414590004177</v>
      </c>
      <c r="BA32" s="700">
        <f t="shared" si="21"/>
        <v>118.01692865779927</v>
      </c>
      <c r="BB32" s="700">
        <f t="shared" si="22"/>
        <v>118.31899404367969</v>
      </c>
      <c r="BC32" s="700">
        <f t="shared" si="23"/>
        <v>119.08505154639175</v>
      </c>
    </row>
    <row r="33" spans="1:55" ht="14.5" customHeight="1">
      <c r="A33" s="566"/>
      <c r="B33" s="563" t="s">
        <v>647</v>
      </c>
      <c r="C33" s="563" t="s">
        <v>648</v>
      </c>
      <c r="D33" s="563" t="s">
        <v>649</v>
      </c>
      <c r="E33" s="564"/>
      <c r="F33" s="553">
        <v>484000</v>
      </c>
      <c r="G33" s="554">
        <v>578000</v>
      </c>
      <c r="H33" s="554">
        <v>701580</v>
      </c>
      <c r="I33" s="675">
        <v>854800</v>
      </c>
      <c r="J33" s="676">
        <v>970300</v>
      </c>
      <c r="K33" s="676">
        <v>1050600</v>
      </c>
      <c r="L33" s="676">
        <v>1145300</v>
      </c>
      <c r="M33" s="676">
        <v>1248000</v>
      </c>
      <c r="N33" s="676">
        <v>1388100</v>
      </c>
      <c r="O33" s="677">
        <v>1487300</v>
      </c>
      <c r="P33" s="678">
        <v>1597900</v>
      </c>
      <c r="Q33" s="678">
        <v>1659300</v>
      </c>
      <c r="R33" s="678">
        <v>1714700</v>
      </c>
      <c r="S33" s="679">
        <v>1774100</v>
      </c>
      <c r="T33" s="554">
        <v>500000</v>
      </c>
      <c r="U33" s="554">
        <v>596000</v>
      </c>
      <c r="V33" s="554">
        <v>695560</v>
      </c>
      <c r="W33" s="675">
        <v>816900</v>
      </c>
      <c r="X33" s="676">
        <v>893900</v>
      </c>
      <c r="Y33" s="676">
        <v>958100</v>
      </c>
      <c r="Z33" s="676">
        <v>1029900</v>
      </c>
      <c r="AA33" s="676">
        <v>1120300</v>
      </c>
      <c r="AB33" s="676">
        <v>1220600</v>
      </c>
      <c r="AC33" s="686">
        <v>1285000</v>
      </c>
      <c r="AD33" s="686">
        <v>1371400</v>
      </c>
      <c r="AE33" s="686">
        <v>1392100</v>
      </c>
      <c r="AF33" s="686">
        <v>1436700</v>
      </c>
      <c r="AG33" s="687">
        <v>1481700</v>
      </c>
      <c r="AH33" s="699">
        <f t="shared" si="2"/>
        <v>37900</v>
      </c>
      <c r="AI33" s="699">
        <f t="shared" si="4"/>
        <v>76400</v>
      </c>
      <c r="AJ33" s="699">
        <f t="shared" si="5"/>
        <v>92500</v>
      </c>
      <c r="AK33" s="699">
        <f t="shared" si="6"/>
        <v>115400</v>
      </c>
      <c r="AL33" s="699">
        <f t="shared" si="7"/>
        <v>127700</v>
      </c>
      <c r="AM33" s="699">
        <f t="shared" si="8"/>
        <v>167500</v>
      </c>
      <c r="AN33" s="699">
        <f t="shared" si="9"/>
        <v>202300</v>
      </c>
      <c r="AO33" s="699">
        <f t="shared" si="10"/>
        <v>226500</v>
      </c>
      <c r="AP33" s="699">
        <f t="shared" si="11"/>
        <v>267200</v>
      </c>
      <c r="AQ33" s="699">
        <f t="shared" si="12"/>
        <v>278000</v>
      </c>
      <c r="AR33" s="699">
        <f t="shared" si="13"/>
        <v>292400</v>
      </c>
      <c r="AS33" s="700">
        <f t="shared" si="3"/>
        <v>104.63949075774268</v>
      </c>
      <c r="AT33" s="700">
        <f t="shared" si="14"/>
        <v>108.5468173173733</v>
      </c>
      <c r="AU33" s="700">
        <f t="shared" si="15"/>
        <v>109.65452457989771</v>
      </c>
      <c r="AV33" s="700">
        <f t="shared" si="16"/>
        <v>111.20497135644239</v>
      </c>
      <c r="AW33" s="700">
        <f t="shared" si="17"/>
        <v>111.3987324823708</v>
      </c>
      <c r="AX33" s="700">
        <f t="shared" si="18"/>
        <v>113.72275929870554</v>
      </c>
      <c r="AY33" s="700">
        <f t="shared" si="19"/>
        <v>115.74319066147861</v>
      </c>
      <c r="AZ33" s="700">
        <f t="shared" si="20"/>
        <v>116.51596908268922</v>
      </c>
      <c r="BA33" s="700">
        <f t="shared" si="21"/>
        <v>119.19402341785792</v>
      </c>
      <c r="BB33" s="700">
        <f t="shared" si="22"/>
        <v>119.34989907426743</v>
      </c>
      <c r="BC33" s="700">
        <f t="shared" si="23"/>
        <v>119.73408922183977</v>
      </c>
    </row>
    <row r="34" spans="1:55" ht="14.5" customHeight="1">
      <c r="A34" s="566"/>
      <c r="B34" s="563" t="s">
        <v>650</v>
      </c>
      <c r="C34" s="563" t="s">
        <v>651</v>
      </c>
      <c r="D34" s="563" t="s">
        <v>652</v>
      </c>
      <c r="E34" s="564"/>
      <c r="F34" s="553">
        <v>782000</v>
      </c>
      <c r="G34" s="554">
        <v>962000</v>
      </c>
      <c r="H34" s="554">
        <v>1242870</v>
      </c>
      <c r="I34" s="675">
        <v>1578900</v>
      </c>
      <c r="J34" s="676">
        <v>1842500</v>
      </c>
      <c r="K34" s="676">
        <v>1994100</v>
      </c>
      <c r="L34" s="676">
        <v>2181700</v>
      </c>
      <c r="M34" s="676">
        <v>2414300</v>
      </c>
      <c r="N34" s="676">
        <v>2681000</v>
      </c>
      <c r="O34" s="677">
        <v>2898800</v>
      </c>
      <c r="P34" s="678">
        <v>3132900</v>
      </c>
      <c r="Q34" s="678">
        <v>3439000</v>
      </c>
      <c r="R34" s="678">
        <v>3481800</v>
      </c>
      <c r="S34" s="679">
        <v>3664700</v>
      </c>
      <c r="T34" s="554">
        <v>801000</v>
      </c>
      <c r="U34" s="554">
        <v>1001000</v>
      </c>
      <c r="V34" s="554">
        <v>1226780</v>
      </c>
      <c r="W34" s="675">
        <v>1498100</v>
      </c>
      <c r="X34" s="676">
        <v>1675700</v>
      </c>
      <c r="Y34" s="676">
        <v>1799600</v>
      </c>
      <c r="Z34" s="676">
        <v>1954600</v>
      </c>
      <c r="AA34" s="676">
        <v>2168100</v>
      </c>
      <c r="AB34" s="676">
        <v>2364800</v>
      </c>
      <c r="AC34" s="686">
        <v>2562200</v>
      </c>
      <c r="AD34" s="686">
        <v>2791700</v>
      </c>
      <c r="AE34" s="686">
        <v>3020600</v>
      </c>
      <c r="AF34" s="686">
        <v>3092200</v>
      </c>
      <c r="AG34" s="687">
        <v>3233100</v>
      </c>
      <c r="AH34" s="699">
        <f t="shared" si="2"/>
        <v>80800</v>
      </c>
      <c r="AI34" s="699">
        <f t="shared" si="4"/>
        <v>166800</v>
      </c>
      <c r="AJ34" s="699">
        <f t="shared" si="5"/>
        <v>194500</v>
      </c>
      <c r="AK34" s="699">
        <f t="shared" si="6"/>
        <v>227100</v>
      </c>
      <c r="AL34" s="699">
        <f t="shared" si="7"/>
        <v>246200</v>
      </c>
      <c r="AM34" s="699">
        <f t="shared" si="8"/>
        <v>316200</v>
      </c>
      <c r="AN34" s="699">
        <f t="shared" si="9"/>
        <v>336600</v>
      </c>
      <c r="AO34" s="699">
        <f t="shared" si="10"/>
        <v>341200</v>
      </c>
      <c r="AP34" s="699">
        <f t="shared" si="11"/>
        <v>418400</v>
      </c>
      <c r="AQ34" s="699">
        <f t="shared" si="12"/>
        <v>389600</v>
      </c>
      <c r="AR34" s="699">
        <f t="shared" si="13"/>
        <v>431600</v>
      </c>
      <c r="AS34" s="700">
        <f t="shared" si="3"/>
        <v>105.39349843134637</v>
      </c>
      <c r="AT34" s="700">
        <f t="shared" si="14"/>
        <v>109.95404905412663</v>
      </c>
      <c r="AU34" s="700">
        <f t="shared" si="15"/>
        <v>110.80795732384973</v>
      </c>
      <c r="AV34" s="700">
        <f t="shared" si="16"/>
        <v>111.61874552338074</v>
      </c>
      <c r="AW34" s="700">
        <f t="shared" si="17"/>
        <v>111.35556478022231</v>
      </c>
      <c r="AX34" s="700">
        <f t="shared" si="18"/>
        <v>113.37110960757781</v>
      </c>
      <c r="AY34" s="700">
        <f t="shared" si="19"/>
        <v>113.13714776364061</v>
      </c>
      <c r="AZ34" s="700">
        <f t="shared" si="20"/>
        <v>112.22194361858367</v>
      </c>
      <c r="BA34" s="700">
        <f t="shared" si="21"/>
        <v>113.85155267165463</v>
      </c>
      <c r="BB34" s="700">
        <f t="shared" si="22"/>
        <v>112.59944376172304</v>
      </c>
      <c r="BC34" s="700">
        <f t="shared" si="23"/>
        <v>113.34941696823482</v>
      </c>
    </row>
    <row r="35" spans="1:55" ht="14.5" customHeight="1">
      <c r="A35" s="566"/>
      <c r="B35" s="563" t="s">
        <v>653</v>
      </c>
      <c r="C35" s="563" t="s">
        <v>654</v>
      </c>
      <c r="D35" s="563" t="s">
        <v>655</v>
      </c>
      <c r="E35" s="564"/>
      <c r="F35" s="553">
        <v>312000</v>
      </c>
      <c r="G35" s="554">
        <v>342000</v>
      </c>
      <c r="H35" s="554">
        <v>380950</v>
      </c>
      <c r="I35" s="675">
        <v>426500</v>
      </c>
      <c r="J35" s="676">
        <v>477300</v>
      </c>
      <c r="K35" s="676">
        <v>518300</v>
      </c>
      <c r="L35" s="676">
        <v>558500</v>
      </c>
      <c r="M35" s="676">
        <v>610300</v>
      </c>
      <c r="N35" s="676">
        <v>687000</v>
      </c>
      <c r="O35" s="677">
        <v>738700</v>
      </c>
      <c r="P35" s="678">
        <v>791000</v>
      </c>
      <c r="Q35" s="678">
        <v>831200</v>
      </c>
      <c r="R35" s="678">
        <v>853700</v>
      </c>
      <c r="S35" s="679">
        <v>873500</v>
      </c>
      <c r="T35" s="554">
        <v>318000</v>
      </c>
      <c r="U35" s="554">
        <v>347000</v>
      </c>
      <c r="V35" s="554">
        <v>371850</v>
      </c>
      <c r="W35" s="675">
        <v>405600</v>
      </c>
      <c r="X35" s="676">
        <v>441900</v>
      </c>
      <c r="Y35" s="676">
        <v>473300</v>
      </c>
      <c r="Z35" s="676">
        <v>500400</v>
      </c>
      <c r="AA35" s="676">
        <v>546000</v>
      </c>
      <c r="AB35" s="676">
        <v>599800</v>
      </c>
      <c r="AC35" s="686">
        <v>633700</v>
      </c>
      <c r="AD35" s="686">
        <v>684800</v>
      </c>
      <c r="AE35" s="686">
        <v>702200</v>
      </c>
      <c r="AF35" s="686">
        <v>723800</v>
      </c>
      <c r="AG35" s="687">
        <v>732500</v>
      </c>
      <c r="AH35" s="699">
        <f t="shared" si="2"/>
        <v>20900</v>
      </c>
      <c r="AI35" s="699">
        <f t="shared" si="4"/>
        <v>35400</v>
      </c>
      <c r="AJ35" s="699">
        <f t="shared" si="5"/>
        <v>45000</v>
      </c>
      <c r="AK35" s="699">
        <f t="shared" si="6"/>
        <v>58100</v>
      </c>
      <c r="AL35" s="699">
        <f t="shared" si="7"/>
        <v>64300</v>
      </c>
      <c r="AM35" s="699">
        <f t="shared" si="8"/>
        <v>87200</v>
      </c>
      <c r="AN35" s="699">
        <f t="shared" si="9"/>
        <v>105000</v>
      </c>
      <c r="AO35" s="699">
        <f t="shared" si="10"/>
        <v>106200</v>
      </c>
      <c r="AP35" s="699">
        <f t="shared" si="11"/>
        <v>129000</v>
      </c>
      <c r="AQ35" s="699">
        <f t="shared" si="12"/>
        <v>129900</v>
      </c>
      <c r="AR35" s="699">
        <f t="shared" si="13"/>
        <v>141000</v>
      </c>
      <c r="AS35" s="700">
        <f t="shared" si="3"/>
        <v>105.15285996055226</v>
      </c>
      <c r="AT35" s="700">
        <f t="shared" si="14"/>
        <v>108.01086218601495</v>
      </c>
      <c r="AU35" s="700">
        <f t="shared" si="15"/>
        <v>109.50771181069089</v>
      </c>
      <c r="AV35" s="700">
        <f t="shared" si="16"/>
        <v>111.61071143085533</v>
      </c>
      <c r="AW35" s="700">
        <f t="shared" si="17"/>
        <v>111.77655677655677</v>
      </c>
      <c r="AX35" s="700">
        <f t="shared" si="18"/>
        <v>114.53817939313105</v>
      </c>
      <c r="AY35" s="700">
        <f t="shared" si="19"/>
        <v>116.56935458418812</v>
      </c>
      <c r="AZ35" s="700">
        <f t="shared" si="20"/>
        <v>115.50817757009347</v>
      </c>
      <c r="BA35" s="700">
        <f t="shared" si="21"/>
        <v>118.37083452007975</v>
      </c>
      <c r="BB35" s="700">
        <f t="shared" si="22"/>
        <v>117.94694667035093</v>
      </c>
      <c r="BC35" s="700">
        <f t="shared" si="23"/>
        <v>119.2491467576792</v>
      </c>
    </row>
    <row r="36" spans="1:55" ht="14.5" customHeight="1">
      <c r="A36" s="566"/>
      <c r="B36" s="891" t="s">
        <v>656</v>
      </c>
      <c r="C36" s="891" t="s">
        <v>657</v>
      </c>
      <c r="D36" s="891" t="s">
        <v>658</v>
      </c>
      <c r="E36" s="892"/>
      <c r="F36" s="893">
        <v>177000</v>
      </c>
      <c r="G36" s="894">
        <v>182000</v>
      </c>
      <c r="H36" s="894">
        <v>203750</v>
      </c>
      <c r="I36" s="895">
        <v>244900</v>
      </c>
      <c r="J36" s="896">
        <v>293500</v>
      </c>
      <c r="K36" s="896">
        <v>321800</v>
      </c>
      <c r="L36" s="896">
        <v>353300</v>
      </c>
      <c r="M36" s="896">
        <v>391900</v>
      </c>
      <c r="N36" s="896">
        <v>458700</v>
      </c>
      <c r="O36" s="897">
        <v>504100</v>
      </c>
      <c r="P36" s="898">
        <v>567600</v>
      </c>
      <c r="Q36" s="898">
        <v>602500</v>
      </c>
      <c r="R36" s="898">
        <v>626000</v>
      </c>
      <c r="S36" s="899">
        <v>664200</v>
      </c>
      <c r="T36" s="894">
        <v>179000</v>
      </c>
      <c r="U36" s="894">
        <v>185000</v>
      </c>
      <c r="V36" s="894">
        <v>198970</v>
      </c>
      <c r="W36" s="895">
        <v>232000</v>
      </c>
      <c r="X36" s="896">
        <v>264000</v>
      </c>
      <c r="Y36" s="896">
        <v>291000</v>
      </c>
      <c r="Z36" s="896">
        <v>318600</v>
      </c>
      <c r="AA36" s="896">
        <v>351200</v>
      </c>
      <c r="AB36" s="896">
        <v>407400</v>
      </c>
      <c r="AC36" s="900">
        <v>439700</v>
      </c>
      <c r="AD36" s="900">
        <v>494500</v>
      </c>
      <c r="AE36" s="900">
        <v>524200</v>
      </c>
      <c r="AF36" s="900">
        <v>545400</v>
      </c>
      <c r="AG36" s="901">
        <v>582700</v>
      </c>
      <c r="AH36" s="902">
        <f t="shared" si="2"/>
        <v>12900</v>
      </c>
      <c r="AI36" s="902">
        <f t="shared" si="4"/>
        <v>29500</v>
      </c>
      <c r="AJ36" s="902">
        <f t="shared" si="5"/>
        <v>30800</v>
      </c>
      <c r="AK36" s="902">
        <f t="shared" si="6"/>
        <v>34700</v>
      </c>
      <c r="AL36" s="902">
        <f t="shared" si="7"/>
        <v>40700</v>
      </c>
      <c r="AM36" s="902">
        <f t="shared" si="8"/>
        <v>51300</v>
      </c>
      <c r="AN36" s="902">
        <f t="shared" si="9"/>
        <v>64400</v>
      </c>
      <c r="AO36" s="902">
        <f t="shared" si="10"/>
        <v>73100</v>
      </c>
      <c r="AP36" s="902">
        <f t="shared" si="11"/>
        <v>78300</v>
      </c>
      <c r="AQ36" s="902">
        <f t="shared" si="12"/>
        <v>80600</v>
      </c>
      <c r="AR36" s="902">
        <f t="shared" si="13"/>
        <v>81500</v>
      </c>
      <c r="AS36" s="903">
        <f t="shared" si="3"/>
        <v>105.56034482758621</v>
      </c>
      <c r="AT36" s="903">
        <f t="shared" si="14"/>
        <v>111.17424242424244</v>
      </c>
      <c r="AU36" s="903">
        <f t="shared" si="15"/>
        <v>110.58419243986255</v>
      </c>
      <c r="AV36" s="903">
        <f t="shared" si="16"/>
        <v>110.89139987445071</v>
      </c>
      <c r="AW36" s="903">
        <f t="shared" si="17"/>
        <v>111.58883826879271</v>
      </c>
      <c r="AX36" s="903">
        <f t="shared" si="18"/>
        <v>112.59204712812961</v>
      </c>
      <c r="AY36" s="903">
        <f t="shared" si="19"/>
        <v>114.64634978394359</v>
      </c>
      <c r="AZ36" s="903">
        <f t="shared" si="20"/>
        <v>114.78260869565217</v>
      </c>
      <c r="BA36" s="903">
        <f t="shared" si="21"/>
        <v>114.93704692865319</v>
      </c>
      <c r="BB36" s="903">
        <f t="shared" si="22"/>
        <v>114.77814448111478</v>
      </c>
      <c r="BC36" s="903">
        <f t="shared" si="23"/>
        <v>113.98661403809851</v>
      </c>
    </row>
    <row r="37" spans="1:55" s="541" customFormat="1" ht="14.5" customHeight="1">
      <c r="A37" s="567"/>
      <c r="B37" s="561" t="s">
        <v>659</v>
      </c>
      <c r="C37" s="561" t="s">
        <v>660</v>
      </c>
      <c r="D37" s="561" t="s">
        <v>661</v>
      </c>
      <c r="E37" s="562"/>
      <c r="F37" s="555">
        <v>391000</v>
      </c>
      <c r="G37" s="556">
        <v>450000</v>
      </c>
      <c r="H37" s="556">
        <v>535330</v>
      </c>
      <c r="I37" s="681">
        <v>654600</v>
      </c>
      <c r="J37" s="682">
        <v>788600</v>
      </c>
      <c r="K37" s="682">
        <v>885800</v>
      </c>
      <c r="L37" s="682">
        <v>959800</v>
      </c>
      <c r="M37" s="682">
        <v>1023000</v>
      </c>
      <c r="N37" s="682">
        <v>1110900</v>
      </c>
      <c r="O37" s="683">
        <v>1201100</v>
      </c>
      <c r="P37" s="684">
        <v>1270200</v>
      </c>
      <c r="Q37" s="684">
        <v>1320300</v>
      </c>
      <c r="R37" s="684">
        <v>1338300</v>
      </c>
      <c r="S37" s="685">
        <v>1372200</v>
      </c>
      <c r="T37" s="556">
        <v>420000</v>
      </c>
      <c r="U37" s="556">
        <v>484000</v>
      </c>
      <c r="V37" s="556">
        <v>540610</v>
      </c>
      <c r="W37" s="681">
        <v>635500</v>
      </c>
      <c r="X37" s="682">
        <v>734500</v>
      </c>
      <c r="Y37" s="682">
        <v>797600</v>
      </c>
      <c r="Z37" s="682">
        <v>850000</v>
      </c>
      <c r="AA37" s="682">
        <v>916500</v>
      </c>
      <c r="AB37" s="682">
        <v>971700</v>
      </c>
      <c r="AC37" s="696">
        <v>1042500</v>
      </c>
      <c r="AD37" s="696">
        <v>1094100</v>
      </c>
      <c r="AE37" s="696">
        <v>1140800</v>
      </c>
      <c r="AF37" s="696">
        <v>1164700</v>
      </c>
      <c r="AG37" s="697">
        <v>1190200</v>
      </c>
      <c r="AH37" s="699">
        <f t="shared" si="2"/>
        <v>19100</v>
      </c>
      <c r="AI37" s="699">
        <f t="shared" si="4"/>
        <v>54100</v>
      </c>
      <c r="AJ37" s="699">
        <f t="shared" si="5"/>
        <v>88200</v>
      </c>
      <c r="AK37" s="699">
        <f t="shared" si="6"/>
        <v>109800</v>
      </c>
      <c r="AL37" s="699">
        <f t="shared" si="7"/>
        <v>106500</v>
      </c>
      <c r="AM37" s="699">
        <f t="shared" si="8"/>
        <v>139200</v>
      </c>
      <c r="AN37" s="699">
        <f t="shared" si="9"/>
        <v>158600</v>
      </c>
      <c r="AO37" s="699">
        <f t="shared" si="10"/>
        <v>176100</v>
      </c>
      <c r="AP37" s="699">
        <f t="shared" si="11"/>
        <v>179500</v>
      </c>
      <c r="AQ37" s="699">
        <f t="shared" si="12"/>
        <v>173600</v>
      </c>
      <c r="AR37" s="699">
        <f t="shared" si="13"/>
        <v>182000</v>
      </c>
      <c r="AS37" s="700">
        <f t="shared" si="3"/>
        <v>103.00550747442958</v>
      </c>
      <c r="AT37" s="700">
        <f t="shared" si="14"/>
        <v>107.36555479918313</v>
      </c>
      <c r="AU37" s="700">
        <f t="shared" si="15"/>
        <v>111.05817452357071</v>
      </c>
      <c r="AV37" s="700">
        <f t="shared" si="16"/>
        <v>112.91764705882352</v>
      </c>
      <c r="AW37" s="700">
        <f t="shared" si="17"/>
        <v>111.62029459901801</v>
      </c>
      <c r="AX37" s="700">
        <f t="shared" si="18"/>
        <v>114.32540907687559</v>
      </c>
      <c r="AY37" s="700">
        <f t="shared" si="19"/>
        <v>115.21342925659472</v>
      </c>
      <c r="AZ37" s="700">
        <f t="shared" si="20"/>
        <v>116.09542089388538</v>
      </c>
      <c r="BA37" s="700">
        <f t="shared" si="21"/>
        <v>115.73457223001402</v>
      </c>
      <c r="BB37" s="700">
        <f t="shared" si="22"/>
        <v>114.90512578346355</v>
      </c>
      <c r="BC37" s="700">
        <f t="shared" si="23"/>
        <v>115.29154763905225</v>
      </c>
    </row>
    <row r="38" spans="1:55" ht="14.5" customHeight="1">
      <c r="A38" s="566"/>
      <c r="B38" s="559" t="s">
        <v>662</v>
      </c>
      <c r="C38" s="559" t="s">
        <v>663</v>
      </c>
      <c r="D38" s="559" t="s">
        <v>664</v>
      </c>
      <c r="E38" s="552"/>
      <c r="F38" s="553">
        <v>1069000</v>
      </c>
      <c r="G38" s="554">
        <v>1402000</v>
      </c>
      <c r="H38" s="554">
        <v>1973090</v>
      </c>
      <c r="I38" s="675">
        <v>2537700</v>
      </c>
      <c r="J38" s="676">
        <v>2848800</v>
      </c>
      <c r="K38" s="676">
        <v>3053700</v>
      </c>
      <c r="L38" s="676">
        <v>3301600</v>
      </c>
      <c r="M38" s="676">
        <v>3497600</v>
      </c>
      <c r="N38" s="676">
        <v>3852500</v>
      </c>
      <c r="O38" s="677">
        <v>4130800</v>
      </c>
      <c r="P38" s="678">
        <v>4346000</v>
      </c>
      <c r="Q38" s="678">
        <v>4586000</v>
      </c>
      <c r="R38" s="678">
        <v>4680200</v>
      </c>
      <c r="S38" s="679">
        <v>4928600</v>
      </c>
      <c r="T38" s="554">
        <v>1106000</v>
      </c>
      <c r="U38" s="554">
        <v>1441000</v>
      </c>
      <c r="V38" s="554">
        <v>1917090</v>
      </c>
      <c r="W38" s="675">
        <v>2369100</v>
      </c>
      <c r="X38" s="676">
        <v>2557500</v>
      </c>
      <c r="Y38" s="676">
        <v>2679800</v>
      </c>
      <c r="Z38" s="676">
        <v>2875000</v>
      </c>
      <c r="AA38" s="676">
        <v>3086300</v>
      </c>
      <c r="AB38" s="676">
        <v>3315000</v>
      </c>
      <c r="AC38" s="686">
        <v>3514900</v>
      </c>
      <c r="AD38" s="686">
        <v>3710900</v>
      </c>
      <c r="AE38" s="686">
        <v>3905500</v>
      </c>
      <c r="AF38" s="686">
        <v>3973700</v>
      </c>
      <c r="AG38" s="687">
        <v>4222100</v>
      </c>
      <c r="AH38" s="699">
        <f t="shared" si="2"/>
        <v>168600</v>
      </c>
      <c r="AI38" s="699">
        <f t="shared" si="4"/>
        <v>291300</v>
      </c>
      <c r="AJ38" s="699">
        <f t="shared" si="5"/>
        <v>373900</v>
      </c>
      <c r="AK38" s="699">
        <f t="shared" si="6"/>
        <v>426600</v>
      </c>
      <c r="AL38" s="699">
        <f t="shared" si="7"/>
        <v>411300</v>
      </c>
      <c r="AM38" s="699">
        <f t="shared" si="8"/>
        <v>537500</v>
      </c>
      <c r="AN38" s="699">
        <f t="shared" si="9"/>
        <v>615900</v>
      </c>
      <c r="AO38" s="699">
        <f t="shared" si="10"/>
        <v>635100</v>
      </c>
      <c r="AP38" s="699">
        <f t="shared" si="11"/>
        <v>680500</v>
      </c>
      <c r="AQ38" s="699">
        <f t="shared" si="12"/>
        <v>706500</v>
      </c>
      <c r="AR38" s="699">
        <f t="shared" si="13"/>
        <v>706500</v>
      </c>
      <c r="AS38" s="700">
        <f t="shared" si="3"/>
        <v>107.11662656705079</v>
      </c>
      <c r="AT38" s="700">
        <f t="shared" si="14"/>
        <v>111.39002932551321</v>
      </c>
      <c r="AU38" s="700">
        <f t="shared" si="15"/>
        <v>113.95253377117696</v>
      </c>
      <c r="AV38" s="700">
        <f t="shared" si="16"/>
        <v>114.83826086956522</v>
      </c>
      <c r="AW38" s="700">
        <f t="shared" si="17"/>
        <v>113.32663707351844</v>
      </c>
      <c r="AX38" s="700">
        <f t="shared" si="18"/>
        <v>116.21417797888387</v>
      </c>
      <c r="AY38" s="700">
        <f t="shared" si="19"/>
        <v>117.52254687188825</v>
      </c>
      <c r="AZ38" s="700">
        <f t="shared" si="20"/>
        <v>117.11444663019752</v>
      </c>
      <c r="BA38" s="700">
        <f t="shared" si="21"/>
        <v>117.42414543592371</v>
      </c>
      <c r="BB38" s="700">
        <f t="shared" si="22"/>
        <v>117.77939955205477</v>
      </c>
      <c r="BC38" s="700">
        <f t="shared" si="23"/>
        <v>116.73337912413253</v>
      </c>
    </row>
    <row r="39" spans="1:55" ht="14.5" customHeight="1">
      <c r="A39" s="566"/>
      <c r="B39" s="563" t="s">
        <v>248</v>
      </c>
      <c r="C39" s="563" t="s">
        <v>54</v>
      </c>
      <c r="D39" s="563" t="s">
        <v>665</v>
      </c>
      <c r="E39" s="564"/>
      <c r="F39" s="553">
        <v>797000</v>
      </c>
      <c r="G39" s="554">
        <v>974000</v>
      </c>
      <c r="H39" s="554">
        <v>1200480</v>
      </c>
      <c r="I39" s="675">
        <v>1428200</v>
      </c>
      <c r="J39" s="676">
        <v>1615300</v>
      </c>
      <c r="K39" s="676">
        <v>1738100</v>
      </c>
      <c r="L39" s="676">
        <v>1862700</v>
      </c>
      <c r="M39" s="676">
        <v>2019300</v>
      </c>
      <c r="N39" s="676">
        <v>2214300</v>
      </c>
      <c r="O39" s="677">
        <v>2380400</v>
      </c>
      <c r="P39" s="678">
        <v>2520700</v>
      </c>
      <c r="Q39" s="678">
        <v>2733700</v>
      </c>
      <c r="R39" s="678">
        <v>2680900</v>
      </c>
      <c r="S39" s="679">
        <v>2798000</v>
      </c>
      <c r="T39" s="554">
        <v>817000</v>
      </c>
      <c r="U39" s="554">
        <v>987000</v>
      </c>
      <c r="V39" s="554">
        <v>1166670</v>
      </c>
      <c r="W39" s="675">
        <v>1336900</v>
      </c>
      <c r="X39" s="676">
        <v>1468100</v>
      </c>
      <c r="Y39" s="676">
        <v>1548200</v>
      </c>
      <c r="Z39" s="676">
        <v>1647300</v>
      </c>
      <c r="AA39" s="676">
        <v>1796200</v>
      </c>
      <c r="AB39" s="676">
        <v>1907500</v>
      </c>
      <c r="AC39" s="686">
        <v>2068400</v>
      </c>
      <c r="AD39" s="686">
        <v>2184400</v>
      </c>
      <c r="AE39" s="686">
        <v>2384500</v>
      </c>
      <c r="AF39" s="686">
        <v>2323300</v>
      </c>
      <c r="AG39" s="687">
        <v>2412300</v>
      </c>
      <c r="AH39" s="699">
        <f t="shared" si="2"/>
        <v>91300</v>
      </c>
      <c r="AI39" s="699">
        <f t="shared" si="4"/>
        <v>147200</v>
      </c>
      <c r="AJ39" s="699">
        <f t="shared" si="5"/>
        <v>189900</v>
      </c>
      <c r="AK39" s="699">
        <f t="shared" si="6"/>
        <v>215400</v>
      </c>
      <c r="AL39" s="699">
        <f t="shared" si="7"/>
        <v>223100</v>
      </c>
      <c r="AM39" s="699">
        <f t="shared" si="8"/>
        <v>306800</v>
      </c>
      <c r="AN39" s="699">
        <f t="shared" si="9"/>
        <v>312000</v>
      </c>
      <c r="AO39" s="699">
        <f t="shared" si="10"/>
        <v>336300</v>
      </c>
      <c r="AP39" s="699">
        <f t="shared" si="11"/>
        <v>349200</v>
      </c>
      <c r="AQ39" s="699">
        <f t="shared" si="12"/>
        <v>357600</v>
      </c>
      <c r="AR39" s="699">
        <f t="shared" si="13"/>
        <v>385700</v>
      </c>
      <c r="AS39" s="700">
        <f t="shared" si="3"/>
        <v>106.82923180492183</v>
      </c>
      <c r="AT39" s="700">
        <f t="shared" si="14"/>
        <v>110.02656494789183</v>
      </c>
      <c r="AU39" s="700">
        <f t="shared" si="15"/>
        <v>112.26585712440253</v>
      </c>
      <c r="AV39" s="700">
        <f t="shared" si="16"/>
        <v>113.07594245128392</v>
      </c>
      <c r="AW39" s="700">
        <f t="shared" si="17"/>
        <v>112.42066585012805</v>
      </c>
      <c r="AX39" s="700">
        <f t="shared" si="18"/>
        <v>116.08387942332897</v>
      </c>
      <c r="AY39" s="700">
        <f t="shared" si="19"/>
        <v>115.08412299361825</v>
      </c>
      <c r="AZ39" s="700">
        <f t="shared" si="20"/>
        <v>115.39553195385461</v>
      </c>
      <c r="BA39" s="700">
        <f t="shared" si="21"/>
        <v>114.64457957643113</v>
      </c>
      <c r="BB39" s="700">
        <f t="shared" si="22"/>
        <v>115.39189945336375</v>
      </c>
      <c r="BC39" s="700">
        <f t="shared" si="23"/>
        <v>115.988890270696</v>
      </c>
    </row>
    <row r="40" spans="1:55" ht="14.5" customHeight="1">
      <c r="A40" s="566"/>
      <c r="B40" s="563" t="s">
        <v>666</v>
      </c>
      <c r="C40" s="563" t="s">
        <v>667</v>
      </c>
      <c r="D40" s="563" t="s">
        <v>668</v>
      </c>
      <c r="E40" s="564"/>
      <c r="F40" s="553">
        <v>151000</v>
      </c>
      <c r="G40" s="554">
        <v>170000</v>
      </c>
      <c r="H40" s="554">
        <v>210620</v>
      </c>
      <c r="I40" s="675">
        <v>271400</v>
      </c>
      <c r="J40" s="676">
        <v>331900</v>
      </c>
      <c r="K40" s="676">
        <v>374300</v>
      </c>
      <c r="L40" s="676">
        <v>418100</v>
      </c>
      <c r="M40" s="676">
        <v>473100</v>
      </c>
      <c r="N40" s="676">
        <v>525800</v>
      </c>
      <c r="O40" s="677">
        <v>562200</v>
      </c>
      <c r="P40" s="678">
        <v>592600</v>
      </c>
      <c r="Q40" s="678">
        <v>615000</v>
      </c>
      <c r="R40" s="678">
        <v>617600</v>
      </c>
      <c r="S40" s="679">
        <v>639500</v>
      </c>
      <c r="T40" s="554">
        <v>154000</v>
      </c>
      <c r="U40" s="554">
        <v>170000</v>
      </c>
      <c r="V40" s="554">
        <v>203400</v>
      </c>
      <c r="W40" s="675">
        <v>254700</v>
      </c>
      <c r="X40" s="676">
        <v>305400</v>
      </c>
      <c r="Y40" s="676">
        <v>342000</v>
      </c>
      <c r="Z40" s="676">
        <v>377500</v>
      </c>
      <c r="AA40" s="676">
        <v>422100</v>
      </c>
      <c r="AB40" s="676">
        <v>460600</v>
      </c>
      <c r="AC40" s="686">
        <v>485500</v>
      </c>
      <c r="AD40" s="686">
        <v>505900</v>
      </c>
      <c r="AE40" s="686">
        <v>531300</v>
      </c>
      <c r="AF40" s="686">
        <v>533000</v>
      </c>
      <c r="AG40" s="687">
        <v>547300</v>
      </c>
      <c r="AH40" s="699">
        <f t="shared" si="2"/>
        <v>16700</v>
      </c>
      <c r="AI40" s="699">
        <f t="shared" si="4"/>
        <v>26500</v>
      </c>
      <c r="AJ40" s="699">
        <f t="shared" si="5"/>
        <v>32300</v>
      </c>
      <c r="AK40" s="699">
        <f t="shared" si="6"/>
        <v>40600</v>
      </c>
      <c r="AL40" s="699">
        <f t="shared" si="7"/>
        <v>51000</v>
      </c>
      <c r="AM40" s="699">
        <f t="shared" si="8"/>
        <v>65200</v>
      </c>
      <c r="AN40" s="699">
        <f t="shared" si="9"/>
        <v>76700</v>
      </c>
      <c r="AO40" s="699">
        <f t="shared" si="10"/>
        <v>86700</v>
      </c>
      <c r="AP40" s="699">
        <f t="shared" si="11"/>
        <v>83700</v>
      </c>
      <c r="AQ40" s="699">
        <f t="shared" si="12"/>
        <v>84600</v>
      </c>
      <c r="AR40" s="699">
        <f t="shared" si="13"/>
        <v>92200</v>
      </c>
      <c r="AS40" s="700">
        <f t="shared" si="3"/>
        <v>106.5567334118571</v>
      </c>
      <c r="AT40" s="700">
        <f t="shared" si="14"/>
        <v>108.67714472822527</v>
      </c>
      <c r="AU40" s="700">
        <f t="shared" si="15"/>
        <v>109.44444444444446</v>
      </c>
      <c r="AV40" s="700">
        <f t="shared" si="16"/>
        <v>110.75496688741721</v>
      </c>
      <c r="AW40" s="700">
        <f t="shared" si="17"/>
        <v>112.08244491826582</v>
      </c>
      <c r="AX40" s="700">
        <f t="shared" si="18"/>
        <v>114.15544941380809</v>
      </c>
      <c r="AY40" s="700">
        <f t="shared" si="19"/>
        <v>115.79814624098867</v>
      </c>
      <c r="AZ40" s="700">
        <f t="shared" si="20"/>
        <v>117.13777426368847</v>
      </c>
      <c r="BA40" s="700">
        <f t="shared" si="21"/>
        <v>115.75381140598533</v>
      </c>
      <c r="BB40" s="700">
        <f t="shared" si="22"/>
        <v>115.87242026266415</v>
      </c>
      <c r="BC40" s="700">
        <f t="shared" si="23"/>
        <v>116.84633656130092</v>
      </c>
    </row>
    <row r="41" spans="1:55" ht="14.5" customHeight="1">
      <c r="A41" s="566"/>
      <c r="B41" s="824" t="s">
        <v>669</v>
      </c>
      <c r="C41" s="824" t="s">
        <v>670</v>
      </c>
      <c r="D41" s="824" t="s">
        <v>671</v>
      </c>
      <c r="E41" s="825"/>
      <c r="F41" s="826">
        <v>224000</v>
      </c>
      <c r="G41" s="827">
        <v>248000</v>
      </c>
      <c r="H41" s="827">
        <v>275510</v>
      </c>
      <c r="I41" s="828">
        <v>311400</v>
      </c>
      <c r="J41" s="829">
        <v>349400</v>
      </c>
      <c r="K41" s="829">
        <v>364300</v>
      </c>
      <c r="L41" s="829">
        <v>383400</v>
      </c>
      <c r="M41" s="829">
        <v>400700</v>
      </c>
      <c r="N41" s="829">
        <v>431200</v>
      </c>
      <c r="O41" s="830">
        <v>459000</v>
      </c>
      <c r="P41" s="831">
        <v>467900</v>
      </c>
      <c r="Q41" s="831">
        <v>475900</v>
      </c>
      <c r="R41" s="831">
        <v>485200</v>
      </c>
      <c r="S41" s="832">
        <v>495600</v>
      </c>
      <c r="T41" s="827">
        <v>225000</v>
      </c>
      <c r="U41" s="827">
        <v>247000</v>
      </c>
      <c r="V41" s="827">
        <v>265480</v>
      </c>
      <c r="W41" s="828">
        <v>294100</v>
      </c>
      <c r="X41" s="829">
        <v>315500</v>
      </c>
      <c r="Y41" s="829">
        <v>323300</v>
      </c>
      <c r="Z41" s="829">
        <v>332100</v>
      </c>
      <c r="AA41" s="829">
        <v>349000</v>
      </c>
      <c r="AB41" s="829">
        <v>367200</v>
      </c>
      <c r="AC41" s="576">
        <v>377500</v>
      </c>
      <c r="AD41" s="576">
        <v>384100</v>
      </c>
      <c r="AE41" s="576">
        <v>390300</v>
      </c>
      <c r="AF41" s="576">
        <v>387300</v>
      </c>
      <c r="AG41" s="691">
        <v>388900</v>
      </c>
      <c r="AH41" s="701">
        <f t="shared" si="2"/>
        <v>17300</v>
      </c>
      <c r="AI41" s="701">
        <f t="shared" si="4"/>
        <v>33900</v>
      </c>
      <c r="AJ41" s="701">
        <f t="shared" si="5"/>
        <v>41000</v>
      </c>
      <c r="AK41" s="701">
        <f t="shared" si="6"/>
        <v>51300</v>
      </c>
      <c r="AL41" s="701">
        <f t="shared" si="7"/>
        <v>51700</v>
      </c>
      <c r="AM41" s="701">
        <f t="shared" si="8"/>
        <v>64000</v>
      </c>
      <c r="AN41" s="701">
        <f t="shared" si="9"/>
        <v>81500</v>
      </c>
      <c r="AO41" s="701">
        <f t="shared" si="10"/>
        <v>83800</v>
      </c>
      <c r="AP41" s="701">
        <f t="shared" si="11"/>
        <v>85600</v>
      </c>
      <c r="AQ41" s="701">
        <f t="shared" si="12"/>
        <v>97900</v>
      </c>
      <c r="AR41" s="701">
        <f t="shared" si="13"/>
        <v>106700</v>
      </c>
      <c r="AS41" s="702">
        <f t="shared" si="3"/>
        <v>105.88235294117648</v>
      </c>
      <c r="AT41" s="702">
        <f t="shared" si="14"/>
        <v>110.74484944532487</v>
      </c>
      <c r="AU41" s="702">
        <f t="shared" si="15"/>
        <v>112.68171976492422</v>
      </c>
      <c r="AV41" s="702">
        <f t="shared" si="16"/>
        <v>115.44715447154472</v>
      </c>
      <c r="AW41" s="702">
        <f t="shared" si="17"/>
        <v>114.81375358166189</v>
      </c>
      <c r="AX41" s="702">
        <f t="shared" si="18"/>
        <v>117.42919389978212</v>
      </c>
      <c r="AY41" s="702">
        <f t="shared" si="19"/>
        <v>121.58940397350992</v>
      </c>
      <c r="AZ41" s="702">
        <f t="shared" si="20"/>
        <v>121.81723509502733</v>
      </c>
      <c r="BA41" s="702">
        <f t="shared" si="21"/>
        <v>121.93184729695106</v>
      </c>
      <c r="BB41" s="702">
        <f t="shared" si="22"/>
        <v>125.27756261296152</v>
      </c>
      <c r="BC41" s="702">
        <f t="shared" si="23"/>
        <v>127.43635896117253</v>
      </c>
    </row>
    <row r="42" spans="1:55" s="541" customFormat="1" ht="14.5" customHeight="1">
      <c r="A42" s="567"/>
      <c r="B42" s="561" t="s">
        <v>672</v>
      </c>
      <c r="C42" s="561" t="s">
        <v>673</v>
      </c>
      <c r="D42" s="561" t="s">
        <v>674</v>
      </c>
      <c r="E42" s="562"/>
      <c r="F42" s="555">
        <v>117000</v>
      </c>
      <c r="G42" s="556">
        <v>123000</v>
      </c>
      <c r="H42" s="556">
        <v>135940</v>
      </c>
      <c r="I42" s="681">
        <v>151400</v>
      </c>
      <c r="J42" s="682">
        <v>165300</v>
      </c>
      <c r="K42" s="682">
        <v>180200</v>
      </c>
      <c r="L42" s="682">
        <v>189800</v>
      </c>
      <c r="M42" s="682">
        <v>201200</v>
      </c>
      <c r="N42" s="682">
        <v>214800</v>
      </c>
      <c r="O42" s="683">
        <v>231300</v>
      </c>
      <c r="P42" s="684">
        <v>247200</v>
      </c>
      <c r="Q42" s="684">
        <v>250100</v>
      </c>
      <c r="R42" s="684">
        <v>256600</v>
      </c>
      <c r="S42" s="685">
        <v>262300</v>
      </c>
      <c r="T42" s="556">
        <v>122000</v>
      </c>
      <c r="U42" s="556">
        <v>128000</v>
      </c>
      <c r="V42" s="556">
        <v>135490</v>
      </c>
      <c r="W42" s="681">
        <v>146500</v>
      </c>
      <c r="X42" s="682">
        <v>156900</v>
      </c>
      <c r="Y42" s="682">
        <v>165200</v>
      </c>
      <c r="Z42" s="682">
        <v>170400</v>
      </c>
      <c r="AA42" s="682">
        <v>180800</v>
      </c>
      <c r="AB42" s="682">
        <v>191800</v>
      </c>
      <c r="AC42" s="696">
        <v>200900</v>
      </c>
      <c r="AD42" s="696">
        <v>209600</v>
      </c>
      <c r="AE42" s="696">
        <v>214500</v>
      </c>
      <c r="AF42" s="696">
        <v>217500</v>
      </c>
      <c r="AG42" s="697">
        <v>220700</v>
      </c>
      <c r="AH42" s="699">
        <f t="shared" si="2"/>
        <v>4900</v>
      </c>
      <c r="AI42" s="699">
        <f t="shared" si="4"/>
        <v>8400</v>
      </c>
      <c r="AJ42" s="699">
        <f t="shared" si="5"/>
        <v>15000</v>
      </c>
      <c r="AK42" s="699">
        <f t="shared" si="6"/>
        <v>19400</v>
      </c>
      <c r="AL42" s="699">
        <f t="shared" si="7"/>
        <v>20400</v>
      </c>
      <c r="AM42" s="699">
        <f t="shared" si="8"/>
        <v>23000</v>
      </c>
      <c r="AN42" s="699">
        <f t="shared" si="9"/>
        <v>30400</v>
      </c>
      <c r="AO42" s="699">
        <f t="shared" si="10"/>
        <v>37600</v>
      </c>
      <c r="AP42" s="699">
        <f t="shared" si="11"/>
        <v>35600</v>
      </c>
      <c r="AQ42" s="699">
        <f t="shared" si="12"/>
        <v>39100</v>
      </c>
      <c r="AR42" s="699">
        <f t="shared" si="13"/>
        <v>41600</v>
      </c>
      <c r="AS42" s="700">
        <f t="shared" si="3"/>
        <v>103.34470989761093</v>
      </c>
      <c r="AT42" s="700">
        <f t="shared" si="14"/>
        <v>105.35372848948374</v>
      </c>
      <c r="AU42" s="700">
        <f t="shared" si="15"/>
        <v>109.07990314769975</v>
      </c>
      <c r="AV42" s="700">
        <f t="shared" si="16"/>
        <v>111.3849765258216</v>
      </c>
      <c r="AW42" s="700">
        <f t="shared" si="17"/>
        <v>111.28318584070796</v>
      </c>
      <c r="AX42" s="700">
        <f t="shared" si="18"/>
        <v>111.99165797705943</v>
      </c>
      <c r="AY42" s="700">
        <f t="shared" si="19"/>
        <v>115.13190642110503</v>
      </c>
      <c r="AZ42" s="700">
        <f t="shared" si="20"/>
        <v>117.93893129770991</v>
      </c>
      <c r="BA42" s="700">
        <f t="shared" si="21"/>
        <v>116.59673659673659</v>
      </c>
      <c r="BB42" s="700">
        <f t="shared" si="22"/>
        <v>117.97701149425288</v>
      </c>
      <c r="BC42" s="700">
        <f t="shared" si="23"/>
        <v>118.84911644766652</v>
      </c>
    </row>
    <row r="43" spans="1:55" ht="14.5" customHeight="1">
      <c r="A43" s="566"/>
      <c r="B43" s="563" t="s">
        <v>675</v>
      </c>
      <c r="C43" s="563" t="s">
        <v>676</v>
      </c>
      <c r="D43" s="563" t="s">
        <v>677</v>
      </c>
      <c r="E43" s="564"/>
      <c r="F43" s="553">
        <v>184000</v>
      </c>
      <c r="G43" s="554">
        <v>188000</v>
      </c>
      <c r="H43" s="554">
        <v>197010</v>
      </c>
      <c r="I43" s="675">
        <v>210300</v>
      </c>
      <c r="J43" s="676">
        <v>223500</v>
      </c>
      <c r="K43" s="676">
        <v>233300</v>
      </c>
      <c r="L43" s="676">
        <v>245800</v>
      </c>
      <c r="M43" s="676">
        <v>254300</v>
      </c>
      <c r="N43" s="676">
        <v>277400</v>
      </c>
      <c r="O43" s="677">
        <v>283500</v>
      </c>
      <c r="P43" s="678">
        <v>295800</v>
      </c>
      <c r="Q43" s="678">
        <v>304200</v>
      </c>
      <c r="R43" s="678">
        <v>314200</v>
      </c>
      <c r="S43" s="679">
        <v>320300</v>
      </c>
      <c r="T43" s="554">
        <v>192000</v>
      </c>
      <c r="U43" s="554">
        <v>194000</v>
      </c>
      <c r="V43" s="554">
        <v>198970</v>
      </c>
      <c r="W43" s="675">
        <v>204600</v>
      </c>
      <c r="X43" s="676">
        <v>212600</v>
      </c>
      <c r="Y43" s="676">
        <v>218300</v>
      </c>
      <c r="Z43" s="676">
        <v>227300</v>
      </c>
      <c r="AA43" s="676">
        <v>231700</v>
      </c>
      <c r="AB43" s="676">
        <v>249400</v>
      </c>
      <c r="AC43" s="686">
        <v>251200</v>
      </c>
      <c r="AD43" s="686">
        <v>252000</v>
      </c>
      <c r="AE43" s="686">
        <v>260100</v>
      </c>
      <c r="AF43" s="686">
        <v>266300</v>
      </c>
      <c r="AG43" s="687">
        <v>266300</v>
      </c>
      <c r="AH43" s="699">
        <f t="shared" si="2"/>
        <v>5700</v>
      </c>
      <c r="AI43" s="699">
        <f t="shared" si="4"/>
        <v>10900</v>
      </c>
      <c r="AJ43" s="699">
        <f t="shared" si="5"/>
        <v>15000</v>
      </c>
      <c r="AK43" s="699">
        <f t="shared" si="6"/>
        <v>18500</v>
      </c>
      <c r="AL43" s="699">
        <f t="shared" si="7"/>
        <v>22600</v>
      </c>
      <c r="AM43" s="699">
        <f t="shared" si="8"/>
        <v>28000</v>
      </c>
      <c r="AN43" s="699">
        <f t="shared" si="9"/>
        <v>32300</v>
      </c>
      <c r="AO43" s="699">
        <f t="shared" si="10"/>
        <v>43800</v>
      </c>
      <c r="AP43" s="699">
        <f t="shared" si="11"/>
        <v>44100</v>
      </c>
      <c r="AQ43" s="699">
        <f t="shared" si="12"/>
        <v>47900</v>
      </c>
      <c r="AR43" s="699">
        <f t="shared" si="13"/>
        <v>54000</v>
      </c>
      <c r="AS43" s="700">
        <f t="shared" si="3"/>
        <v>102.78592375366568</v>
      </c>
      <c r="AT43" s="700">
        <f t="shared" si="14"/>
        <v>105.12699905926624</v>
      </c>
      <c r="AU43" s="700">
        <f t="shared" si="15"/>
        <v>106.87127805771874</v>
      </c>
      <c r="AV43" s="700">
        <f t="shared" si="16"/>
        <v>108.13902331720193</v>
      </c>
      <c r="AW43" s="700">
        <f t="shared" si="17"/>
        <v>109.75399223133363</v>
      </c>
      <c r="AX43" s="700">
        <f t="shared" si="18"/>
        <v>111.22694466720129</v>
      </c>
      <c r="AY43" s="700">
        <f t="shared" si="19"/>
        <v>112.85828025477707</v>
      </c>
      <c r="AZ43" s="700">
        <f t="shared" si="20"/>
        <v>117.38095238095238</v>
      </c>
      <c r="BA43" s="700">
        <f t="shared" si="21"/>
        <v>116.95501730103805</v>
      </c>
      <c r="BB43" s="700">
        <f t="shared" si="22"/>
        <v>117.98723244461134</v>
      </c>
      <c r="BC43" s="700">
        <f t="shared" si="23"/>
        <v>120.27788208787082</v>
      </c>
    </row>
    <row r="44" spans="1:55" ht="14.5" customHeight="1">
      <c r="A44" s="566"/>
      <c r="B44" s="563" t="s">
        <v>678</v>
      </c>
      <c r="C44" s="563" t="s">
        <v>679</v>
      </c>
      <c r="D44" s="563" t="s">
        <v>680</v>
      </c>
      <c r="E44" s="564"/>
      <c r="F44" s="553">
        <v>342000</v>
      </c>
      <c r="G44" s="554">
        <v>367000</v>
      </c>
      <c r="H44" s="554">
        <v>435870</v>
      </c>
      <c r="I44" s="675">
        <v>498100</v>
      </c>
      <c r="J44" s="676">
        <v>556500</v>
      </c>
      <c r="K44" s="676">
        <v>594600</v>
      </c>
      <c r="L44" s="676">
        <v>647300</v>
      </c>
      <c r="M44" s="676">
        <v>692500</v>
      </c>
      <c r="N44" s="676">
        <v>759000</v>
      </c>
      <c r="O44" s="677">
        <v>803700</v>
      </c>
      <c r="P44" s="678">
        <v>866600</v>
      </c>
      <c r="Q44" s="678">
        <v>885300</v>
      </c>
      <c r="R44" s="678">
        <v>916300</v>
      </c>
      <c r="S44" s="679">
        <v>955400</v>
      </c>
      <c r="T44" s="554">
        <v>351000</v>
      </c>
      <c r="U44" s="554">
        <v>376000</v>
      </c>
      <c r="V44" s="554">
        <v>427450</v>
      </c>
      <c r="W44" s="675">
        <v>475700</v>
      </c>
      <c r="X44" s="676">
        <v>512200</v>
      </c>
      <c r="Y44" s="676">
        <v>541400</v>
      </c>
      <c r="Z44" s="676">
        <v>569800</v>
      </c>
      <c r="AA44" s="676">
        <v>623900</v>
      </c>
      <c r="AB44" s="676">
        <v>659800</v>
      </c>
      <c r="AC44" s="686">
        <v>700000</v>
      </c>
      <c r="AD44" s="686">
        <v>740700</v>
      </c>
      <c r="AE44" s="686">
        <v>746800</v>
      </c>
      <c r="AF44" s="686">
        <v>777100</v>
      </c>
      <c r="AG44" s="687">
        <v>800800</v>
      </c>
      <c r="AH44" s="699">
        <f t="shared" si="2"/>
        <v>22400</v>
      </c>
      <c r="AI44" s="699">
        <f t="shared" si="4"/>
        <v>44300</v>
      </c>
      <c r="AJ44" s="699">
        <f t="shared" si="5"/>
        <v>53200</v>
      </c>
      <c r="AK44" s="699">
        <f t="shared" si="6"/>
        <v>77500</v>
      </c>
      <c r="AL44" s="699">
        <f t="shared" si="7"/>
        <v>68600</v>
      </c>
      <c r="AM44" s="699">
        <f t="shared" si="8"/>
        <v>99200</v>
      </c>
      <c r="AN44" s="699">
        <f t="shared" si="9"/>
        <v>103700</v>
      </c>
      <c r="AO44" s="699">
        <f t="shared" si="10"/>
        <v>125900</v>
      </c>
      <c r="AP44" s="699">
        <f t="shared" si="11"/>
        <v>138500</v>
      </c>
      <c r="AQ44" s="699">
        <f t="shared" si="12"/>
        <v>139200</v>
      </c>
      <c r="AR44" s="699">
        <f t="shared" si="13"/>
        <v>154600</v>
      </c>
      <c r="AS44" s="700">
        <f t="shared" si="3"/>
        <v>104.70885011561907</v>
      </c>
      <c r="AT44" s="700">
        <f t="shared" si="14"/>
        <v>108.64896524795003</v>
      </c>
      <c r="AU44" s="700">
        <f t="shared" si="15"/>
        <v>109.82637606206131</v>
      </c>
      <c r="AV44" s="700">
        <f t="shared" si="16"/>
        <v>113.6012636012636</v>
      </c>
      <c r="AW44" s="700">
        <f t="shared" si="17"/>
        <v>110.99535181920179</v>
      </c>
      <c r="AX44" s="700">
        <f t="shared" si="18"/>
        <v>115.03485904819641</v>
      </c>
      <c r="AY44" s="700">
        <f t="shared" si="19"/>
        <v>114.81428571428572</v>
      </c>
      <c r="AZ44" s="700">
        <f t="shared" si="20"/>
        <v>116.99743485891725</v>
      </c>
      <c r="BA44" s="700">
        <f t="shared" si="21"/>
        <v>118.54579539367971</v>
      </c>
      <c r="BB44" s="700">
        <f t="shared" si="22"/>
        <v>117.91275254150044</v>
      </c>
      <c r="BC44" s="700">
        <f t="shared" si="23"/>
        <v>119.30569430569432</v>
      </c>
    </row>
    <row r="45" spans="1:55" ht="14.5" customHeight="1">
      <c r="A45" s="566"/>
      <c r="B45" s="563" t="s">
        <v>681</v>
      </c>
      <c r="C45" s="563" t="s">
        <v>682</v>
      </c>
      <c r="D45" s="563" t="s">
        <v>683</v>
      </c>
      <c r="E45" s="564"/>
      <c r="F45" s="553">
        <v>471000</v>
      </c>
      <c r="G45" s="554">
        <v>539000</v>
      </c>
      <c r="H45" s="554">
        <v>642280</v>
      </c>
      <c r="I45" s="675">
        <v>772800</v>
      </c>
      <c r="J45" s="676">
        <v>864600</v>
      </c>
      <c r="K45" s="676">
        <v>935400</v>
      </c>
      <c r="L45" s="676">
        <v>1015200</v>
      </c>
      <c r="M45" s="676">
        <v>1105600</v>
      </c>
      <c r="N45" s="676">
        <v>1198300</v>
      </c>
      <c r="O45" s="677">
        <v>1271800</v>
      </c>
      <c r="P45" s="678">
        <v>1356200</v>
      </c>
      <c r="Q45" s="678">
        <v>1393500</v>
      </c>
      <c r="R45" s="678">
        <v>1430700</v>
      </c>
      <c r="S45" s="679">
        <v>1465500</v>
      </c>
      <c r="T45" s="554">
        <v>484000</v>
      </c>
      <c r="U45" s="554">
        <v>553000</v>
      </c>
      <c r="V45" s="554">
        <v>634720</v>
      </c>
      <c r="W45" s="675">
        <v>739400</v>
      </c>
      <c r="X45" s="676">
        <v>799500</v>
      </c>
      <c r="Y45" s="676">
        <v>854300</v>
      </c>
      <c r="Z45" s="676">
        <v>907800</v>
      </c>
      <c r="AA45" s="676">
        <v>984700</v>
      </c>
      <c r="AB45" s="676">
        <v>1043400</v>
      </c>
      <c r="AC45" s="686">
        <v>1103700</v>
      </c>
      <c r="AD45" s="686">
        <v>1156700</v>
      </c>
      <c r="AE45" s="686">
        <v>1176200</v>
      </c>
      <c r="AF45" s="686">
        <v>1216500</v>
      </c>
      <c r="AG45" s="687">
        <v>1237600</v>
      </c>
      <c r="AH45" s="699">
        <f t="shared" si="2"/>
        <v>33400</v>
      </c>
      <c r="AI45" s="699">
        <f t="shared" si="4"/>
        <v>65100</v>
      </c>
      <c r="AJ45" s="699">
        <f t="shared" si="5"/>
        <v>81100</v>
      </c>
      <c r="AK45" s="699">
        <f t="shared" si="6"/>
        <v>107400</v>
      </c>
      <c r="AL45" s="699">
        <f t="shared" si="7"/>
        <v>120900</v>
      </c>
      <c r="AM45" s="699">
        <f t="shared" si="8"/>
        <v>154900</v>
      </c>
      <c r="AN45" s="699">
        <f t="shared" si="9"/>
        <v>168100</v>
      </c>
      <c r="AO45" s="699">
        <f t="shared" si="10"/>
        <v>199500</v>
      </c>
      <c r="AP45" s="699">
        <f t="shared" si="11"/>
        <v>217300</v>
      </c>
      <c r="AQ45" s="699">
        <f t="shared" si="12"/>
        <v>214200</v>
      </c>
      <c r="AR45" s="699">
        <f t="shared" si="13"/>
        <v>227900</v>
      </c>
      <c r="AS45" s="700">
        <f t="shared" si="3"/>
        <v>104.51717608872057</v>
      </c>
      <c r="AT45" s="700">
        <f t="shared" si="14"/>
        <v>108.14258911819887</v>
      </c>
      <c r="AU45" s="700">
        <f t="shared" si="15"/>
        <v>109.49315228842326</v>
      </c>
      <c r="AV45" s="700">
        <f t="shared" si="16"/>
        <v>111.83079973562459</v>
      </c>
      <c r="AW45" s="700">
        <f t="shared" si="17"/>
        <v>112.2778511221692</v>
      </c>
      <c r="AX45" s="700">
        <f t="shared" si="18"/>
        <v>114.84569676059037</v>
      </c>
      <c r="AY45" s="700">
        <f t="shared" si="19"/>
        <v>115.23058802210745</v>
      </c>
      <c r="AZ45" s="700">
        <f t="shared" si="20"/>
        <v>117.24734157517074</v>
      </c>
      <c r="BA45" s="700">
        <f t="shared" si="21"/>
        <v>118.47474919231422</v>
      </c>
      <c r="BB45" s="700">
        <f t="shared" si="22"/>
        <v>117.6078914919852</v>
      </c>
      <c r="BC45" s="700">
        <f t="shared" si="23"/>
        <v>118.41467356173239</v>
      </c>
    </row>
    <row r="46" spans="1:55" ht="14.5" customHeight="1">
      <c r="A46" s="566"/>
      <c r="B46" s="563" t="s">
        <v>684</v>
      </c>
      <c r="C46" s="563" t="s">
        <v>685</v>
      </c>
      <c r="D46" s="563" t="s">
        <v>686</v>
      </c>
      <c r="E46" s="564"/>
      <c r="F46" s="553">
        <v>334000</v>
      </c>
      <c r="G46" s="554">
        <v>364000</v>
      </c>
      <c r="H46" s="554">
        <v>407360</v>
      </c>
      <c r="I46" s="675">
        <v>452700</v>
      </c>
      <c r="J46" s="676">
        <v>497700</v>
      </c>
      <c r="K46" s="676">
        <v>532400</v>
      </c>
      <c r="L46" s="676">
        <v>565800</v>
      </c>
      <c r="M46" s="676">
        <v>593100</v>
      </c>
      <c r="N46" s="676">
        <v>633100</v>
      </c>
      <c r="O46" s="677">
        <v>654600</v>
      </c>
      <c r="P46" s="678">
        <v>691600</v>
      </c>
      <c r="Q46" s="678">
        <v>706400</v>
      </c>
      <c r="R46" s="678">
        <v>719900</v>
      </c>
      <c r="S46" s="679">
        <v>726400</v>
      </c>
      <c r="T46" s="554">
        <v>353000</v>
      </c>
      <c r="U46" s="554">
        <v>377000</v>
      </c>
      <c r="V46" s="554">
        <v>402420</v>
      </c>
      <c r="W46" s="675">
        <v>436300</v>
      </c>
      <c r="X46" s="676">
        <v>465800</v>
      </c>
      <c r="Y46" s="676">
        <v>492400</v>
      </c>
      <c r="Z46" s="676">
        <v>512300</v>
      </c>
      <c r="AA46" s="676">
        <v>536600</v>
      </c>
      <c r="AB46" s="676">
        <v>563000</v>
      </c>
      <c r="AC46" s="686">
        <v>574600</v>
      </c>
      <c r="AD46" s="686">
        <v>588800</v>
      </c>
      <c r="AE46" s="686">
        <v>594100</v>
      </c>
      <c r="AF46" s="686">
        <v>596100</v>
      </c>
      <c r="AG46" s="687">
        <v>587400</v>
      </c>
      <c r="AH46" s="699">
        <f t="shared" si="2"/>
        <v>16400</v>
      </c>
      <c r="AI46" s="699">
        <f t="shared" si="4"/>
        <v>31900</v>
      </c>
      <c r="AJ46" s="699">
        <f t="shared" si="5"/>
        <v>40000</v>
      </c>
      <c r="AK46" s="699">
        <f t="shared" si="6"/>
        <v>53500</v>
      </c>
      <c r="AL46" s="699">
        <f t="shared" si="7"/>
        <v>56500</v>
      </c>
      <c r="AM46" s="699">
        <f t="shared" si="8"/>
        <v>70100</v>
      </c>
      <c r="AN46" s="699">
        <f t="shared" si="9"/>
        <v>80000</v>
      </c>
      <c r="AO46" s="699">
        <f t="shared" si="10"/>
        <v>102800</v>
      </c>
      <c r="AP46" s="699">
        <f t="shared" si="11"/>
        <v>112300</v>
      </c>
      <c r="AQ46" s="699">
        <f t="shared" si="12"/>
        <v>123800</v>
      </c>
      <c r="AR46" s="699">
        <f t="shared" si="13"/>
        <v>139000</v>
      </c>
      <c r="AS46" s="700">
        <f t="shared" si="3"/>
        <v>103.75888150355259</v>
      </c>
      <c r="AT46" s="700">
        <f t="shared" si="14"/>
        <v>106.84843280377845</v>
      </c>
      <c r="AU46" s="700">
        <f t="shared" si="15"/>
        <v>108.12347684809099</v>
      </c>
      <c r="AV46" s="700">
        <f t="shared" si="16"/>
        <v>110.44309974624244</v>
      </c>
      <c r="AW46" s="700">
        <f t="shared" si="17"/>
        <v>110.52925829295566</v>
      </c>
      <c r="AX46" s="700">
        <f t="shared" si="18"/>
        <v>112.45115452930727</v>
      </c>
      <c r="AY46" s="700">
        <f t="shared" si="19"/>
        <v>113.92272885485555</v>
      </c>
      <c r="AZ46" s="700">
        <f t="shared" si="20"/>
        <v>117.4592391304348</v>
      </c>
      <c r="BA46" s="700">
        <f t="shared" si="21"/>
        <v>118.90254165965327</v>
      </c>
      <c r="BB46" s="700">
        <f t="shared" si="22"/>
        <v>120.76832746183526</v>
      </c>
      <c r="BC46" s="700">
        <f t="shared" si="23"/>
        <v>123.6636023152877</v>
      </c>
    </row>
    <row r="47" spans="1:55" s="541" customFormat="1" ht="14.5" customHeight="1">
      <c r="A47" s="567"/>
      <c r="B47" s="904" t="s">
        <v>687</v>
      </c>
      <c r="C47" s="904" t="s">
        <v>688</v>
      </c>
      <c r="D47" s="904" t="s">
        <v>689</v>
      </c>
      <c r="E47" s="905"/>
      <c r="F47" s="906">
        <v>172000</v>
      </c>
      <c r="G47" s="907">
        <v>183000</v>
      </c>
      <c r="H47" s="907">
        <v>198860</v>
      </c>
      <c r="I47" s="908">
        <v>220400</v>
      </c>
      <c r="J47" s="909">
        <v>243700</v>
      </c>
      <c r="K47" s="909">
        <v>263700</v>
      </c>
      <c r="L47" s="909">
        <v>279600</v>
      </c>
      <c r="M47" s="909">
        <v>304100</v>
      </c>
      <c r="N47" s="909">
        <v>319500</v>
      </c>
      <c r="O47" s="910">
        <v>336300</v>
      </c>
      <c r="P47" s="911">
        <v>355600</v>
      </c>
      <c r="Q47" s="911">
        <v>364900</v>
      </c>
      <c r="R47" s="911">
        <v>380700</v>
      </c>
      <c r="S47" s="912">
        <v>389200</v>
      </c>
      <c r="T47" s="907">
        <v>175000</v>
      </c>
      <c r="U47" s="907">
        <v>185000</v>
      </c>
      <c r="V47" s="907">
        <v>192780</v>
      </c>
      <c r="W47" s="908">
        <v>208900</v>
      </c>
      <c r="X47" s="909">
        <v>225400</v>
      </c>
      <c r="Y47" s="909">
        <v>237900</v>
      </c>
      <c r="Z47" s="909">
        <v>246700</v>
      </c>
      <c r="AA47" s="909">
        <v>265600</v>
      </c>
      <c r="AB47" s="909">
        <v>277100</v>
      </c>
      <c r="AC47" s="913">
        <v>289600</v>
      </c>
      <c r="AD47" s="913">
        <v>299000</v>
      </c>
      <c r="AE47" s="913">
        <v>301000</v>
      </c>
      <c r="AF47" s="913">
        <v>306600</v>
      </c>
      <c r="AG47" s="914">
        <v>306000</v>
      </c>
      <c r="AH47" s="902">
        <f t="shared" si="2"/>
        <v>11500</v>
      </c>
      <c r="AI47" s="902">
        <f t="shared" si="4"/>
        <v>18300</v>
      </c>
      <c r="AJ47" s="902">
        <f t="shared" si="5"/>
        <v>25800</v>
      </c>
      <c r="AK47" s="902">
        <f t="shared" si="6"/>
        <v>32900</v>
      </c>
      <c r="AL47" s="902">
        <f t="shared" si="7"/>
        <v>38500</v>
      </c>
      <c r="AM47" s="902">
        <f t="shared" si="8"/>
        <v>42400</v>
      </c>
      <c r="AN47" s="902">
        <f t="shared" si="9"/>
        <v>46700</v>
      </c>
      <c r="AO47" s="902">
        <f t="shared" si="10"/>
        <v>56600</v>
      </c>
      <c r="AP47" s="902">
        <f t="shared" si="11"/>
        <v>63900</v>
      </c>
      <c r="AQ47" s="902">
        <f t="shared" si="12"/>
        <v>74100</v>
      </c>
      <c r="AR47" s="902">
        <f t="shared" si="13"/>
        <v>83200</v>
      </c>
      <c r="AS47" s="903">
        <f t="shared" si="3"/>
        <v>105.50502632838679</v>
      </c>
      <c r="AT47" s="903">
        <f t="shared" si="14"/>
        <v>108.11889973380657</v>
      </c>
      <c r="AU47" s="903">
        <f t="shared" si="15"/>
        <v>110.84489281210593</v>
      </c>
      <c r="AV47" s="903">
        <f t="shared" si="16"/>
        <v>113.33603567085528</v>
      </c>
      <c r="AW47" s="903">
        <f t="shared" si="17"/>
        <v>114.49548192771084</v>
      </c>
      <c r="AX47" s="903">
        <f t="shared" si="18"/>
        <v>115.3013352580296</v>
      </c>
      <c r="AY47" s="903">
        <f t="shared" si="19"/>
        <v>116.12569060773481</v>
      </c>
      <c r="AZ47" s="903">
        <f t="shared" si="20"/>
        <v>118.92976588628763</v>
      </c>
      <c r="BA47" s="903">
        <f t="shared" si="21"/>
        <v>121.22923588039866</v>
      </c>
      <c r="BB47" s="903">
        <f t="shared" si="22"/>
        <v>124.16829745596868</v>
      </c>
      <c r="BC47" s="903">
        <f t="shared" si="23"/>
        <v>127.18954248366012</v>
      </c>
    </row>
    <row r="48" spans="1:55" ht="14.5" customHeight="1">
      <c r="A48" s="566"/>
      <c r="B48" s="563" t="s">
        <v>690</v>
      </c>
      <c r="C48" s="563" t="s">
        <v>691</v>
      </c>
      <c r="D48" s="563" t="s">
        <v>692</v>
      </c>
      <c r="E48" s="564"/>
      <c r="F48" s="553">
        <v>192000</v>
      </c>
      <c r="G48" s="554">
        <v>209000</v>
      </c>
      <c r="H48" s="554">
        <v>230930</v>
      </c>
      <c r="I48" s="675">
        <v>263500</v>
      </c>
      <c r="J48" s="676">
        <v>300800</v>
      </c>
      <c r="K48" s="676">
        <v>320400</v>
      </c>
      <c r="L48" s="676">
        <v>341700</v>
      </c>
      <c r="M48" s="676">
        <v>364500</v>
      </c>
      <c r="N48" s="676">
        <v>405300</v>
      </c>
      <c r="O48" s="677">
        <v>421100</v>
      </c>
      <c r="P48" s="678">
        <v>446400</v>
      </c>
      <c r="Q48" s="678">
        <v>470500</v>
      </c>
      <c r="R48" s="678">
        <v>487700</v>
      </c>
      <c r="S48" s="679">
        <v>492800</v>
      </c>
      <c r="T48" s="554">
        <v>195000</v>
      </c>
      <c r="U48" s="554">
        <v>212000</v>
      </c>
      <c r="V48" s="554">
        <v>226810</v>
      </c>
      <c r="W48" s="675">
        <v>250700</v>
      </c>
      <c r="X48" s="676">
        <v>275700</v>
      </c>
      <c r="Y48" s="676">
        <v>293200</v>
      </c>
      <c r="Z48" s="676">
        <v>306400</v>
      </c>
      <c r="AA48" s="676">
        <v>324300</v>
      </c>
      <c r="AB48" s="676">
        <v>350400</v>
      </c>
      <c r="AC48" s="686">
        <v>363500</v>
      </c>
      <c r="AD48" s="686">
        <v>375600</v>
      </c>
      <c r="AE48" s="686">
        <v>390000</v>
      </c>
      <c r="AF48" s="686">
        <v>400700</v>
      </c>
      <c r="AG48" s="687">
        <v>402500</v>
      </c>
      <c r="AH48" s="699">
        <f t="shared" si="2"/>
        <v>12800</v>
      </c>
      <c r="AI48" s="699">
        <f t="shared" si="4"/>
        <v>25100</v>
      </c>
      <c r="AJ48" s="699">
        <f t="shared" si="5"/>
        <v>27200</v>
      </c>
      <c r="AK48" s="699">
        <f t="shared" si="6"/>
        <v>35300</v>
      </c>
      <c r="AL48" s="699">
        <f t="shared" si="7"/>
        <v>40200</v>
      </c>
      <c r="AM48" s="699">
        <f t="shared" si="8"/>
        <v>54900</v>
      </c>
      <c r="AN48" s="699">
        <f t="shared" si="9"/>
        <v>57600</v>
      </c>
      <c r="AO48" s="699">
        <f t="shared" si="10"/>
        <v>70800</v>
      </c>
      <c r="AP48" s="699">
        <f t="shared" si="11"/>
        <v>80500</v>
      </c>
      <c r="AQ48" s="699">
        <f t="shared" si="12"/>
        <v>87000</v>
      </c>
      <c r="AR48" s="699">
        <f t="shared" si="13"/>
        <v>90300</v>
      </c>
      <c r="AS48" s="700">
        <f t="shared" si="3"/>
        <v>105.1057040287196</v>
      </c>
      <c r="AT48" s="700">
        <f t="shared" si="14"/>
        <v>109.10409865796156</v>
      </c>
      <c r="AU48" s="700">
        <f t="shared" si="15"/>
        <v>109.27694406548432</v>
      </c>
      <c r="AV48" s="700">
        <f t="shared" si="16"/>
        <v>111.52088772845954</v>
      </c>
      <c r="AW48" s="700">
        <f t="shared" si="17"/>
        <v>112.39592969472712</v>
      </c>
      <c r="AX48" s="700">
        <f t="shared" si="18"/>
        <v>115.66780821917808</v>
      </c>
      <c r="AY48" s="700">
        <f t="shared" si="19"/>
        <v>115.84594222833562</v>
      </c>
      <c r="AZ48" s="700">
        <f t="shared" si="20"/>
        <v>118.84984025559105</v>
      </c>
      <c r="BA48" s="700">
        <f t="shared" si="21"/>
        <v>120.64102564102564</v>
      </c>
      <c r="BB48" s="700">
        <f t="shared" si="22"/>
        <v>121.71200399301223</v>
      </c>
      <c r="BC48" s="700">
        <f t="shared" si="23"/>
        <v>122.43478260869564</v>
      </c>
    </row>
    <row r="49" spans="1:55" ht="14.5" customHeight="1">
      <c r="A49" s="566"/>
      <c r="B49" s="563" t="s">
        <v>693</v>
      </c>
      <c r="C49" s="563" t="s">
        <v>694</v>
      </c>
      <c r="D49" s="563" t="s">
        <v>695</v>
      </c>
      <c r="E49" s="564"/>
      <c r="F49" s="553">
        <v>321000</v>
      </c>
      <c r="G49" s="554">
        <v>347000</v>
      </c>
      <c r="H49" s="554">
        <v>382980</v>
      </c>
      <c r="I49" s="675">
        <v>430700</v>
      </c>
      <c r="J49" s="676">
        <v>477400</v>
      </c>
      <c r="K49" s="676">
        <v>512500</v>
      </c>
      <c r="L49" s="676">
        <v>557000</v>
      </c>
      <c r="M49" s="676">
        <v>592000</v>
      </c>
      <c r="N49" s="676">
        <v>621300</v>
      </c>
      <c r="O49" s="677">
        <v>650100</v>
      </c>
      <c r="P49" s="678">
        <v>681100</v>
      </c>
      <c r="Q49" s="678">
        <v>705200</v>
      </c>
      <c r="R49" s="678">
        <v>714300</v>
      </c>
      <c r="S49" s="679">
        <v>736800</v>
      </c>
      <c r="T49" s="554">
        <v>327000</v>
      </c>
      <c r="U49" s="554">
        <v>352000</v>
      </c>
      <c r="V49" s="554">
        <v>374070</v>
      </c>
      <c r="W49" s="675">
        <v>409700</v>
      </c>
      <c r="X49" s="676">
        <v>442200</v>
      </c>
      <c r="Y49" s="676">
        <v>463900</v>
      </c>
      <c r="Z49" s="676">
        <v>494200</v>
      </c>
      <c r="AA49" s="676">
        <v>522400</v>
      </c>
      <c r="AB49" s="676">
        <v>548100</v>
      </c>
      <c r="AC49" s="686">
        <v>562100</v>
      </c>
      <c r="AD49" s="686">
        <v>579600</v>
      </c>
      <c r="AE49" s="686">
        <v>585000</v>
      </c>
      <c r="AF49" s="686">
        <v>585600</v>
      </c>
      <c r="AG49" s="687">
        <v>593000</v>
      </c>
      <c r="AH49" s="699">
        <f t="shared" si="2"/>
        <v>21000</v>
      </c>
      <c r="AI49" s="699">
        <f t="shared" si="4"/>
        <v>35200</v>
      </c>
      <c r="AJ49" s="699">
        <f t="shared" si="5"/>
        <v>48600</v>
      </c>
      <c r="AK49" s="699">
        <f t="shared" si="6"/>
        <v>62800</v>
      </c>
      <c r="AL49" s="699">
        <f t="shared" si="7"/>
        <v>69600</v>
      </c>
      <c r="AM49" s="699">
        <f t="shared" si="8"/>
        <v>73200</v>
      </c>
      <c r="AN49" s="699">
        <f t="shared" si="9"/>
        <v>88000</v>
      </c>
      <c r="AO49" s="699">
        <f t="shared" si="10"/>
        <v>101500</v>
      </c>
      <c r="AP49" s="699">
        <f t="shared" si="11"/>
        <v>120200</v>
      </c>
      <c r="AQ49" s="699">
        <f t="shared" si="12"/>
        <v>128700</v>
      </c>
      <c r="AR49" s="699">
        <f t="shared" si="13"/>
        <v>143800</v>
      </c>
      <c r="AS49" s="700">
        <f t="shared" si="3"/>
        <v>105.12570173297536</v>
      </c>
      <c r="AT49" s="700">
        <f t="shared" si="14"/>
        <v>107.96019900497514</v>
      </c>
      <c r="AU49" s="700">
        <f t="shared" si="15"/>
        <v>110.4763957749515</v>
      </c>
      <c r="AV49" s="700">
        <f t="shared" si="16"/>
        <v>112.70740590853904</v>
      </c>
      <c r="AW49" s="700">
        <f t="shared" si="17"/>
        <v>113.32312404287903</v>
      </c>
      <c r="AX49" s="700">
        <f t="shared" si="18"/>
        <v>113.3552271483306</v>
      </c>
      <c r="AY49" s="700">
        <f t="shared" si="19"/>
        <v>115.65557729941291</v>
      </c>
      <c r="AZ49" s="700">
        <f t="shared" si="20"/>
        <v>117.51207729468598</v>
      </c>
      <c r="BA49" s="700">
        <f t="shared" si="21"/>
        <v>120.54700854700855</v>
      </c>
      <c r="BB49" s="700">
        <f t="shared" si="22"/>
        <v>121.97745901639345</v>
      </c>
      <c r="BC49" s="700">
        <f t="shared" si="23"/>
        <v>124.24957841483979</v>
      </c>
    </row>
    <row r="50" spans="1:55" ht="14.5" customHeight="1">
      <c r="A50" s="566"/>
      <c r="B50" s="824" t="s">
        <v>696</v>
      </c>
      <c r="C50" s="824" t="s">
        <v>697</v>
      </c>
      <c r="D50" s="824" t="s">
        <v>698</v>
      </c>
      <c r="E50" s="825"/>
      <c r="F50" s="826">
        <v>197000</v>
      </c>
      <c r="G50" s="827">
        <v>206000</v>
      </c>
      <c r="H50" s="827">
        <v>230020</v>
      </c>
      <c r="I50" s="828">
        <v>258300</v>
      </c>
      <c r="J50" s="829">
        <v>278800</v>
      </c>
      <c r="K50" s="829">
        <v>299000</v>
      </c>
      <c r="L50" s="829">
        <v>323500</v>
      </c>
      <c r="M50" s="829">
        <v>337500</v>
      </c>
      <c r="N50" s="829">
        <v>347200</v>
      </c>
      <c r="O50" s="830">
        <v>373500</v>
      </c>
      <c r="P50" s="831">
        <v>377700</v>
      </c>
      <c r="Q50" s="831">
        <v>392400</v>
      </c>
      <c r="R50" s="831">
        <v>391600</v>
      </c>
      <c r="S50" s="832">
        <v>388100</v>
      </c>
      <c r="T50" s="827">
        <v>201000</v>
      </c>
      <c r="U50" s="827">
        <v>208000</v>
      </c>
      <c r="V50" s="827">
        <v>224720</v>
      </c>
      <c r="W50" s="828">
        <v>242400</v>
      </c>
      <c r="X50" s="829">
        <v>257600</v>
      </c>
      <c r="Y50" s="829">
        <v>265400</v>
      </c>
      <c r="Z50" s="829">
        <v>280000</v>
      </c>
      <c r="AA50" s="829">
        <v>288700</v>
      </c>
      <c r="AB50" s="829">
        <v>302100</v>
      </c>
      <c r="AC50" s="576">
        <v>320700</v>
      </c>
      <c r="AD50" s="576">
        <v>315500</v>
      </c>
      <c r="AE50" s="576">
        <v>323600</v>
      </c>
      <c r="AF50" s="576">
        <v>318700</v>
      </c>
      <c r="AG50" s="691">
        <v>309700</v>
      </c>
      <c r="AH50" s="701">
        <f t="shared" si="2"/>
        <v>15900</v>
      </c>
      <c r="AI50" s="701">
        <f t="shared" si="4"/>
        <v>21200</v>
      </c>
      <c r="AJ50" s="701">
        <f t="shared" si="5"/>
        <v>33600</v>
      </c>
      <c r="AK50" s="701">
        <f t="shared" si="6"/>
        <v>43500</v>
      </c>
      <c r="AL50" s="701">
        <f t="shared" si="7"/>
        <v>48800</v>
      </c>
      <c r="AM50" s="701">
        <f t="shared" si="8"/>
        <v>45100</v>
      </c>
      <c r="AN50" s="701">
        <f t="shared" si="9"/>
        <v>52800</v>
      </c>
      <c r="AO50" s="701">
        <f t="shared" si="10"/>
        <v>62200</v>
      </c>
      <c r="AP50" s="701">
        <f t="shared" si="11"/>
        <v>68800</v>
      </c>
      <c r="AQ50" s="701">
        <f t="shared" si="12"/>
        <v>72900</v>
      </c>
      <c r="AR50" s="701">
        <f t="shared" si="13"/>
        <v>78400</v>
      </c>
      <c r="AS50" s="702">
        <f t="shared" si="3"/>
        <v>106.55940594059405</v>
      </c>
      <c r="AT50" s="702">
        <f t="shared" si="14"/>
        <v>108.22981366459628</v>
      </c>
      <c r="AU50" s="702">
        <f t="shared" si="15"/>
        <v>112.66013564431047</v>
      </c>
      <c r="AV50" s="702">
        <f t="shared" si="16"/>
        <v>115.53571428571428</v>
      </c>
      <c r="AW50" s="702">
        <f t="shared" si="17"/>
        <v>116.9033598891583</v>
      </c>
      <c r="AX50" s="702">
        <f t="shared" si="18"/>
        <v>114.92883151274414</v>
      </c>
      <c r="AY50" s="702">
        <f t="shared" si="19"/>
        <v>116.46398503274087</v>
      </c>
      <c r="AZ50" s="702">
        <f t="shared" si="20"/>
        <v>119.7147385103011</v>
      </c>
      <c r="BA50" s="702">
        <f t="shared" si="21"/>
        <v>121.26081582200247</v>
      </c>
      <c r="BB50" s="702">
        <f t="shared" si="22"/>
        <v>122.87417634138689</v>
      </c>
      <c r="BC50" s="702">
        <f t="shared" si="23"/>
        <v>125.31482079431709</v>
      </c>
    </row>
    <row r="51" spans="1:55" ht="14.5" customHeight="1">
      <c r="A51" s="566"/>
      <c r="B51" s="563" t="s">
        <v>699</v>
      </c>
      <c r="C51" s="563" t="s">
        <v>700</v>
      </c>
      <c r="D51" s="563" t="s">
        <v>701</v>
      </c>
      <c r="E51" s="564"/>
      <c r="F51" s="553">
        <v>744000</v>
      </c>
      <c r="G51" s="554">
        <v>856000</v>
      </c>
      <c r="H51" s="554">
        <v>1005080</v>
      </c>
      <c r="I51" s="675">
        <v>1197200</v>
      </c>
      <c r="J51" s="676">
        <v>1400800</v>
      </c>
      <c r="K51" s="676">
        <v>1545300</v>
      </c>
      <c r="L51" s="676">
        <v>1683500</v>
      </c>
      <c r="M51" s="676">
        <v>1838600</v>
      </c>
      <c r="N51" s="676">
        <v>2008700</v>
      </c>
      <c r="O51" s="677">
        <v>2194500</v>
      </c>
      <c r="P51" s="678">
        <v>2374800</v>
      </c>
      <c r="Q51" s="678">
        <v>2492700</v>
      </c>
      <c r="R51" s="678">
        <v>2581200</v>
      </c>
      <c r="S51" s="679">
        <v>2703300</v>
      </c>
      <c r="T51" s="554">
        <v>784000</v>
      </c>
      <c r="U51" s="554">
        <v>886000</v>
      </c>
      <c r="V51" s="554">
        <v>998840</v>
      </c>
      <c r="W51" s="675">
        <v>1145200</v>
      </c>
      <c r="X51" s="676">
        <v>1304000</v>
      </c>
      <c r="Y51" s="676">
        <v>1415200</v>
      </c>
      <c r="Z51" s="676">
        <v>1505600</v>
      </c>
      <c r="AA51" s="676">
        <v>1658200</v>
      </c>
      <c r="AB51" s="676">
        <v>1804200</v>
      </c>
      <c r="AC51" s="686">
        <v>1950600</v>
      </c>
      <c r="AD51" s="686">
        <v>2046100</v>
      </c>
      <c r="AE51" s="686">
        <v>2175400</v>
      </c>
      <c r="AF51" s="686">
        <v>2255300</v>
      </c>
      <c r="AG51" s="687">
        <v>2368000</v>
      </c>
      <c r="AH51" s="699">
        <f t="shared" si="2"/>
        <v>52000</v>
      </c>
      <c r="AI51" s="699">
        <f t="shared" si="4"/>
        <v>96800</v>
      </c>
      <c r="AJ51" s="699">
        <f t="shared" si="5"/>
        <v>130100</v>
      </c>
      <c r="AK51" s="699">
        <f t="shared" si="6"/>
        <v>177900</v>
      </c>
      <c r="AL51" s="699">
        <f t="shared" si="7"/>
        <v>180400</v>
      </c>
      <c r="AM51" s="699">
        <f t="shared" si="8"/>
        <v>204500</v>
      </c>
      <c r="AN51" s="699">
        <f t="shared" si="9"/>
        <v>243900</v>
      </c>
      <c r="AO51" s="699">
        <f t="shared" si="10"/>
        <v>328700</v>
      </c>
      <c r="AP51" s="699">
        <f t="shared" si="11"/>
        <v>317300</v>
      </c>
      <c r="AQ51" s="699">
        <f t="shared" si="12"/>
        <v>325900</v>
      </c>
      <c r="AR51" s="699">
        <f t="shared" si="13"/>
        <v>335300</v>
      </c>
      <c r="AS51" s="700">
        <f t="shared" si="3"/>
        <v>104.54069158225639</v>
      </c>
      <c r="AT51" s="700">
        <f t="shared" si="14"/>
        <v>107.42331288343559</v>
      </c>
      <c r="AU51" s="700">
        <f t="shared" si="15"/>
        <v>109.19304691916336</v>
      </c>
      <c r="AV51" s="700">
        <f t="shared" si="16"/>
        <v>111.81588735387886</v>
      </c>
      <c r="AW51" s="700">
        <f t="shared" si="17"/>
        <v>110.87926667470751</v>
      </c>
      <c r="AX51" s="700">
        <f t="shared" si="18"/>
        <v>111.33466356279791</v>
      </c>
      <c r="AY51" s="700">
        <f t="shared" si="19"/>
        <v>112.50384497077823</v>
      </c>
      <c r="AZ51" s="700">
        <f t="shared" si="20"/>
        <v>116.06470846977177</v>
      </c>
      <c r="BA51" s="700">
        <f t="shared" si="21"/>
        <v>114.58582329686496</v>
      </c>
      <c r="BB51" s="700">
        <f t="shared" si="22"/>
        <v>114.45040571099187</v>
      </c>
      <c r="BC51" s="700">
        <f t="shared" si="23"/>
        <v>114.15962837837839</v>
      </c>
    </row>
    <row r="52" spans="1:55" s="541" customFormat="1" ht="14.5" customHeight="1">
      <c r="A52" s="567"/>
      <c r="B52" s="561" t="s">
        <v>702</v>
      </c>
      <c r="C52" s="561" t="s">
        <v>703</v>
      </c>
      <c r="D52" s="561" t="s">
        <v>704</v>
      </c>
      <c r="E52" s="562"/>
      <c r="F52" s="555">
        <v>172000</v>
      </c>
      <c r="G52" s="556">
        <v>180000</v>
      </c>
      <c r="H52" s="556">
        <v>194560</v>
      </c>
      <c r="I52" s="681">
        <v>206200</v>
      </c>
      <c r="J52" s="682">
        <v>221600</v>
      </c>
      <c r="K52" s="682">
        <v>237900</v>
      </c>
      <c r="L52" s="682">
        <v>255800</v>
      </c>
      <c r="M52" s="682">
        <v>269900</v>
      </c>
      <c r="N52" s="682">
        <v>299900</v>
      </c>
      <c r="O52" s="683">
        <v>303400</v>
      </c>
      <c r="P52" s="684">
        <v>322900</v>
      </c>
      <c r="Q52" s="684">
        <v>338200</v>
      </c>
      <c r="R52" s="684">
        <v>352100</v>
      </c>
      <c r="S52" s="685">
        <v>367900</v>
      </c>
      <c r="T52" s="556">
        <v>182000</v>
      </c>
      <c r="U52" s="556">
        <v>188000</v>
      </c>
      <c r="V52" s="556">
        <v>193790</v>
      </c>
      <c r="W52" s="681">
        <v>202600</v>
      </c>
      <c r="X52" s="682">
        <v>213900</v>
      </c>
      <c r="Y52" s="682">
        <v>226200</v>
      </c>
      <c r="Z52" s="682">
        <v>239100</v>
      </c>
      <c r="AA52" s="682">
        <v>251500</v>
      </c>
      <c r="AB52" s="682">
        <v>275900</v>
      </c>
      <c r="AC52" s="696">
        <v>275800</v>
      </c>
      <c r="AD52" s="696">
        <v>287700</v>
      </c>
      <c r="AE52" s="696">
        <v>294600</v>
      </c>
      <c r="AF52" s="696">
        <v>302800</v>
      </c>
      <c r="AG52" s="697">
        <v>314000</v>
      </c>
      <c r="AH52" s="699">
        <f t="shared" si="2"/>
        <v>3600</v>
      </c>
      <c r="AI52" s="699">
        <f t="shared" si="4"/>
        <v>7700</v>
      </c>
      <c r="AJ52" s="699">
        <f t="shared" si="5"/>
        <v>11700</v>
      </c>
      <c r="AK52" s="699">
        <f t="shared" si="6"/>
        <v>16700</v>
      </c>
      <c r="AL52" s="699">
        <f t="shared" si="7"/>
        <v>18400</v>
      </c>
      <c r="AM52" s="699">
        <f t="shared" si="8"/>
        <v>24000</v>
      </c>
      <c r="AN52" s="699">
        <f t="shared" si="9"/>
        <v>27600</v>
      </c>
      <c r="AO52" s="699">
        <f t="shared" si="10"/>
        <v>35200</v>
      </c>
      <c r="AP52" s="699">
        <f t="shared" si="11"/>
        <v>43600</v>
      </c>
      <c r="AQ52" s="699">
        <f t="shared" si="12"/>
        <v>49300</v>
      </c>
      <c r="AR52" s="699">
        <f t="shared" si="13"/>
        <v>53900</v>
      </c>
      <c r="AS52" s="700">
        <f t="shared" si="3"/>
        <v>101.77690029615005</v>
      </c>
      <c r="AT52" s="700">
        <f t="shared" si="14"/>
        <v>103.59981299672745</v>
      </c>
      <c r="AU52" s="700">
        <f t="shared" si="15"/>
        <v>105.17241379310344</v>
      </c>
      <c r="AV52" s="700">
        <f t="shared" si="16"/>
        <v>106.98452530322041</v>
      </c>
      <c r="AW52" s="700">
        <f t="shared" si="17"/>
        <v>107.31610337972167</v>
      </c>
      <c r="AX52" s="700">
        <f t="shared" si="18"/>
        <v>108.69880391446176</v>
      </c>
      <c r="AY52" s="700">
        <f t="shared" si="19"/>
        <v>110.00725163161711</v>
      </c>
      <c r="AZ52" s="700">
        <f t="shared" si="20"/>
        <v>112.23496697949254</v>
      </c>
      <c r="BA52" s="700">
        <f t="shared" si="21"/>
        <v>114.79972844534963</v>
      </c>
      <c r="BB52" s="700">
        <f t="shared" si="22"/>
        <v>116.28137384412153</v>
      </c>
      <c r="BC52" s="700">
        <f t="shared" si="23"/>
        <v>117.16560509554139</v>
      </c>
    </row>
    <row r="53" spans="1:55" ht="14.5" customHeight="1">
      <c r="A53" s="566"/>
      <c r="B53" s="563" t="s">
        <v>705</v>
      </c>
      <c r="C53" s="563" t="s">
        <v>706</v>
      </c>
      <c r="D53" s="563" t="s">
        <v>707</v>
      </c>
      <c r="E53" s="564"/>
      <c r="F53" s="553">
        <v>337000</v>
      </c>
      <c r="G53" s="554">
        <v>364000</v>
      </c>
      <c r="H53" s="554">
        <v>383620</v>
      </c>
      <c r="I53" s="675">
        <v>417200</v>
      </c>
      <c r="J53" s="676">
        <v>459300</v>
      </c>
      <c r="K53" s="676">
        <v>495600</v>
      </c>
      <c r="L53" s="676">
        <v>533000</v>
      </c>
      <c r="M53" s="676">
        <v>544600</v>
      </c>
      <c r="N53" s="676">
        <v>586000</v>
      </c>
      <c r="O53" s="677">
        <v>603400</v>
      </c>
      <c r="P53" s="678">
        <v>631100</v>
      </c>
      <c r="Q53" s="678">
        <v>660100</v>
      </c>
      <c r="R53" s="678">
        <v>659500</v>
      </c>
      <c r="S53" s="679">
        <v>655000</v>
      </c>
      <c r="T53" s="554">
        <v>351000</v>
      </c>
      <c r="U53" s="554">
        <v>373000</v>
      </c>
      <c r="V53" s="554">
        <v>380150</v>
      </c>
      <c r="W53" s="675">
        <v>403300</v>
      </c>
      <c r="X53" s="676">
        <v>436100</v>
      </c>
      <c r="Y53" s="676">
        <v>463800</v>
      </c>
      <c r="Z53" s="676">
        <v>482200</v>
      </c>
      <c r="AA53" s="676">
        <v>494600</v>
      </c>
      <c r="AB53" s="676">
        <v>522900</v>
      </c>
      <c r="AC53" s="686">
        <v>531200</v>
      </c>
      <c r="AD53" s="686">
        <v>543900</v>
      </c>
      <c r="AE53" s="686">
        <v>559100</v>
      </c>
      <c r="AF53" s="686">
        <v>559000</v>
      </c>
      <c r="AG53" s="687">
        <v>542500</v>
      </c>
      <c r="AH53" s="699">
        <f t="shared" si="2"/>
        <v>13900</v>
      </c>
      <c r="AI53" s="699">
        <f t="shared" si="4"/>
        <v>23200</v>
      </c>
      <c r="AJ53" s="699">
        <f t="shared" si="5"/>
        <v>31800</v>
      </c>
      <c r="AK53" s="699">
        <f t="shared" si="6"/>
        <v>50800</v>
      </c>
      <c r="AL53" s="699">
        <f t="shared" si="7"/>
        <v>50000</v>
      </c>
      <c r="AM53" s="699">
        <f t="shared" si="8"/>
        <v>63100</v>
      </c>
      <c r="AN53" s="699">
        <f t="shared" si="9"/>
        <v>72200</v>
      </c>
      <c r="AO53" s="699">
        <f t="shared" si="10"/>
        <v>87200</v>
      </c>
      <c r="AP53" s="699">
        <f t="shared" si="11"/>
        <v>101000</v>
      </c>
      <c r="AQ53" s="699">
        <f t="shared" si="12"/>
        <v>100500</v>
      </c>
      <c r="AR53" s="699">
        <f t="shared" si="13"/>
        <v>112500</v>
      </c>
      <c r="AS53" s="700">
        <f t="shared" si="3"/>
        <v>103.44656583188694</v>
      </c>
      <c r="AT53" s="700">
        <f t="shared" si="14"/>
        <v>105.31988076129328</v>
      </c>
      <c r="AU53" s="700">
        <f t="shared" si="15"/>
        <v>106.85640362225098</v>
      </c>
      <c r="AV53" s="700">
        <f t="shared" si="16"/>
        <v>110.5350476980506</v>
      </c>
      <c r="AW53" s="700">
        <f t="shared" si="17"/>
        <v>110.10917913465425</v>
      </c>
      <c r="AX53" s="700">
        <f t="shared" si="18"/>
        <v>112.067316886594</v>
      </c>
      <c r="AY53" s="700">
        <f t="shared" si="19"/>
        <v>113.59186746987953</v>
      </c>
      <c r="AZ53" s="700">
        <f t="shared" si="20"/>
        <v>116.03235888950174</v>
      </c>
      <c r="BA53" s="700">
        <f t="shared" si="21"/>
        <v>118.06474691468432</v>
      </c>
      <c r="BB53" s="700">
        <f t="shared" si="22"/>
        <v>117.97853309481216</v>
      </c>
      <c r="BC53" s="700">
        <f t="shared" si="23"/>
        <v>120.7373271889401</v>
      </c>
    </row>
    <row r="54" spans="1:55" ht="14.5" customHeight="1">
      <c r="A54" s="566"/>
      <c r="B54" s="563" t="s">
        <v>708</v>
      </c>
      <c r="C54" s="563" t="s">
        <v>709</v>
      </c>
      <c r="D54" s="563" t="s">
        <v>710</v>
      </c>
      <c r="E54" s="564"/>
      <c r="F54" s="553">
        <v>351000</v>
      </c>
      <c r="G54" s="554">
        <v>376000</v>
      </c>
      <c r="H54" s="554">
        <v>411840</v>
      </c>
      <c r="I54" s="675">
        <v>449400</v>
      </c>
      <c r="J54" s="676">
        <v>507000</v>
      </c>
      <c r="K54" s="676">
        <v>547700</v>
      </c>
      <c r="L54" s="676">
        <v>601200</v>
      </c>
      <c r="M54" s="676">
        <v>641300</v>
      </c>
      <c r="N54" s="676">
        <v>687400</v>
      </c>
      <c r="O54" s="677">
        <v>729700</v>
      </c>
      <c r="P54" s="678">
        <v>769500</v>
      </c>
      <c r="Q54" s="678">
        <v>804300</v>
      </c>
      <c r="R54" s="678">
        <v>813700</v>
      </c>
      <c r="S54" s="679">
        <v>851100</v>
      </c>
      <c r="T54" s="554">
        <v>366000</v>
      </c>
      <c r="U54" s="554">
        <v>394000</v>
      </c>
      <c r="V54" s="554">
        <v>415140</v>
      </c>
      <c r="W54" s="675">
        <v>439400</v>
      </c>
      <c r="X54" s="676">
        <v>482300</v>
      </c>
      <c r="Y54" s="676">
        <v>513900</v>
      </c>
      <c r="Z54" s="676">
        <v>551400</v>
      </c>
      <c r="AA54" s="676">
        <v>582500</v>
      </c>
      <c r="AB54" s="676">
        <v>621100</v>
      </c>
      <c r="AC54" s="686">
        <v>649500</v>
      </c>
      <c r="AD54" s="686">
        <v>669300</v>
      </c>
      <c r="AE54" s="686">
        <v>692300</v>
      </c>
      <c r="AF54" s="686">
        <v>704100</v>
      </c>
      <c r="AG54" s="687">
        <v>725000</v>
      </c>
      <c r="AH54" s="699">
        <f t="shared" si="2"/>
        <v>10000</v>
      </c>
      <c r="AI54" s="699">
        <f t="shared" si="4"/>
        <v>24700</v>
      </c>
      <c r="AJ54" s="699">
        <f t="shared" si="5"/>
        <v>33800</v>
      </c>
      <c r="AK54" s="699">
        <f t="shared" si="6"/>
        <v>49800</v>
      </c>
      <c r="AL54" s="699">
        <f t="shared" si="7"/>
        <v>58800</v>
      </c>
      <c r="AM54" s="699">
        <f t="shared" si="8"/>
        <v>66300</v>
      </c>
      <c r="AN54" s="699">
        <f t="shared" si="9"/>
        <v>80200</v>
      </c>
      <c r="AO54" s="699">
        <f t="shared" si="10"/>
        <v>100200</v>
      </c>
      <c r="AP54" s="699">
        <f t="shared" si="11"/>
        <v>112000</v>
      </c>
      <c r="AQ54" s="699">
        <f t="shared" si="12"/>
        <v>109600</v>
      </c>
      <c r="AR54" s="699">
        <f t="shared" si="13"/>
        <v>126100</v>
      </c>
      <c r="AS54" s="700">
        <f t="shared" si="3"/>
        <v>102.27583067819754</v>
      </c>
      <c r="AT54" s="700">
        <f t="shared" si="14"/>
        <v>105.12129380053908</v>
      </c>
      <c r="AU54" s="700">
        <f t="shared" si="15"/>
        <v>106.57715508853862</v>
      </c>
      <c r="AV54" s="700">
        <f t="shared" si="16"/>
        <v>109.03155603917301</v>
      </c>
      <c r="AW54" s="700">
        <f t="shared" si="17"/>
        <v>110.09442060085837</v>
      </c>
      <c r="AX54" s="700">
        <f t="shared" si="18"/>
        <v>110.67460956367734</v>
      </c>
      <c r="AY54" s="700">
        <f t="shared" si="19"/>
        <v>112.34795996920708</v>
      </c>
      <c r="AZ54" s="700">
        <f t="shared" si="20"/>
        <v>114.97086508292244</v>
      </c>
      <c r="BA54" s="700">
        <f t="shared" si="21"/>
        <v>116.17795753286148</v>
      </c>
      <c r="BB54" s="700">
        <f t="shared" si="22"/>
        <v>115.56597074279222</v>
      </c>
      <c r="BC54" s="700">
        <f t="shared" si="23"/>
        <v>117.39310344827587</v>
      </c>
    </row>
    <row r="55" spans="1:55" ht="14.5" customHeight="1">
      <c r="A55" s="566"/>
      <c r="B55" s="563" t="s">
        <v>711</v>
      </c>
      <c r="C55" s="563" t="s">
        <v>712</v>
      </c>
      <c r="D55" s="563" t="s">
        <v>713</v>
      </c>
      <c r="E55" s="564"/>
      <c r="F55" s="553">
        <v>248000</v>
      </c>
      <c r="G55" s="554">
        <v>263000</v>
      </c>
      <c r="H55" s="554">
        <v>288690</v>
      </c>
      <c r="I55" s="675">
        <v>328100</v>
      </c>
      <c r="J55" s="676">
        <v>375500</v>
      </c>
      <c r="K55" s="676">
        <v>399400</v>
      </c>
      <c r="L55" s="676">
        <v>430000</v>
      </c>
      <c r="M55" s="676">
        <v>457900</v>
      </c>
      <c r="N55" s="676">
        <v>495600</v>
      </c>
      <c r="O55" s="677">
        <v>516500</v>
      </c>
      <c r="P55" s="678">
        <v>546500</v>
      </c>
      <c r="Q55" s="678">
        <v>569500</v>
      </c>
      <c r="R55" s="678">
        <v>581800</v>
      </c>
      <c r="S55" s="679">
        <v>603300</v>
      </c>
      <c r="T55" s="554">
        <v>260000</v>
      </c>
      <c r="U55" s="554">
        <v>272000</v>
      </c>
      <c r="V55" s="554">
        <v>287790</v>
      </c>
      <c r="W55" s="675">
        <v>318500</v>
      </c>
      <c r="X55" s="676">
        <v>352100</v>
      </c>
      <c r="Y55" s="676">
        <v>368300</v>
      </c>
      <c r="Z55" s="676">
        <v>387700</v>
      </c>
      <c r="AA55" s="676">
        <v>412100</v>
      </c>
      <c r="AB55" s="676">
        <v>438700</v>
      </c>
      <c r="AC55" s="686">
        <v>450700</v>
      </c>
      <c r="AD55" s="686">
        <v>470000</v>
      </c>
      <c r="AE55" s="686">
        <v>480200</v>
      </c>
      <c r="AF55" s="686">
        <v>484500</v>
      </c>
      <c r="AG55" s="687">
        <v>489400</v>
      </c>
      <c r="AH55" s="699">
        <f t="shared" si="2"/>
        <v>9600</v>
      </c>
      <c r="AI55" s="699">
        <f t="shared" si="4"/>
        <v>23400</v>
      </c>
      <c r="AJ55" s="699">
        <f t="shared" si="5"/>
        <v>31100</v>
      </c>
      <c r="AK55" s="699">
        <f t="shared" si="6"/>
        <v>42300</v>
      </c>
      <c r="AL55" s="699">
        <f t="shared" si="7"/>
        <v>45800</v>
      </c>
      <c r="AM55" s="699">
        <f t="shared" si="8"/>
        <v>56900</v>
      </c>
      <c r="AN55" s="699">
        <f t="shared" si="9"/>
        <v>65800</v>
      </c>
      <c r="AO55" s="699">
        <f t="shared" si="10"/>
        <v>76500</v>
      </c>
      <c r="AP55" s="699">
        <f t="shared" si="11"/>
        <v>89300</v>
      </c>
      <c r="AQ55" s="699">
        <f t="shared" si="12"/>
        <v>97300</v>
      </c>
      <c r="AR55" s="699">
        <f t="shared" si="13"/>
        <v>113900</v>
      </c>
      <c r="AS55" s="700">
        <f t="shared" si="3"/>
        <v>103.01412872841445</v>
      </c>
      <c r="AT55" s="700">
        <f t="shared" si="14"/>
        <v>106.645839250213</v>
      </c>
      <c r="AU55" s="700">
        <f t="shared" si="15"/>
        <v>108.44420309530274</v>
      </c>
      <c r="AV55" s="700">
        <f t="shared" si="16"/>
        <v>110.91049780758317</v>
      </c>
      <c r="AW55" s="700">
        <f t="shared" si="17"/>
        <v>111.11380732831837</v>
      </c>
      <c r="AX55" s="700">
        <f t="shared" si="18"/>
        <v>112.97013904718487</v>
      </c>
      <c r="AY55" s="700">
        <f t="shared" si="19"/>
        <v>114.59951187042378</v>
      </c>
      <c r="AZ55" s="700">
        <f t="shared" si="20"/>
        <v>116.27659574468086</v>
      </c>
      <c r="BA55" s="700">
        <f t="shared" si="21"/>
        <v>118.59641815910038</v>
      </c>
      <c r="BB55" s="700">
        <f t="shared" si="22"/>
        <v>120.08255933952528</v>
      </c>
      <c r="BC55" s="700">
        <f t="shared" si="23"/>
        <v>123.27339599509604</v>
      </c>
    </row>
    <row r="56" spans="1:55" ht="14.5" customHeight="1">
      <c r="A56" s="566"/>
      <c r="B56" s="563" t="s">
        <v>714</v>
      </c>
      <c r="C56" s="563" t="s">
        <v>715</v>
      </c>
      <c r="D56" s="563" t="s">
        <v>716</v>
      </c>
      <c r="E56" s="564"/>
      <c r="F56" s="553">
        <v>228000</v>
      </c>
      <c r="G56" s="554">
        <v>246000</v>
      </c>
      <c r="H56" s="554">
        <v>278980</v>
      </c>
      <c r="I56" s="675">
        <v>311800</v>
      </c>
      <c r="J56" s="676">
        <v>355800</v>
      </c>
      <c r="K56" s="676">
        <v>387800</v>
      </c>
      <c r="L56" s="676">
        <v>412200</v>
      </c>
      <c r="M56" s="676">
        <v>438600</v>
      </c>
      <c r="N56" s="676">
        <v>473700</v>
      </c>
      <c r="O56" s="677">
        <v>490400</v>
      </c>
      <c r="P56" s="678">
        <v>509600</v>
      </c>
      <c r="Q56" s="678">
        <v>533900</v>
      </c>
      <c r="R56" s="678">
        <v>546400</v>
      </c>
      <c r="S56" s="679">
        <v>556800</v>
      </c>
      <c r="T56" s="554">
        <v>237000</v>
      </c>
      <c r="U56" s="554">
        <v>254000</v>
      </c>
      <c r="V56" s="554">
        <v>276120</v>
      </c>
      <c r="W56" s="675">
        <v>302500</v>
      </c>
      <c r="X56" s="676">
        <v>335700</v>
      </c>
      <c r="Y56" s="676">
        <v>362000</v>
      </c>
      <c r="Z56" s="676">
        <v>378000</v>
      </c>
      <c r="AA56" s="676">
        <v>400300</v>
      </c>
      <c r="AB56" s="676">
        <v>426600</v>
      </c>
      <c r="AC56" s="698">
        <v>438300</v>
      </c>
      <c r="AD56" s="686">
        <v>447400</v>
      </c>
      <c r="AE56" s="686">
        <v>460900</v>
      </c>
      <c r="AF56" s="686">
        <v>463500</v>
      </c>
      <c r="AG56" s="687">
        <v>467200</v>
      </c>
      <c r="AH56" s="699">
        <f t="shared" si="2"/>
        <v>9300</v>
      </c>
      <c r="AI56" s="699">
        <f t="shared" si="4"/>
        <v>20100</v>
      </c>
      <c r="AJ56" s="699">
        <f t="shared" si="5"/>
        <v>25800</v>
      </c>
      <c r="AK56" s="699">
        <f t="shared" si="6"/>
        <v>34200</v>
      </c>
      <c r="AL56" s="699">
        <f t="shared" si="7"/>
        <v>38300</v>
      </c>
      <c r="AM56" s="699">
        <f t="shared" si="8"/>
        <v>47100</v>
      </c>
      <c r="AN56" s="699">
        <f t="shared" si="9"/>
        <v>52100</v>
      </c>
      <c r="AO56" s="699">
        <f t="shared" si="10"/>
        <v>62200</v>
      </c>
      <c r="AP56" s="699">
        <f t="shared" si="11"/>
        <v>73000</v>
      </c>
      <c r="AQ56" s="699">
        <f t="shared" si="12"/>
        <v>82900</v>
      </c>
      <c r="AR56" s="699">
        <f t="shared" si="13"/>
        <v>89600</v>
      </c>
      <c r="AS56" s="700">
        <f t="shared" si="3"/>
        <v>103.07438016528924</v>
      </c>
      <c r="AT56" s="700">
        <f t="shared" si="14"/>
        <v>105.98748882931189</v>
      </c>
      <c r="AU56" s="700">
        <f t="shared" si="15"/>
        <v>107.12707182320442</v>
      </c>
      <c r="AV56" s="700">
        <f t="shared" si="16"/>
        <v>109.04761904761904</v>
      </c>
      <c r="AW56" s="700">
        <f t="shared" si="17"/>
        <v>109.56782413190108</v>
      </c>
      <c r="AX56" s="700">
        <f t="shared" si="18"/>
        <v>111.04078762306611</v>
      </c>
      <c r="AY56" s="700">
        <f t="shared" si="19"/>
        <v>111.88683550079854</v>
      </c>
      <c r="AZ56" s="700">
        <f t="shared" si="20"/>
        <v>113.90254805543138</v>
      </c>
      <c r="BA56" s="700">
        <f t="shared" si="21"/>
        <v>115.83857669776525</v>
      </c>
      <c r="BB56" s="700">
        <f t="shared" si="22"/>
        <v>117.8856526429342</v>
      </c>
      <c r="BC56" s="700">
        <f t="shared" si="23"/>
        <v>119.17808219178083</v>
      </c>
    </row>
    <row r="57" spans="1:55" s="568" customFormat="1" ht="14.5" customHeight="1">
      <c r="A57" s="567"/>
      <c r="B57" s="561" t="s">
        <v>717</v>
      </c>
      <c r="C57" s="561" t="s">
        <v>718</v>
      </c>
      <c r="D57" s="561" t="s">
        <v>719</v>
      </c>
      <c r="E57" s="562"/>
      <c r="F57" s="555">
        <v>452000</v>
      </c>
      <c r="G57" s="556">
        <v>462000</v>
      </c>
      <c r="H57" s="556">
        <v>501910</v>
      </c>
      <c r="I57" s="681">
        <v>540900</v>
      </c>
      <c r="J57" s="682">
        <v>609400</v>
      </c>
      <c r="K57" s="682">
        <v>664000</v>
      </c>
      <c r="L57" s="682">
        <v>718500</v>
      </c>
      <c r="M57" s="682">
        <v>747500</v>
      </c>
      <c r="N57" s="682">
        <v>781600</v>
      </c>
      <c r="O57" s="683">
        <v>809700</v>
      </c>
      <c r="P57" s="684">
        <v>851300</v>
      </c>
      <c r="Q57" s="684">
        <v>864700</v>
      </c>
      <c r="R57" s="684">
        <v>879400</v>
      </c>
      <c r="S57" s="685">
        <v>899600</v>
      </c>
      <c r="T57" s="556">
        <v>457000</v>
      </c>
      <c r="U57" s="556">
        <v>468000</v>
      </c>
      <c r="V57" s="556">
        <v>491880</v>
      </c>
      <c r="W57" s="681">
        <v>519100</v>
      </c>
      <c r="X57" s="682">
        <v>571300</v>
      </c>
      <c r="Y57" s="682">
        <v>610700</v>
      </c>
      <c r="Z57" s="682">
        <v>637200</v>
      </c>
      <c r="AA57" s="682">
        <v>661600</v>
      </c>
      <c r="AB57" s="682">
        <v>690600</v>
      </c>
      <c r="AC57" s="696">
        <v>704700</v>
      </c>
      <c r="AD57" s="696">
        <v>723600</v>
      </c>
      <c r="AE57" s="696">
        <v>718400</v>
      </c>
      <c r="AF57" s="696">
        <v>715500</v>
      </c>
      <c r="AG57" s="697">
        <v>717700</v>
      </c>
      <c r="AH57" s="699">
        <f t="shared" si="2"/>
        <v>21800</v>
      </c>
      <c r="AI57" s="699">
        <f t="shared" si="4"/>
        <v>38100</v>
      </c>
      <c r="AJ57" s="699">
        <f t="shared" si="5"/>
        <v>53300</v>
      </c>
      <c r="AK57" s="699">
        <f t="shared" si="6"/>
        <v>81300</v>
      </c>
      <c r="AL57" s="699">
        <f t="shared" si="7"/>
        <v>85900</v>
      </c>
      <c r="AM57" s="699">
        <f t="shared" si="8"/>
        <v>91000</v>
      </c>
      <c r="AN57" s="699">
        <f t="shared" si="9"/>
        <v>105000</v>
      </c>
      <c r="AO57" s="699">
        <f t="shared" si="10"/>
        <v>127700</v>
      </c>
      <c r="AP57" s="699">
        <f t="shared" si="11"/>
        <v>146300</v>
      </c>
      <c r="AQ57" s="699">
        <f t="shared" si="12"/>
        <v>163900</v>
      </c>
      <c r="AR57" s="699">
        <f t="shared" si="13"/>
        <v>181900</v>
      </c>
      <c r="AS57" s="700">
        <f t="shared" si="3"/>
        <v>104.19957618955887</v>
      </c>
      <c r="AT57" s="700">
        <f t="shared" si="14"/>
        <v>106.66900052511814</v>
      </c>
      <c r="AU57" s="700">
        <f t="shared" si="15"/>
        <v>108.72768953659735</v>
      </c>
      <c r="AV57" s="700">
        <f t="shared" si="16"/>
        <v>112.75894538606404</v>
      </c>
      <c r="AW57" s="700">
        <f t="shared" si="17"/>
        <v>112.98367593712213</v>
      </c>
      <c r="AX57" s="700">
        <f t="shared" si="18"/>
        <v>113.17694758181291</v>
      </c>
      <c r="AY57" s="700">
        <f t="shared" si="19"/>
        <v>114.89995742869306</v>
      </c>
      <c r="AZ57" s="700">
        <f t="shared" si="20"/>
        <v>117.64787175234936</v>
      </c>
      <c r="BA57" s="700">
        <f t="shared" si="21"/>
        <v>120.36469933184854</v>
      </c>
      <c r="BB57" s="700">
        <f t="shared" si="22"/>
        <v>122.90705800139763</v>
      </c>
      <c r="BC57" s="700">
        <f t="shared" si="23"/>
        <v>125.34485160930751</v>
      </c>
    </row>
    <row r="58" spans="1:55" s="569" customFormat="1" ht="14.5" customHeight="1">
      <c r="A58" s="575"/>
      <c r="B58" s="915" t="s">
        <v>720</v>
      </c>
      <c r="C58" s="915" t="s">
        <v>721</v>
      </c>
      <c r="D58" s="915" t="s">
        <v>722</v>
      </c>
      <c r="E58" s="916"/>
      <c r="F58" s="917" t="s">
        <v>58</v>
      </c>
      <c r="G58" s="918" t="s">
        <v>58</v>
      </c>
      <c r="H58" s="918" t="s">
        <v>58</v>
      </c>
      <c r="I58" s="919">
        <v>248800</v>
      </c>
      <c r="J58" s="920">
        <v>303000</v>
      </c>
      <c r="K58" s="920">
        <v>338200</v>
      </c>
      <c r="L58" s="920">
        <v>388700</v>
      </c>
      <c r="M58" s="920">
        <v>428300</v>
      </c>
      <c r="N58" s="920">
        <v>470500</v>
      </c>
      <c r="O58" s="921">
        <v>519700</v>
      </c>
      <c r="P58" s="922">
        <v>566500</v>
      </c>
      <c r="Q58" s="922">
        <v>602800</v>
      </c>
      <c r="R58" s="922">
        <v>652600</v>
      </c>
      <c r="S58" s="923">
        <v>699400</v>
      </c>
      <c r="T58" s="918" t="s">
        <v>58</v>
      </c>
      <c r="U58" s="918" t="s">
        <v>58</v>
      </c>
      <c r="V58" s="918" t="s">
        <v>58</v>
      </c>
      <c r="W58" s="919">
        <v>233900</v>
      </c>
      <c r="X58" s="920">
        <v>279100</v>
      </c>
      <c r="Y58" s="920">
        <v>317000</v>
      </c>
      <c r="Z58" s="920">
        <v>349400</v>
      </c>
      <c r="AA58" s="920">
        <v>382400</v>
      </c>
      <c r="AB58" s="920">
        <v>416900</v>
      </c>
      <c r="AC58" s="924">
        <v>467600</v>
      </c>
      <c r="AD58" s="924">
        <v>506500</v>
      </c>
      <c r="AE58" s="924">
        <v>541000</v>
      </c>
      <c r="AF58" s="924">
        <v>579800</v>
      </c>
      <c r="AG58" s="925">
        <v>633300</v>
      </c>
      <c r="AH58" s="889">
        <f t="shared" si="2"/>
        <v>14900</v>
      </c>
      <c r="AI58" s="889">
        <f t="shared" si="4"/>
        <v>23900</v>
      </c>
      <c r="AJ58" s="889">
        <f t="shared" si="5"/>
        <v>21200</v>
      </c>
      <c r="AK58" s="889">
        <f t="shared" si="6"/>
        <v>39300</v>
      </c>
      <c r="AL58" s="889">
        <f t="shared" si="7"/>
        <v>45900</v>
      </c>
      <c r="AM58" s="889">
        <f t="shared" si="8"/>
        <v>53600</v>
      </c>
      <c r="AN58" s="889">
        <f t="shared" si="9"/>
        <v>52100</v>
      </c>
      <c r="AO58" s="889">
        <f t="shared" si="10"/>
        <v>60000</v>
      </c>
      <c r="AP58" s="889">
        <f t="shared" si="11"/>
        <v>61800</v>
      </c>
      <c r="AQ58" s="889">
        <f t="shared" si="12"/>
        <v>72800</v>
      </c>
      <c r="AR58" s="889">
        <f t="shared" si="13"/>
        <v>66100</v>
      </c>
      <c r="AS58" s="890">
        <f t="shared" si="3"/>
        <v>106.37024369388628</v>
      </c>
      <c r="AT58" s="890">
        <f t="shared" si="14"/>
        <v>108.56323898244358</v>
      </c>
      <c r="AU58" s="890">
        <f t="shared" si="15"/>
        <v>106.68769716088329</v>
      </c>
      <c r="AV58" s="890">
        <f t="shared" si="16"/>
        <v>111.24785346307957</v>
      </c>
      <c r="AW58" s="890">
        <f t="shared" si="17"/>
        <v>112.00313807531381</v>
      </c>
      <c r="AX58" s="890">
        <f t="shared" si="18"/>
        <v>112.85680019189255</v>
      </c>
      <c r="AY58" s="890">
        <f t="shared" si="19"/>
        <v>111.14200171086399</v>
      </c>
      <c r="AZ58" s="890">
        <f t="shared" si="20"/>
        <v>111.84600197433366</v>
      </c>
      <c r="BA58" s="890">
        <f t="shared" si="21"/>
        <v>111.42329020332717</v>
      </c>
      <c r="BB58" s="890">
        <f t="shared" si="22"/>
        <v>112.55605381165918</v>
      </c>
      <c r="BC58" s="890">
        <f t="shared" si="23"/>
        <v>110.43739144165482</v>
      </c>
    </row>
    <row r="59" spans="1:55" s="568" customFormat="1" ht="19.5" hidden="1" customHeight="1">
      <c r="A59" s="541"/>
      <c r="B59" s="561" t="s">
        <v>723</v>
      </c>
      <c r="C59" s="561" t="s">
        <v>724</v>
      </c>
      <c r="D59" s="561" t="s">
        <v>725</v>
      </c>
      <c r="E59" s="562"/>
      <c r="F59" s="570" t="s">
        <v>58</v>
      </c>
      <c r="G59" s="571" t="s">
        <v>58</v>
      </c>
      <c r="H59" s="571" t="s">
        <v>58</v>
      </c>
      <c r="I59" s="688">
        <v>354200</v>
      </c>
      <c r="J59" s="689">
        <v>461600</v>
      </c>
      <c r="K59" s="689">
        <v>554790</v>
      </c>
      <c r="L59" s="689">
        <v>653640</v>
      </c>
      <c r="M59" s="689">
        <v>748200</v>
      </c>
      <c r="N59" s="689">
        <v>821700</v>
      </c>
      <c r="O59" s="683">
        <v>879900</v>
      </c>
      <c r="P59" s="684">
        <v>985400</v>
      </c>
      <c r="Q59" s="684">
        <v>1009600</v>
      </c>
      <c r="R59" s="684">
        <v>1051400</v>
      </c>
      <c r="S59" s="685"/>
      <c r="T59" s="571" t="s">
        <v>58</v>
      </c>
      <c r="U59" s="571" t="s">
        <v>58</v>
      </c>
      <c r="V59" s="571" t="s">
        <v>58</v>
      </c>
      <c r="W59" s="688">
        <v>346900</v>
      </c>
      <c r="X59" s="689">
        <v>437800</v>
      </c>
      <c r="Y59" s="689">
        <v>507620</v>
      </c>
      <c r="Z59" s="689">
        <v>578490</v>
      </c>
      <c r="AA59" s="689">
        <v>667700</v>
      </c>
      <c r="AB59" s="689">
        <v>725200</v>
      </c>
      <c r="AC59" s="696">
        <v>774600</v>
      </c>
      <c r="AD59" s="696">
        <v>849100</v>
      </c>
      <c r="AE59" s="696">
        <v>865900</v>
      </c>
      <c r="AF59" s="696">
        <v>929100</v>
      </c>
      <c r="AG59" s="697"/>
      <c r="AH59" s="620"/>
      <c r="AI59" s="620"/>
      <c r="AJ59" s="620"/>
      <c r="AK59" s="620"/>
      <c r="AL59" s="620"/>
      <c r="AM59" s="620"/>
      <c r="AN59" s="618"/>
      <c r="AO59" s="613"/>
      <c r="AP59" s="613"/>
      <c r="AQ59" s="613"/>
      <c r="AR59" s="613"/>
      <c r="AS59" s="700">
        <f t="shared" si="3"/>
        <v>102.10435283943499</v>
      </c>
      <c r="AT59" s="613"/>
      <c r="AU59" s="618"/>
      <c r="AV59" s="618"/>
      <c r="AW59" s="618"/>
      <c r="AX59" s="618"/>
      <c r="AY59" s="618"/>
      <c r="AZ59" s="618"/>
      <c r="BA59" s="618"/>
      <c r="BB59" s="618"/>
      <c r="BC59" s="618"/>
    </row>
    <row r="60" spans="1:55" s="569" customFormat="1" ht="12" hidden="1" customHeight="1">
      <c r="A60" s="537"/>
      <c r="B60" s="563" t="s">
        <v>726</v>
      </c>
      <c r="C60" s="563" t="s">
        <v>727</v>
      </c>
      <c r="D60" s="563" t="s">
        <v>728</v>
      </c>
      <c r="E60" s="564"/>
      <c r="F60" s="572" t="s">
        <v>58</v>
      </c>
      <c r="G60" s="573" t="s">
        <v>58</v>
      </c>
      <c r="H60" s="573" t="s">
        <v>58</v>
      </c>
      <c r="I60" s="572" t="s">
        <v>58</v>
      </c>
      <c r="J60" s="573" t="s">
        <v>58</v>
      </c>
      <c r="K60" s="573" t="s">
        <v>58</v>
      </c>
      <c r="L60" s="573" t="s">
        <v>58</v>
      </c>
      <c r="M60" s="690">
        <v>396300</v>
      </c>
      <c r="N60" s="690">
        <v>457600</v>
      </c>
      <c r="O60" s="677">
        <v>495900</v>
      </c>
      <c r="P60" s="678">
        <v>530700</v>
      </c>
      <c r="Q60" s="678">
        <v>562000</v>
      </c>
      <c r="R60" s="678">
        <v>575000</v>
      </c>
      <c r="S60" s="679"/>
      <c r="T60" s="573" t="s">
        <v>58</v>
      </c>
      <c r="U60" s="573" t="s">
        <v>58</v>
      </c>
      <c r="V60" s="573" t="s">
        <v>58</v>
      </c>
      <c r="W60" s="572" t="s">
        <v>58</v>
      </c>
      <c r="X60" s="573" t="s">
        <v>58</v>
      </c>
      <c r="Y60" s="573" t="s">
        <v>58</v>
      </c>
      <c r="Z60" s="573" t="s">
        <v>58</v>
      </c>
      <c r="AA60" s="690">
        <v>349100</v>
      </c>
      <c r="AB60" s="690">
        <v>392900</v>
      </c>
      <c r="AC60" s="686">
        <v>426800</v>
      </c>
      <c r="AD60" s="686">
        <v>447900</v>
      </c>
      <c r="AE60" s="686">
        <v>505800</v>
      </c>
      <c r="AF60" s="686">
        <v>510200</v>
      </c>
      <c r="AG60" s="687"/>
      <c r="AH60" s="621"/>
      <c r="AI60" s="621"/>
      <c r="AJ60" s="621"/>
      <c r="AK60" s="621"/>
      <c r="AL60" s="621"/>
      <c r="AM60" s="621"/>
      <c r="AN60" s="619"/>
      <c r="AO60" s="612"/>
      <c r="AP60" s="612"/>
      <c r="AQ60" s="612"/>
      <c r="AR60" s="612"/>
      <c r="AS60" s="700" t="e">
        <f t="shared" si="3"/>
        <v>#VALUE!</v>
      </c>
      <c r="AT60" s="612"/>
      <c r="AU60" s="619"/>
      <c r="AV60" s="619"/>
      <c r="AW60" s="619"/>
      <c r="AX60" s="619"/>
      <c r="AY60" s="619"/>
      <c r="AZ60" s="619"/>
      <c r="BA60" s="619"/>
      <c r="BB60" s="619"/>
      <c r="BC60" s="619"/>
    </row>
    <row r="61" spans="1:55" hidden="1">
      <c r="B61" s="563" t="s">
        <v>729</v>
      </c>
      <c r="C61" s="563" t="s">
        <v>730</v>
      </c>
      <c r="D61" s="563" t="s">
        <v>731</v>
      </c>
      <c r="E61" s="564"/>
      <c r="F61" s="572" t="s">
        <v>58</v>
      </c>
      <c r="G61" s="573" t="s">
        <v>58</v>
      </c>
      <c r="H61" s="573" t="s">
        <v>58</v>
      </c>
      <c r="I61" s="675" t="s">
        <v>58</v>
      </c>
      <c r="J61" s="676" t="s">
        <v>58</v>
      </c>
      <c r="K61" s="573" t="s">
        <v>58</v>
      </c>
      <c r="L61" s="676" t="s">
        <v>58</v>
      </c>
      <c r="M61" s="676" t="s">
        <v>58</v>
      </c>
      <c r="N61" s="573" t="s">
        <v>58</v>
      </c>
      <c r="O61" s="677">
        <v>459100</v>
      </c>
      <c r="P61" s="678">
        <v>524600</v>
      </c>
      <c r="Q61" s="678">
        <v>569600</v>
      </c>
      <c r="R61" s="678">
        <v>608700</v>
      </c>
      <c r="S61" s="679"/>
      <c r="T61" s="573" t="s">
        <v>58</v>
      </c>
      <c r="U61" s="573" t="s">
        <v>58</v>
      </c>
      <c r="V61" s="573" t="s">
        <v>58</v>
      </c>
      <c r="W61" s="675" t="s">
        <v>58</v>
      </c>
      <c r="X61" s="676" t="s">
        <v>58</v>
      </c>
      <c r="Y61" s="573" t="s">
        <v>58</v>
      </c>
      <c r="Z61" s="676" t="s">
        <v>58</v>
      </c>
      <c r="AA61" s="676" t="s">
        <v>58</v>
      </c>
      <c r="AB61" s="573" t="s">
        <v>58</v>
      </c>
      <c r="AC61" s="686">
        <v>417900</v>
      </c>
      <c r="AD61" s="686">
        <v>470800</v>
      </c>
      <c r="AE61" s="686">
        <v>515300</v>
      </c>
      <c r="AF61" s="686">
        <v>548300</v>
      </c>
      <c r="AG61" s="687"/>
      <c r="AS61" s="700" t="e">
        <f t="shared" si="3"/>
        <v>#VALUE!</v>
      </c>
    </row>
    <row r="62" spans="1:55" s="569" customFormat="1" ht="12" hidden="1" customHeight="1">
      <c r="A62" s="537"/>
      <c r="B62" s="563" t="s">
        <v>732</v>
      </c>
      <c r="C62" s="563" t="s">
        <v>733</v>
      </c>
      <c r="D62" s="563" t="s">
        <v>734</v>
      </c>
      <c r="E62" s="564"/>
      <c r="F62" s="572" t="s">
        <v>58</v>
      </c>
      <c r="G62" s="573" t="s">
        <v>58</v>
      </c>
      <c r="H62" s="573" t="s">
        <v>58</v>
      </c>
      <c r="I62" s="572" t="s">
        <v>58</v>
      </c>
      <c r="J62" s="573" t="s">
        <v>58</v>
      </c>
      <c r="K62" s="573" t="s">
        <v>58</v>
      </c>
      <c r="L62" s="573" t="s">
        <v>58</v>
      </c>
      <c r="M62" s="573">
        <v>321900</v>
      </c>
      <c r="N62" s="573">
        <v>367800</v>
      </c>
      <c r="O62" s="677">
        <v>407800</v>
      </c>
      <c r="P62" s="678">
        <v>429100</v>
      </c>
      <c r="Q62" s="678">
        <v>457200</v>
      </c>
      <c r="R62" s="678">
        <v>478900</v>
      </c>
      <c r="S62" s="679"/>
      <c r="T62" s="573" t="s">
        <v>58</v>
      </c>
      <c r="U62" s="573" t="s">
        <v>58</v>
      </c>
      <c r="V62" s="573" t="s">
        <v>58</v>
      </c>
      <c r="W62" s="572" t="s">
        <v>58</v>
      </c>
      <c r="X62" s="573" t="s">
        <v>58</v>
      </c>
      <c r="Y62" s="573" t="s">
        <v>58</v>
      </c>
      <c r="Z62" s="573" t="s">
        <v>58</v>
      </c>
      <c r="AA62" s="573">
        <v>287700</v>
      </c>
      <c r="AB62" s="573">
        <v>316500</v>
      </c>
      <c r="AC62" s="686">
        <v>348200</v>
      </c>
      <c r="AD62" s="686">
        <v>373700</v>
      </c>
      <c r="AE62" s="686">
        <v>403100</v>
      </c>
      <c r="AF62" s="686">
        <v>423300</v>
      </c>
      <c r="AG62" s="687"/>
      <c r="AH62" s="622"/>
      <c r="AI62" s="622"/>
      <c r="AJ62" s="622"/>
      <c r="AK62" s="622"/>
      <c r="AL62" s="611"/>
      <c r="AM62" s="621"/>
      <c r="AN62" s="619"/>
      <c r="AO62" s="612"/>
      <c r="AP62" s="612"/>
      <c r="AQ62" s="612"/>
      <c r="AR62" s="612"/>
      <c r="AS62" s="700" t="e">
        <f t="shared" si="3"/>
        <v>#VALUE!</v>
      </c>
      <c r="AT62" s="612"/>
      <c r="AU62" s="619"/>
      <c r="AV62" s="619"/>
      <c r="AW62" s="619"/>
      <c r="AX62" s="619"/>
      <c r="AY62" s="619"/>
      <c r="AZ62" s="619"/>
      <c r="BA62" s="619"/>
      <c r="BB62" s="619"/>
      <c r="BC62" s="619"/>
    </row>
    <row r="63" spans="1:55" s="569" customFormat="1" ht="12" hidden="1" customHeight="1">
      <c r="A63" s="537"/>
      <c r="B63" s="559" t="s">
        <v>735</v>
      </c>
      <c r="C63" s="559" t="s">
        <v>736</v>
      </c>
      <c r="D63" s="559" t="s">
        <v>737</v>
      </c>
      <c r="E63" s="552"/>
      <c r="F63" s="572">
        <v>1574000</v>
      </c>
      <c r="G63" s="573">
        <v>2099000</v>
      </c>
      <c r="H63" s="573">
        <v>2507900</v>
      </c>
      <c r="I63" s="572">
        <v>2925100</v>
      </c>
      <c r="J63" s="573">
        <v>3202100</v>
      </c>
      <c r="K63" s="573">
        <v>3376780</v>
      </c>
      <c r="L63" s="573">
        <v>3502650</v>
      </c>
      <c r="M63" s="573">
        <v>3787600</v>
      </c>
      <c r="N63" s="573">
        <v>4009500</v>
      </c>
      <c r="O63" s="677">
        <v>4407100</v>
      </c>
      <c r="P63" s="678">
        <v>4801100</v>
      </c>
      <c r="Q63" s="678">
        <v>5246500</v>
      </c>
      <c r="R63" s="678">
        <v>5520000</v>
      </c>
      <c r="S63" s="679"/>
      <c r="T63" s="573">
        <v>1712000</v>
      </c>
      <c r="U63" s="573">
        <v>2274000</v>
      </c>
      <c r="V63" s="573">
        <v>2553430</v>
      </c>
      <c r="W63" s="572">
        <v>2831400</v>
      </c>
      <c r="X63" s="573">
        <v>2948700</v>
      </c>
      <c r="Y63" s="573">
        <v>3034530</v>
      </c>
      <c r="Z63" s="573">
        <v>3152540</v>
      </c>
      <c r="AA63" s="573">
        <v>3343000</v>
      </c>
      <c r="AB63" s="573">
        <v>3510800</v>
      </c>
      <c r="AC63" s="686">
        <v>3876500</v>
      </c>
      <c r="AD63" s="686">
        <v>4202000</v>
      </c>
      <c r="AE63" s="686">
        <v>4623000</v>
      </c>
      <c r="AF63" s="686">
        <v>4935900</v>
      </c>
      <c r="AG63" s="687"/>
      <c r="AH63" s="623"/>
      <c r="AI63" s="623"/>
      <c r="AJ63" s="623"/>
      <c r="AK63" s="623"/>
      <c r="AL63" s="611"/>
      <c r="AM63" s="621"/>
      <c r="AN63" s="619"/>
      <c r="AO63" s="612"/>
      <c r="AP63" s="612"/>
      <c r="AQ63" s="612"/>
      <c r="AR63" s="612"/>
      <c r="AS63" s="700">
        <f t="shared" si="3"/>
        <v>103.30931694568058</v>
      </c>
      <c r="AT63" s="612"/>
      <c r="AU63" s="619"/>
      <c r="AV63" s="619"/>
      <c r="AW63" s="619"/>
      <c r="AX63" s="619"/>
      <c r="AY63" s="619"/>
      <c r="AZ63" s="619"/>
      <c r="BA63" s="619"/>
      <c r="BB63" s="619"/>
      <c r="BC63" s="619"/>
    </row>
    <row r="64" spans="1:55" s="567" customFormat="1" ht="19.5" hidden="1" customHeight="1">
      <c r="A64" s="541"/>
      <c r="B64" s="561" t="s">
        <v>738</v>
      </c>
      <c r="C64" s="561" t="s">
        <v>739</v>
      </c>
      <c r="D64" s="561" t="s">
        <v>740</v>
      </c>
      <c r="E64" s="562"/>
      <c r="F64" s="570">
        <v>263000</v>
      </c>
      <c r="G64" s="571">
        <v>380000</v>
      </c>
      <c r="H64" s="571">
        <v>565170</v>
      </c>
      <c r="I64" s="570">
        <v>764000</v>
      </c>
      <c r="J64" s="571">
        <v>866600</v>
      </c>
      <c r="K64" s="571">
        <v>963520</v>
      </c>
      <c r="L64" s="571">
        <v>1096660</v>
      </c>
      <c r="M64" s="571">
        <v>1230700</v>
      </c>
      <c r="N64" s="571">
        <v>1373100</v>
      </c>
      <c r="O64" s="683">
        <v>1537400</v>
      </c>
      <c r="P64" s="684">
        <v>1661000</v>
      </c>
      <c r="Q64" s="684">
        <v>1764900</v>
      </c>
      <c r="R64" s="684">
        <v>1835800</v>
      </c>
      <c r="S64" s="685"/>
      <c r="T64" s="571">
        <v>279000</v>
      </c>
      <c r="U64" s="571">
        <v>400000</v>
      </c>
      <c r="V64" s="571">
        <v>561610</v>
      </c>
      <c r="W64" s="570">
        <v>733900</v>
      </c>
      <c r="X64" s="571">
        <v>814500</v>
      </c>
      <c r="Y64" s="571">
        <v>894310</v>
      </c>
      <c r="Z64" s="571">
        <v>1013630</v>
      </c>
      <c r="AA64" s="571">
        <v>1123100</v>
      </c>
      <c r="AB64" s="571">
        <v>1238900</v>
      </c>
      <c r="AC64" s="696">
        <v>1391100</v>
      </c>
      <c r="AD64" s="696">
        <v>1501900</v>
      </c>
      <c r="AE64" s="696">
        <v>1593600</v>
      </c>
      <c r="AF64" s="696">
        <v>1662200</v>
      </c>
      <c r="AG64" s="697"/>
      <c r="AH64" s="624"/>
      <c r="AI64" s="624"/>
      <c r="AJ64" s="624"/>
      <c r="AK64" s="624"/>
      <c r="AL64" s="617"/>
      <c r="AM64" s="617"/>
      <c r="AN64" s="625"/>
      <c r="AO64" s="625"/>
      <c r="AP64" s="625"/>
      <c r="AQ64" s="625"/>
      <c r="AR64" s="625"/>
      <c r="AS64" s="700">
        <f t="shared" si="3"/>
        <v>104.10137620929282</v>
      </c>
      <c r="AT64" s="617"/>
      <c r="AU64" s="617"/>
      <c r="AV64" s="617"/>
      <c r="AW64" s="617"/>
      <c r="AX64" s="617"/>
      <c r="AY64" s="617"/>
      <c r="AZ64" s="617"/>
      <c r="BA64" s="617"/>
      <c r="BB64" s="617"/>
      <c r="BC64" s="617"/>
    </row>
    <row r="65" spans="1:55" s="566" customFormat="1" ht="12" hidden="1" customHeight="1">
      <c r="A65" s="537"/>
      <c r="B65" s="563" t="s">
        <v>741</v>
      </c>
      <c r="C65" s="563" t="s">
        <v>742</v>
      </c>
      <c r="D65" s="563" t="s">
        <v>743</v>
      </c>
      <c r="E65" s="564"/>
      <c r="F65" s="572" t="s">
        <v>58</v>
      </c>
      <c r="G65" s="573" t="s">
        <v>58</v>
      </c>
      <c r="H65" s="573" t="s">
        <v>58</v>
      </c>
      <c r="I65" s="572">
        <v>302800</v>
      </c>
      <c r="J65" s="573">
        <v>353900</v>
      </c>
      <c r="K65" s="573">
        <v>378760</v>
      </c>
      <c r="L65" s="573">
        <v>427910</v>
      </c>
      <c r="M65" s="573">
        <v>496900</v>
      </c>
      <c r="N65" s="573">
        <v>547700</v>
      </c>
      <c r="O65" s="677">
        <v>602200</v>
      </c>
      <c r="P65" s="678">
        <v>686400</v>
      </c>
      <c r="Q65" s="678">
        <v>753700</v>
      </c>
      <c r="R65" s="678">
        <v>777800</v>
      </c>
      <c r="S65" s="679"/>
      <c r="T65" s="573" t="s">
        <v>58</v>
      </c>
      <c r="U65" s="573" t="s">
        <v>58</v>
      </c>
      <c r="V65" s="573" t="s">
        <v>58</v>
      </c>
      <c r="W65" s="572">
        <v>290400</v>
      </c>
      <c r="X65" s="573">
        <v>329000</v>
      </c>
      <c r="Y65" s="573">
        <v>345710</v>
      </c>
      <c r="Z65" s="573">
        <v>394180</v>
      </c>
      <c r="AA65" s="573">
        <v>449200</v>
      </c>
      <c r="AB65" s="573">
        <v>486900</v>
      </c>
      <c r="AC65" s="686">
        <v>541000</v>
      </c>
      <c r="AD65" s="686">
        <v>617700</v>
      </c>
      <c r="AE65" s="686">
        <v>674800</v>
      </c>
      <c r="AF65" s="686">
        <v>705200</v>
      </c>
      <c r="AG65" s="687"/>
      <c r="AH65" s="623"/>
      <c r="AI65" s="623"/>
      <c r="AJ65" s="623"/>
      <c r="AK65" s="623"/>
      <c r="AL65" s="611"/>
      <c r="AM65" s="611"/>
      <c r="AN65" s="626"/>
      <c r="AO65" s="626"/>
      <c r="AP65" s="626"/>
      <c r="AQ65" s="626"/>
      <c r="AR65" s="626"/>
      <c r="AS65" s="700">
        <f t="shared" si="3"/>
        <v>104.26997245179064</v>
      </c>
      <c r="AT65" s="611"/>
      <c r="AU65" s="611"/>
      <c r="AV65" s="611"/>
      <c r="AW65" s="611"/>
      <c r="AX65" s="611"/>
      <c r="AY65" s="611"/>
      <c r="AZ65" s="611"/>
      <c r="BA65" s="611"/>
      <c r="BB65" s="611"/>
      <c r="BC65" s="611"/>
    </row>
    <row r="66" spans="1:55" s="566" customFormat="1" ht="12" hidden="1" customHeight="1">
      <c r="A66" s="537"/>
      <c r="B66" s="563" t="s">
        <v>744</v>
      </c>
      <c r="C66" s="563" t="s">
        <v>745</v>
      </c>
      <c r="D66" s="563" t="s">
        <v>746</v>
      </c>
      <c r="E66" s="564"/>
      <c r="F66" s="572" t="s">
        <v>58</v>
      </c>
      <c r="G66" s="573" t="s">
        <v>58</v>
      </c>
      <c r="H66" s="573" t="s">
        <v>58</v>
      </c>
      <c r="I66" s="572" t="s">
        <v>58</v>
      </c>
      <c r="J66" s="573" t="s">
        <v>58</v>
      </c>
      <c r="K66" s="573" t="s">
        <v>58</v>
      </c>
      <c r="L66" s="573" t="s">
        <v>58</v>
      </c>
      <c r="M66" s="573" t="s">
        <v>58</v>
      </c>
      <c r="N66" s="573" t="s">
        <v>58</v>
      </c>
      <c r="O66" s="677" t="s">
        <v>58</v>
      </c>
      <c r="P66" s="678" t="s">
        <v>58</v>
      </c>
      <c r="Q66" s="678">
        <v>337600</v>
      </c>
      <c r="R66" s="678">
        <v>349700</v>
      </c>
      <c r="S66" s="679"/>
      <c r="T66" s="573" t="s">
        <v>58</v>
      </c>
      <c r="U66" s="573" t="s">
        <v>58</v>
      </c>
      <c r="V66" s="573" t="s">
        <v>58</v>
      </c>
      <c r="W66" s="572" t="s">
        <v>58</v>
      </c>
      <c r="X66" s="573" t="s">
        <v>58</v>
      </c>
      <c r="Y66" s="573" t="s">
        <v>58</v>
      </c>
      <c r="Z66" s="573" t="s">
        <v>58</v>
      </c>
      <c r="AA66" s="573" t="s">
        <v>58</v>
      </c>
      <c r="AB66" s="573" t="s">
        <v>58</v>
      </c>
      <c r="AC66" s="573" t="s">
        <v>58</v>
      </c>
      <c r="AD66" s="573" t="s">
        <v>58</v>
      </c>
      <c r="AE66" s="686">
        <v>301800</v>
      </c>
      <c r="AF66" s="686">
        <v>315100</v>
      </c>
      <c r="AG66" s="687"/>
      <c r="AH66" s="623"/>
      <c r="AI66" s="623"/>
      <c r="AJ66" s="623"/>
      <c r="AK66" s="623"/>
      <c r="AL66" s="611"/>
      <c r="AM66" s="611"/>
      <c r="AN66" s="626"/>
      <c r="AO66" s="626"/>
      <c r="AP66" s="626"/>
      <c r="AQ66" s="626"/>
      <c r="AR66" s="626"/>
      <c r="AS66" s="700" t="e">
        <f t="shared" si="3"/>
        <v>#VALUE!</v>
      </c>
      <c r="AT66" s="611"/>
      <c r="AU66" s="611"/>
      <c r="AV66" s="611"/>
      <c r="AW66" s="611"/>
      <c r="AX66" s="611"/>
      <c r="AY66" s="611"/>
      <c r="AZ66" s="611"/>
      <c r="BA66" s="611"/>
      <c r="BB66" s="611"/>
      <c r="BC66" s="611"/>
    </row>
    <row r="67" spans="1:55" s="566" customFormat="1" ht="12" hidden="1" customHeight="1">
      <c r="A67" s="537"/>
      <c r="B67" s="563" t="s">
        <v>747</v>
      </c>
      <c r="C67" s="563" t="s">
        <v>748</v>
      </c>
      <c r="D67" s="563" t="s">
        <v>749</v>
      </c>
      <c r="E67" s="564"/>
      <c r="F67" s="572" t="s">
        <v>58</v>
      </c>
      <c r="G67" s="573" t="s">
        <v>58</v>
      </c>
      <c r="H67" s="573" t="s">
        <v>58</v>
      </c>
      <c r="I67" s="675" t="s">
        <v>58</v>
      </c>
      <c r="J67" s="676" t="s">
        <v>58</v>
      </c>
      <c r="K67" s="676" t="s">
        <v>58</v>
      </c>
      <c r="L67" s="676" t="s">
        <v>58</v>
      </c>
      <c r="M67" s="676" t="s">
        <v>58</v>
      </c>
      <c r="N67" s="676" t="s">
        <v>58</v>
      </c>
      <c r="O67" s="676" t="s">
        <v>58</v>
      </c>
      <c r="P67" s="678">
        <v>340000</v>
      </c>
      <c r="Q67" s="678">
        <v>366400</v>
      </c>
      <c r="R67" s="678">
        <v>373900</v>
      </c>
      <c r="S67" s="679"/>
      <c r="T67" s="573" t="s">
        <v>58</v>
      </c>
      <c r="U67" s="573" t="s">
        <v>58</v>
      </c>
      <c r="V67" s="573" t="s">
        <v>58</v>
      </c>
      <c r="W67" s="675" t="s">
        <v>58</v>
      </c>
      <c r="X67" s="676" t="s">
        <v>58</v>
      </c>
      <c r="Y67" s="676" t="s">
        <v>58</v>
      </c>
      <c r="Z67" s="676" t="s">
        <v>58</v>
      </c>
      <c r="AA67" s="676" t="s">
        <v>58</v>
      </c>
      <c r="AB67" s="676" t="s">
        <v>58</v>
      </c>
      <c r="AC67" s="676" t="s">
        <v>58</v>
      </c>
      <c r="AD67" s="686">
        <v>297700</v>
      </c>
      <c r="AE67" s="686">
        <v>323100</v>
      </c>
      <c r="AF67" s="686">
        <v>325200</v>
      </c>
      <c r="AG67" s="687"/>
      <c r="AH67" s="623"/>
      <c r="AI67" s="623"/>
      <c r="AJ67" s="623"/>
      <c r="AK67" s="623"/>
      <c r="AL67" s="611"/>
      <c r="AM67" s="611"/>
      <c r="AN67" s="626"/>
      <c r="AO67" s="626"/>
      <c r="AP67" s="626"/>
      <c r="AQ67" s="626"/>
      <c r="AR67" s="626"/>
      <c r="AS67" s="700" t="e">
        <f t="shared" si="3"/>
        <v>#VALUE!</v>
      </c>
      <c r="AT67" s="611"/>
      <c r="AU67" s="611"/>
      <c r="AV67" s="611"/>
      <c r="AW67" s="611"/>
      <c r="AX67" s="611"/>
      <c r="AY67" s="611"/>
      <c r="AZ67" s="611"/>
      <c r="BA67" s="611"/>
      <c r="BB67" s="611"/>
      <c r="BC67" s="611"/>
    </row>
    <row r="68" spans="1:55" s="566" customFormat="1" ht="12" hidden="1" customHeight="1">
      <c r="A68" s="537"/>
      <c r="B68" s="563" t="s">
        <v>750</v>
      </c>
      <c r="C68" s="563" t="s">
        <v>751</v>
      </c>
      <c r="D68" s="563" t="s">
        <v>752</v>
      </c>
      <c r="E68" s="564"/>
      <c r="F68" s="572" t="s">
        <v>58</v>
      </c>
      <c r="G68" s="573" t="s">
        <v>58</v>
      </c>
      <c r="H68" s="573" t="s">
        <v>58</v>
      </c>
      <c r="I68" s="675" t="s">
        <v>58</v>
      </c>
      <c r="J68" s="676" t="s">
        <v>58</v>
      </c>
      <c r="K68" s="676" t="s">
        <v>58</v>
      </c>
      <c r="L68" s="676" t="s">
        <v>58</v>
      </c>
      <c r="M68" s="676" t="s">
        <v>58</v>
      </c>
      <c r="N68" s="676" t="s">
        <v>58</v>
      </c>
      <c r="O68" s="676" t="s">
        <v>58</v>
      </c>
      <c r="P68" s="678">
        <v>309900</v>
      </c>
      <c r="Q68" s="678">
        <v>319200</v>
      </c>
      <c r="R68" s="678">
        <v>333100</v>
      </c>
      <c r="S68" s="679"/>
      <c r="T68" s="573" t="s">
        <v>58</v>
      </c>
      <c r="U68" s="573" t="s">
        <v>58</v>
      </c>
      <c r="V68" s="573" t="s">
        <v>58</v>
      </c>
      <c r="W68" s="675" t="s">
        <v>58</v>
      </c>
      <c r="X68" s="676" t="s">
        <v>58</v>
      </c>
      <c r="Y68" s="676" t="s">
        <v>58</v>
      </c>
      <c r="Z68" s="676" t="s">
        <v>58</v>
      </c>
      <c r="AA68" s="676" t="s">
        <v>58</v>
      </c>
      <c r="AB68" s="676" t="s">
        <v>58</v>
      </c>
      <c r="AC68" s="676" t="s">
        <v>58</v>
      </c>
      <c r="AD68" s="686">
        <v>270900</v>
      </c>
      <c r="AE68" s="686">
        <v>275700</v>
      </c>
      <c r="AF68" s="686">
        <v>286500</v>
      </c>
      <c r="AG68" s="687"/>
      <c r="AH68" s="623"/>
      <c r="AI68" s="623"/>
      <c r="AJ68" s="623"/>
      <c r="AK68" s="623"/>
      <c r="AL68" s="611"/>
      <c r="AM68" s="611"/>
      <c r="AN68" s="626"/>
      <c r="AO68" s="626"/>
      <c r="AP68" s="626"/>
      <c r="AQ68" s="626"/>
      <c r="AR68" s="626"/>
      <c r="AS68" s="700" t="e">
        <f t="shared" si="3"/>
        <v>#VALUE!</v>
      </c>
      <c r="AT68" s="611"/>
      <c r="AU68" s="611"/>
      <c r="AV68" s="611"/>
      <c r="AW68" s="611"/>
      <c r="AX68" s="611"/>
      <c r="AY68" s="611"/>
      <c r="AZ68" s="611"/>
      <c r="BA68" s="611"/>
      <c r="BB68" s="611"/>
      <c r="BC68" s="611"/>
    </row>
    <row r="69" spans="1:55" s="566" customFormat="1" ht="19.149999999999999" hidden="1" customHeight="1">
      <c r="A69" s="537"/>
      <c r="B69" s="561" t="s">
        <v>753</v>
      </c>
      <c r="C69" s="561" t="s">
        <v>754</v>
      </c>
      <c r="D69" s="561" t="s">
        <v>755</v>
      </c>
      <c r="E69" s="574"/>
      <c r="F69" s="570" t="s">
        <v>58</v>
      </c>
      <c r="G69" s="571" t="s">
        <v>58</v>
      </c>
      <c r="H69" s="571" t="s">
        <v>58</v>
      </c>
      <c r="I69" s="681" t="s">
        <v>58</v>
      </c>
      <c r="J69" s="682" t="s">
        <v>58</v>
      </c>
      <c r="K69" s="682" t="s">
        <v>58</v>
      </c>
      <c r="L69" s="682" t="s">
        <v>58</v>
      </c>
      <c r="M69" s="682" t="s">
        <v>58</v>
      </c>
      <c r="N69" s="682" t="s">
        <v>58</v>
      </c>
      <c r="O69" s="682" t="s">
        <v>58</v>
      </c>
      <c r="P69" s="684">
        <v>325300</v>
      </c>
      <c r="Q69" s="684">
        <v>353600</v>
      </c>
      <c r="R69" s="684">
        <v>359600</v>
      </c>
      <c r="S69" s="685"/>
      <c r="T69" s="571" t="s">
        <v>58</v>
      </c>
      <c r="U69" s="571" t="s">
        <v>58</v>
      </c>
      <c r="V69" s="571" t="s">
        <v>58</v>
      </c>
      <c r="W69" s="681" t="s">
        <v>58</v>
      </c>
      <c r="X69" s="682" t="s">
        <v>58</v>
      </c>
      <c r="Y69" s="682" t="s">
        <v>58</v>
      </c>
      <c r="Z69" s="682" t="s">
        <v>58</v>
      </c>
      <c r="AA69" s="682" t="s">
        <v>58</v>
      </c>
      <c r="AB69" s="682" t="s">
        <v>58</v>
      </c>
      <c r="AC69" s="682" t="s">
        <v>58</v>
      </c>
      <c r="AD69" s="696">
        <v>294500</v>
      </c>
      <c r="AE69" s="696">
        <v>304700</v>
      </c>
      <c r="AF69" s="696">
        <v>312600</v>
      </c>
      <c r="AG69" s="697"/>
      <c r="AH69" s="624"/>
      <c r="AI69" s="624"/>
      <c r="AJ69" s="627"/>
      <c r="AK69" s="627"/>
      <c r="AL69" s="611"/>
      <c r="AM69" s="611"/>
      <c r="AN69" s="626"/>
      <c r="AO69" s="626"/>
      <c r="AP69" s="626"/>
      <c r="AQ69" s="626"/>
      <c r="AR69" s="626"/>
      <c r="AS69" s="700" t="e">
        <f t="shared" si="3"/>
        <v>#VALUE!</v>
      </c>
      <c r="AT69" s="611"/>
      <c r="AU69" s="611"/>
      <c r="AV69" s="611"/>
      <c r="AW69" s="611"/>
      <c r="AX69" s="611"/>
      <c r="AY69" s="611"/>
      <c r="AZ69" s="611"/>
      <c r="BA69" s="611"/>
      <c r="BB69" s="611"/>
      <c r="BC69" s="611"/>
    </row>
    <row r="70" spans="1:55" s="567" customFormat="1" ht="12" hidden="1" customHeight="1">
      <c r="A70" s="541"/>
      <c r="B70" s="561" t="s">
        <v>756</v>
      </c>
      <c r="C70" s="561" t="s">
        <v>757</v>
      </c>
      <c r="D70" s="561" t="s">
        <v>758</v>
      </c>
      <c r="E70" s="562"/>
      <c r="F70" s="570">
        <v>305000</v>
      </c>
      <c r="G70" s="571">
        <v>414000</v>
      </c>
      <c r="H70" s="571">
        <v>522260</v>
      </c>
      <c r="I70" s="570">
        <v>622500</v>
      </c>
      <c r="J70" s="571">
        <v>713700</v>
      </c>
      <c r="K70" s="571">
        <v>765380</v>
      </c>
      <c r="L70" s="571">
        <v>829230</v>
      </c>
      <c r="M70" s="571">
        <v>896800</v>
      </c>
      <c r="N70" s="571">
        <v>972300</v>
      </c>
      <c r="O70" s="683">
        <v>1054400</v>
      </c>
      <c r="P70" s="684">
        <v>1117700</v>
      </c>
      <c r="Q70" s="684">
        <v>1274500</v>
      </c>
      <c r="R70" s="684">
        <v>1234600</v>
      </c>
      <c r="S70" s="685"/>
      <c r="T70" s="573">
        <v>318000</v>
      </c>
      <c r="U70" s="573">
        <v>442000</v>
      </c>
      <c r="V70" s="573">
        <v>521370</v>
      </c>
      <c r="W70" s="572">
        <v>590700</v>
      </c>
      <c r="X70" s="573">
        <v>638800</v>
      </c>
      <c r="Y70" s="573">
        <v>672370</v>
      </c>
      <c r="Z70" s="573">
        <v>726020</v>
      </c>
      <c r="AA70" s="573">
        <v>792500</v>
      </c>
      <c r="AB70" s="573">
        <v>841800</v>
      </c>
      <c r="AC70" s="686">
        <v>906100</v>
      </c>
      <c r="AD70" s="686">
        <v>969400</v>
      </c>
      <c r="AE70" s="686">
        <v>1105900</v>
      </c>
      <c r="AF70" s="686">
        <v>1076100</v>
      </c>
      <c r="AG70" s="687"/>
      <c r="AH70" s="624"/>
      <c r="AI70" s="624"/>
      <c r="AJ70" s="624"/>
      <c r="AK70" s="624"/>
      <c r="AL70" s="617"/>
      <c r="AM70" s="617"/>
      <c r="AN70" s="625"/>
      <c r="AO70" s="625"/>
      <c r="AP70" s="625"/>
      <c r="AQ70" s="625"/>
      <c r="AR70" s="625"/>
      <c r="AS70" s="700">
        <f t="shared" si="3"/>
        <v>105.38344337227019</v>
      </c>
      <c r="AT70" s="617"/>
      <c r="AU70" s="617"/>
      <c r="AV70" s="617"/>
      <c r="AW70" s="617"/>
      <c r="AX70" s="617"/>
      <c r="AY70" s="617"/>
      <c r="AZ70" s="617"/>
      <c r="BA70" s="617"/>
      <c r="BB70" s="617"/>
      <c r="BC70" s="617"/>
    </row>
    <row r="71" spans="1:55" s="566" customFormat="1" ht="12" hidden="1" customHeight="1">
      <c r="A71" s="537"/>
      <c r="B71" s="563" t="s">
        <v>759</v>
      </c>
      <c r="C71" s="563" t="s">
        <v>760</v>
      </c>
      <c r="D71" s="563" t="s">
        <v>761</v>
      </c>
      <c r="E71" s="564"/>
      <c r="F71" s="572">
        <v>241000</v>
      </c>
      <c r="G71" s="573">
        <v>291000</v>
      </c>
      <c r="H71" s="573">
        <v>343520</v>
      </c>
      <c r="I71" s="572">
        <v>407900</v>
      </c>
      <c r="J71" s="573">
        <v>486900</v>
      </c>
      <c r="K71" s="573">
        <v>552320</v>
      </c>
      <c r="L71" s="573">
        <v>599220</v>
      </c>
      <c r="M71" s="573">
        <v>633300</v>
      </c>
      <c r="N71" s="573">
        <v>682800</v>
      </c>
      <c r="O71" s="677">
        <v>733000</v>
      </c>
      <c r="P71" s="678">
        <v>780900</v>
      </c>
      <c r="Q71" s="678">
        <v>814400</v>
      </c>
      <c r="R71" s="678">
        <v>821000</v>
      </c>
      <c r="S71" s="679"/>
      <c r="T71" s="573">
        <v>266000</v>
      </c>
      <c r="U71" s="573">
        <v>320000</v>
      </c>
      <c r="V71" s="573">
        <v>354580</v>
      </c>
      <c r="W71" s="572">
        <v>402400</v>
      </c>
      <c r="X71" s="573">
        <v>454700</v>
      </c>
      <c r="Y71" s="573">
        <v>494080</v>
      </c>
      <c r="Z71" s="573">
        <v>522870</v>
      </c>
      <c r="AA71" s="573">
        <v>559600</v>
      </c>
      <c r="AB71" s="573">
        <v>586500</v>
      </c>
      <c r="AC71" s="686">
        <v>629700</v>
      </c>
      <c r="AD71" s="686">
        <v>661800</v>
      </c>
      <c r="AE71" s="686">
        <v>695600</v>
      </c>
      <c r="AF71" s="686">
        <v>711900</v>
      </c>
      <c r="AG71" s="687"/>
      <c r="AH71" s="623"/>
      <c r="AI71" s="623"/>
      <c r="AJ71" s="623"/>
      <c r="AK71" s="623"/>
      <c r="AL71" s="611"/>
      <c r="AM71" s="611"/>
      <c r="AN71" s="626"/>
      <c r="AO71" s="626"/>
      <c r="AP71" s="626"/>
      <c r="AQ71" s="626"/>
      <c r="AR71" s="626"/>
      <c r="AS71" s="700">
        <f t="shared" si="3"/>
        <v>101.36679920477137</v>
      </c>
      <c r="AT71" s="611"/>
      <c r="AU71" s="611"/>
      <c r="AV71" s="611"/>
      <c r="AW71" s="611"/>
      <c r="AX71" s="611"/>
      <c r="AY71" s="611"/>
      <c r="AZ71" s="611"/>
      <c r="BA71" s="611"/>
      <c r="BB71" s="611"/>
      <c r="BC71" s="611"/>
    </row>
    <row r="72" spans="1:55" s="566" customFormat="1" ht="12" hidden="1" customHeight="1">
      <c r="A72" s="537"/>
      <c r="B72" s="559" t="s">
        <v>762</v>
      </c>
      <c r="C72" s="559" t="s">
        <v>763</v>
      </c>
      <c r="D72" s="559" t="s">
        <v>764</v>
      </c>
      <c r="E72" s="552"/>
      <c r="F72" s="572">
        <v>606000</v>
      </c>
      <c r="G72" s="573">
        <v>722000</v>
      </c>
      <c r="H72" s="573">
        <v>838560</v>
      </c>
      <c r="I72" s="572">
        <v>928400</v>
      </c>
      <c r="J72" s="573">
        <v>986900</v>
      </c>
      <c r="K72" s="573">
        <v>1048510</v>
      </c>
      <c r="L72" s="573">
        <v>1161020</v>
      </c>
      <c r="M72" s="573">
        <v>1225300</v>
      </c>
      <c r="N72" s="573">
        <v>1338400</v>
      </c>
      <c r="O72" s="677">
        <v>1458000</v>
      </c>
      <c r="P72" s="678">
        <v>1530600</v>
      </c>
      <c r="Q72" s="678">
        <v>1634100</v>
      </c>
      <c r="R72" s="678">
        <v>1675900</v>
      </c>
      <c r="S72" s="679"/>
      <c r="T72" s="573">
        <v>634000</v>
      </c>
      <c r="U72" s="573">
        <v>758000</v>
      </c>
      <c r="V72" s="573">
        <v>830110</v>
      </c>
      <c r="W72" s="572">
        <v>871700</v>
      </c>
      <c r="X72" s="573">
        <v>878100</v>
      </c>
      <c r="Y72" s="573">
        <v>902740</v>
      </c>
      <c r="Z72" s="573">
        <v>972390</v>
      </c>
      <c r="AA72" s="573">
        <v>1045300</v>
      </c>
      <c r="AB72" s="573">
        <v>1109800</v>
      </c>
      <c r="AC72" s="686">
        <v>1190100</v>
      </c>
      <c r="AD72" s="686">
        <v>1266200</v>
      </c>
      <c r="AE72" s="686">
        <v>1346000</v>
      </c>
      <c r="AF72" s="686">
        <v>1384100</v>
      </c>
      <c r="AG72" s="687"/>
      <c r="AH72" s="623"/>
      <c r="AI72" s="623"/>
      <c r="AJ72" s="623"/>
      <c r="AK72" s="623"/>
      <c r="AL72" s="611"/>
      <c r="AM72" s="611"/>
      <c r="AN72" s="626"/>
      <c r="AO72" s="626"/>
      <c r="AP72" s="626"/>
      <c r="AQ72" s="626"/>
      <c r="AR72" s="626"/>
      <c r="AS72" s="700">
        <f t="shared" si="3"/>
        <v>106.50453137547322</v>
      </c>
      <c r="AT72" s="611"/>
      <c r="AU72" s="611"/>
      <c r="AV72" s="611"/>
      <c r="AW72" s="611"/>
      <c r="AX72" s="611"/>
      <c r="AY72" s="611"/>
      <c r="AZ72" s="611"/>
      <c r="BA72" s="611"/>
      <c r="BB72" s="611"/>
      <c r="BC72" s="611"/>
    </row>
    <row r="73" spans="1:55" s="566" customFormat="1" ht="12" hidden="1" customHeight="1">
      <c r="A73" s="537"/>
      <c r="B73" s="559" t="s">
        <v>765</v>
      </c>
      <c r="C73" s="559" t="s">
        <v>766</v>
      </c>
      <c r="D73" s="559" t="s">
        <v>767</v>
      </c>
      <c r="E73" s="552"/>
      <c r="F73" s="572" t="s">
        <v>58</v>
      </c>
      <c r="G73" s="573" t="s">
        <v>58</v>
      </c>
      <c r="H73" s="573" t="s">
        <v>58</v>
      </c>
      <c r="I73" s="675" t="s">
        <v>58</v>
      </c>
      <c r="J73" s="676" t="s">
        <v>58</v>
      </c>
      <c r="K73" s="676" t="s">
        <v>58</v>
      </c>
      <c r="L73" s="676" t="s">
        <v>58</v>
      </c>
      <c r="M73" s="676" t="s">
        <v>58</v>
      </c>
      <c r="N73" s="676" t="s">
        <v>58</v>
      </c>
      <c r="O73" s="676" t="s">
        <v>58</v>
      </c>
      <c r="P73" s="678">
        <v>386700</v>
      </c>
      <c r="Q73" s="678">
        <v>406300</v>
      </c>
      <c r="R73" s="678">
        <v>404400</v>
      </c>
      <c r="S73" s="679"/>
      <c r="T73" s="573" t="s">
        <v>58</v>
      </c>
      <c r="U73" s="573" t="s">
        <v>58</v>
      </c>
      <c r="V73" s="573" t="s">
        <v>58</v>
      </c>
      <c r="W73" s="675" t="s">
        <v>58</v>
      </c>
      <c r="X73" s="676" t="s">
        <v>58</v>
      </c>
      <c r="Y73" s="676" t="s">
        <v>58</v>
      </c>
      <c r="Z73" s="676" t="s">
        <v>58</v>
      </c>
      <c r="AA73" s="676" t="s">
        <v>58</v>
      </c>
      <c r="AB73" s="676" t="s">
        <v>58</v>
      </c>
      <c r="AC73" s="676" t="s">
        <v>58</v>
      </c>
      <c r="AD73" s="686">
        <v>334300</v>
      </c>
      <c r="AE73" s="686">
        <v>354100</v>
      </c>
      <c r="AF73" s="686">
        <v>351100</v>
      </c>
      <c r="AG73" s="687"/>
      <c r="AH73" s="623"/>
      <c r="AI73" s="623"/>
      <c r="AJ73" s="623"/>
      <c r="AK73" s="623"/>
      <c r="AL73" s="611"/>
      <c r="AM73" s="611"/>
      <c r="AN73" s="626"/>
      <c r="AO73" s="626"/>
      <c r="AP73" s="626"/>
      <c r="AQ73" s="626"/>
      <c r="AR73" s="626"/>
      <c r="AS73" s="700" t="e">
        <f t="shared" si="3"/>
        <v>#VALUE!</v>
      </c>
      <c r="AT73" s="611"/>
      <c r="AU73" s="611"/>
      <c r="AV73" s="611"/>
      <c r="AW73" s="611"/>
      <c r="AX73" s="611"/>
      <c r="AY73" s="611"/>
      <c r="AZ73" s="611"/>
      <c r="BA73" s="611"/>
      <c r="BB73" s="611"/>
      <c r="BC73" s="611"/>
    </row>
    <row r="74" spans="1:55" s="566" customFormat="1" ht="19.149999999999999" hidden="1" customHeight="1">
      <c r="A74" s="537"/>
      <c r="B74" s="561" t="s">
        <v>768</v>
      </c>
      <c r="C74" s="561" t="s">
        <v>168</v>
      </c>
      <c r="D74" s="561" t="s">
        <v>769</v>
      </c>
      <c r="E74" s="564"/>
      <c r="F74" s="570">
        <v>230000</v>
      </c>
      <c r="G74" s="571">
        <v>289000</v>
      </c>
      <c r="H74" s="571">
        <v>342860</v>
      </c>
      <c r="I74" s="570">
        <v>421800</v>
      </c>
      <c r="J74" s="571">
        <v>477100</v>
      </c>
      <c r="K74" s="571">
        <v>514800</v>
      </c>
      <c r="L74" s="571">
        <v>556790</v>
      </c>
      <c r="M74" s="571">
        <v>615700</v>
      </c>
      <c r="N74" s="571">
        <v>661000</v>
      </c>
      <c r="O74" s="683">
        <v>715500</v>
      </c>
      <c r="P74" s="684">
        <v>774900</v>
      </c>
      <c r="Q74" s="684">
        <v>828300</v>
      </c>
      <c r="R74" s="684">
        <v>820100</v>
      </c>
      <c r="S74" s="685"/>
      <c r="T74" s="571">
        <v>239000</v>
      </c>
      <c r="U74" s="571">
        <v>295000</v>
      </c>
      <c r="V74" s="571">
        <v>335600</v>
      </c>
      <c r="W74" s="570">
        <v>397400</v>
      </c>
      <c r="X74" s="571">
        <v>428100</v>
      </c>
      <c r="Y74" s="571">
        <v>448320</v>
      </c>
      <c r="Z74" s="571">
        <v>487630</v>
      </c>
      <c r="AA74" s="571">
        <v>544500</v>
      </c>
      <c r="AB74" s="571">
        <v>563100</v>
      </c>
      <c r="AC74" s="696">
        <v>624100</v>
      </c>
      <c r="AD74" s="696">
        <v>669600</v>
      </c>
      <c r="AE74" s="696">
        <v>720800</v>
      </c>
      <c r="AF74" s="696">
        <v>711200</v>
      </c>
      <c r="AG74" s="697"/>
      <c r="AH74" s="624"/>
      <c r="AI74" s="624"/>
      <c r="AJ74" s="624"/>
      <c r="AK74" s="624"/>
      <c r="AL74" s="617"/>
      <c r="AM74" s="617"/>
      <c r="AN74" s="625"/>
      <c r="AO74" s="626"/>
      <c r="AP74" s="626"/>
      <c r="AQ74" s="626"/>
      <c r="AR74" s="626"/>
      <c r="AS74" s="700">
        <f t="shared" si="3"/>
        <v>106.13990941117262</v>
      </c>
      <c r="AT74" s="611"/>
      <c r="AU74" s="611"/>
      <c r="AV74" s="611"/>
      <c r="AW74" s="611"/>
      <c r="AX74" s="611"/>
      <c r="AY74" s="611"/>
      <c r="AZ74" s="611"/>
      <c r="BA74" s="611"/>
      <c r="BB74" s="611"/>
      <c r="BC74" s="611"/>
    </row>
    <row r="75" spans="1:55" s="566" customFormat="1" ht="12" hidden="1" customHeight="1">
      <c r="A75" s="537"/>
      <c r="B75" s="563" t="s">
        <v>770</v>
      </c>
      <c r="C75" s="563" t="s">
        <v>771</v>
      </c>
      <c r="D75" s="563" t="s">
        <v>772</v>
      </c>
      <c r="E75" s="564"/>
      <c r="F75" s="572" t="s">
        <v>58</v>
      </c>
      <c r="G75" s="573" t="s">
        <v>58</v>
      </c>
      <c r="H75" s="573" t="s">
        <v>58</v>
      </c>
      <c r="I75" s="572" t="s">
        <v>58</v>
      </c>
      <c r="J75" s="573" t="s">
        <v>58</v>
      </c>
      <c r="K75" s="573" t="s">
        <v>58</v>
      </c>
      <c r="L75" s="573" t="s">
        <v>58</v>
      </c>
      <c r="M75" s="573" t="s">
        <v>58</v>
      </c>
      <c r="N75" s="573" t="s">
        <v>58</v>
      </c>
      <c r="O75" s="677" t="s">
        <v>58</v>
      </c>
      <c r="P75" s="678" t="s">
        <v>58</v>
      </c>
      <c r="Q75" s="678">
        <v>351600</v>
      </c>
      <c r="R75" s="678">
        <v>367200</v>
      </c>
      <c r="S75" s="679"/>
      <c r="T75" s="573" t="s">
        <v>58</v>
      </c>
      <c r="U75" s="573" t="s">
        <v>58</v>
      </c>
      <c r="V75" s="573" t="s">
        <v>58</v>
      </c>
      <c r="W75" s="572" t="s">
        <v>58</v>
      </c>
      <c r="X75" s="573" t="s">
        <v>58</v>
      </c>
      <c r="Y75" s="573" t="s">
        <v>58</v>
      </c>
      <c r="Z75" s="573" t="s">
        <v>58</v>
      </c>
      <c r="AA75" s="573" t="s">
        <v>58</v>
      </c>
      <c r="AB75" s="573" t="s">
        <v>58</v>
      </c>
      <c r="AC75" s="573" t="s">
        <v>58</v>
      </c>
      <c r="AD75" s="573" t="s">
        <v>58</v>
      </c>
      <c r="AE75" s="686">
        <v>295600</v>
      </c>
      <c r="AF75" s="686">
        <v>315600</v>
      </c>
      <c r="AG75" s="687"/>
      <c r="AH75" s="623"/>
      <c r="AI75" s="623"/>
      <c r="AJ75" s="623"/>
      <c r="AK75" s="623"/>
      <c r="AL75" s="611"/>
      <c r="AM75" s="611"/>
      <c r="AN75" s="626"/>
      <c r="AO75" s="626"/>
      <c r="AP75" s="626"/>
      <c r="AQ75" s="626"/>
      <c r="AR75" s="626"/>
      <c r="AS75" s="700" t="e">
        <f>I75/W75*100</f>
        <v>#VALUE!</v>
      </c>
      <c r="AT75" s="611"/>
      <c r="AU75" s="611"/>
      <c r="AV75" s="611"/>
      <c r="AW75" s="611"/>
      <c r="AX75" s="611"/>
      <c r="AY75" s="611"/>
      <c r="AZ75" s="611"/>
      <c r="BA75" s="611"/>
      <c r="BB75" s="611"/>
      <c r="BC75" s="611"/>
    </row>
    <row r="76" spans="1:55" s="567" customFormat="1" ht="12" hidden="1" customHeight="1">
      <c r="A76" s="541"/>
      <c r="B76" s="563" t="s">
        <v>773</v>
      </c>
      <c r="C76" s="563" t="s">
        <v>774</v>
      </c>
      <c r="D76" s="563" t="s">
        <v>775</v>
      </c>
      <c r="E76" s="562"/>
      <c r="F76" s="572" t="s">
        <v>58</v>
      </c>
      <c r="G76" s="573" t="s">
        <v>58</v>
      </c>
      <c r="H76" s="573" t="s">
        <v>58</v>
      </c>
      <c r="I76" s="572" t="s">
        <v>58</v>
      </c>
      <c r="J76" s="573" t="s">
        <v>58</v>
      </c>
      <c r="K76" s="573">
        <v>334700</v>
      </c>
      <c r="L76" s="573">
        <v>406850</v>
      </c>
      <c r="M76" s="573">
        <v>453600</v>
      </c>
      <c r="N76" s="573">
        <v>494600</v>
      </c>
      <c r="O76" s="677">
        <v>537500</v>
      </c>
      <c r="P76" s="678">
        <v>577200</v>
      </c>
      <c r="Q76" s="678">
        <v>591100</v>
      </c>
      <c r="R76" s="678">
        <v>612100</v>
      </c>
      <c r="S76" s="679"/>
      <c r="T76" s="573" t="s">
        <v>58</v>
      </c>
      <c r="U76" s="573" t="s">
        <v>58</v>
      </c>
      <c r="V76" s="573" t="s">
        <v>58</v>
      </c>
      <c r="W76" s="572" t="s">
        <v>58</v>
      </c>
      <c r="X76" s="573" t="s">
        <v>58</v>
      </c>
      <c r="Y76" s="573">
        <v>305380</v>
      </c>
      <c r="Z76" s="573">
        <v>367210</v>
      </c>
      <c r="AA76" s="573">
        <v>401200</v>
      </c>
      <c r="AB76" s="573">
        <v>429400</v>
      </c>
      <c r="AC76" s="686">
        <v>466100</v>
      </c>
      <c r="AD76" s="686">
        <v>497600</v>
      </c>
      <c r="AE76" s="686">
        <v>509000</v>
      </c>
      <c r="AF76" s="686">
        <v>539900</v>
      </c>
      <c r="AG76" s="687"/>
      <c r="AH76" s="623"/>
      <c r="AI76" s="624"/>
      <c r="AJ76" s="624"/>
      <c r="AK76" s="624"/>
      <c r="AL76" s="617"/>
      <c r="AM76" s="617"/>
      <c r="AN76" s="625"/>
      <c r="AO76" s="625"/>
      <c r="AP76" s="625"/>
      <c r="AQ76" s="625"/>
      <c r="AR76" s="625"/>
      <c r="AS76" s="700" t="e">
        <f>I76/W76*100</f>
        <v>#VALUE!</v>
      </c>
      <c r="AT76" s="617"/>
      <c r="AU76" s="617"/>
      <c r="AV76" s="617"/>
      <c r="AW76" s="617"/>
      <c r="AX76" s="617"/>
      <c r="AY76" s="617"/>
      <c r="AZ76" s="617"/>
      <c r="BA76" s="617"/>
      <c r="BB76" s="617"/>
      <c r="BC76" s="617"/>
    </row>
    <row r="77" spans="1:55" s="566" customFormat="1" ht="12" hidden="1" customHeight="1">
      <c r="A77" s="537"/>
      <c r="B77" s="563" t="s">
        <v>776</v>
      </c>
      <c r="C77" s="563" t="s">
        <v>777</v>
      </c>
      <c r="D77" s="563" t="s">
        <v>778</v>
      </c>
      <c r="E77" s="564"/>
      <c r="F77" s="572" t="s">
        <v>58</v>
      </c>
      <c r="G77" s="573">
        <v>232000</v>
      </c>
      <c r="H77" s="573">
        <v>277280</v>
      </c>
      <c r="I77" s="572">
        <v>321000</v>
      </c>
      <c r="J77" s="573">
        <v>356400</v>
      </c>
      <c r="K77" s="573">
        <v>376320</v>
      </c>
      <c r="L77" s="573">
        <v>395970</v>
      </c>
      <c r="M77" s="573">
        <v>414700</v>
      </c>
      <c r="N77" s="573">
        <v>436600</v>
      </c>
      <c r="O77" s="677">
        <v>468100</v>
      </c>
      <c r="P77" s="678">
        <v>489400</v>
      </c>
      <c r="Q77" s="678">
        <v>496600</v>
      </c>
      <c r="R77" s="678">
        <v>501800</v>
      </c>
      <c r="S77" s="679"/>
      <c r="T77" s="573" t="s">
        <v>58</v>
      </c>
      <c r="U77" s="573">
        <v>243000</v>
      </c>
      <c r="V77" s="573">
        <v>274630</v>
      </c>
      <c r="W77" s="572">
        <v>302200</v>
      </c>
      <c r="X77" s="573">
        <v>326100</v>
      </c>
      <c r="Y77" s="573">
        <v>338130</v>
      </c>
      <c r="Z77" s="573">
        <v>347080</v>
      </c>
      <c r="AA77" s="573">
        <v>366000</v>
      </c>
      <c r="AB77" s="573">
        <v>383600</v>
      </c>
      <c r="AC77" s="686">
        <v>408100</v>
      </c>
      <c r="AD77" s="686">
        <v>415000</v>
      </c>
      <c r="AE77" s="686">
        <v>426100</v>
      </c>
      <c r="AF77" s="686">
        <v>422000</v>
      </c>
      <c r="AG77" s="687"/>
      <c r="AH77" s="623"/>
      <c r="AI77" s="623"/>
      <c r="AJ77" s="623"/>
      <c r="AK77" s="623"/>
      <c r="AL77" s="611"/>
      <c r="AM77" s="611"/>
      <c r="AN77" s="626"/>
      <c r="AO77" s="626"/>
      <c r="AP77" s="626"/>
      <c r="AQ77" s="626"/>
      <c r="AR77" s="626"/>
      <c r="AS77" s="700">
        <f>I77/W77*100</f>
        <v>106.22104566512243</v>
      </c>
      <c r="AT77" s="611"/>
      <c r="AU77" s="611"/>
      <c r="AV77" s="611"/>
      <c r="AW77" s="611"/>
      <c r="AX77" s="611"/>
      <c r="AY77" s="611"/>
      <c r="AZ77" s="611"/>
      <c r="BA77" s="611"/>
      <c r="BB77" s="611"/>
      <c r="BC77" s="611"/>
    </row>
    <row r="78" spans="1:55" s="566" customFormat="1" ht="12" hidden="1" customHeight="1">
      <c r="A78" s="537"/>
      <c r="B78" s="563" t="s">
        <v>779</v>
      </c>
      <c r="C78" s="563" t="s">
        <v>780</v>
      </c>
      <c r="D78" s="563" t="s">
        <v>781</v>
      </c>
      <c r="E78" s="564"/>
      <c r="F78" s="572" t="s">
        <v>58</v>
      </c>
      <c r="G78" s="573" t="s">
        <v>58</v>
      </c>
      <c r="H78" s="573" t="s">
        <v>58</v>
      </c>
      <c r="I78" s="572">
        <v>291800</v>
      </c>
      <c r="J78" s="573">
        <v>366100</v>
      </c>
      <c r="K78" s="573">
        <v>429930</v>
      </c>
      <c r="L78" s="573">
        <v>487180</v>
      </c>
      <c r="M78" s="573">
        <v>560100</v>
      </c>
      <c r="N78" s="573">
        <v>619700</v>
      </c>
      <c r="O78" s="677">
        <v>703300</v>
      </c>
      <c r="P78" s="678">
        <v>797000</v>
      </c>
      <c r="Q78" s="678">
        <v>854000</v>
      </c>
      <c r="R78" s="678">
        <v>893600</v>
      </c>
      <c r="S78" s="679"/>
      <c r="T78" s="573" t="s">
        <v>58</v>
      </c>
      <c r="U78" s="573" t="s">
        <v>58</v>
      </c>
      <c r="V78" s="573" t="s">
        <v>58</v>
      </c>
      <c r="W78" s="572">
        <v>284600</v>
      </c>
      <c r="X78" s="573">
        <v>340700</v>
      </c>
      <c r="Y78" s="573">
        <v>387300</v>
      </c>
      <c r="Z78" s="573">
        <v>425600</v>
      </c>
      <c r="AA78" s="573">
        <v>499600</v>
      </c>
      <c r="AB78" s="573">
        <v>553300</v>
      </c>
      <c r="AC78" s="686">
        <v>623000</v>
      </c>
      <c r="AD78" s="686">
        <v>674200</v>
      </c>
      <c r="AE78" s="686">
        <v>747000</v>
      </c>
      <c r="AF78" s="686">
        <v>796000</v>
      </c>
      <c r="AG78" s="687"/>
      <c r="AH78" s="623"/>
      <c r="AI78" s="623"/>
      <c r="AJ78" s="623"/>
      <c r="AK78" s="623"/>
      <c r="AL78" s="611"/>
      <c r="AM78" s="611"/>
      <c r="AN78" s="626"/>
      <c r="AO78" s="626"/>
      <c r="AP78" s="626"/>
      <c r="AQ78" s="626"/>
      <c r="AR78" s="626"/>
      <c r="AS78" s="700">
        <f>I78/W78*100</f>
        <v>102.52986647926916</v>
      </c>
      <c r="AT78" s="611"/>
      <c r="AU78" s="611"/>
      <c r="AV78" s="611"/>
      <c r="AW78" s="611"/>
      <c r="AX78" s="611"/>
      <c r="AY78" s="611"/>
      <c r="AZ78" s="611"/>
      <c r="BA78" s="611"/>
      <c r="BB78" s="611"/>
      <c r="BC78" s="611"/>
    </row>
    <row r="79" spans="1:55" s="566" customFormat="1" ht="19.149999999999999" hidden="1" customHeight="1">
      <c r="A79" s="537"/>
      <c r="B79" s="561" t="s">
        <v>782</v>
      </c>
      <c r="C79" s="561" t="s">
        <v>783</v>
      </c>
      <c r="D79" s="561" t="s">
        <v>784</v>
      </c>
      <c r="E79" s="564"/>
      <c r="F79" s="570" t="s">
        <v>58</v>
      </c>
      <c r="G79" s="571" t="s">
        <v>58</v>
      </c>
      <c r="H79" s="571" t="s">
        <v>58</v>
      </c>
      <c r="I79" s="570" t="s">
        <v>58</v>
      </c>
      <c r="J79" s="571" t="s">
        <v>58</v>
      </c>
      <c r="K79" s="571" t="s">
        <v>58</v>
      </c>
      <c r="L79" s="571" t="s">
        <v>58</v>
      </c>
      <c r="M79" s="571" t="s">
        <v>58</v>
      </c>
      <c r="N79" s="571" t="s">
        <v>58</v>
      </c>
      <c r="O79" s="683" t="s">
        <v>58</v>
      </c>
      <c r="P79" s="684" t="s">
        <v>58</v>
      </c>
      <c r="Q79" s="684">
        <v>357500</v>
      </c>
      <c r="R79" s="684">
        <v>362100</v>
      </c>
      <c r="S79" s="685"/>
      <c r="T79" s="573" t="s">
        <v>58</v>
      </c>
      <c r="U79" s="573" t="s">
        <v>58</v>
      </c>
      <c r="V79" s="573" t="s">
        <v>58</v>
      </c>
      <c r="W79" s="572" t="s">
        <v>58</v>
      </c>
      <c r="X79" s="573" t="s">
        <v>58</v>
      </c>
      <c r="Y79" s="573" t="s">
        <v>58</v>
      </c>
      <c r="Z79" s="573" t="s">
        <v>58</v>
      </c>
      <c r="AA79" s="573" t="s">
        <v>58</v>
      </c>
      <c r="AB79" s="573" t="s">
        <v>58</v>
      </c>
      <c r="AC79" s="573" t="s">
        <v>58</v>
      </c>
      <c r="AD79" s="573" t="s">
        <v>58</v>
      </c>
      <c r="AE79" s="696">
        <v>308400</v>
      </c>
      <c r="AF79" s="696">
        <v>319500</v>
      </c>
      <c r="AG79" s="697"/>
      <c r="AH79" s="624"/>
      <c r="AI79" s="624"/>
      <c r="AJ79" s="624"/>
      <c r="AK79" s="624"/>
      <c r="AL79" s="617"/>
      <c r="AM79" s="617"/>
      <c r="AN79" s="625"/>
      <c r="AO79" s="625"/>
      <c r="AP79" s="625"/>
      <c r="AQ79" s="626"/>
      <c r="AR79" s="626"/>
      <c r="AS79" s="700" t="e">
        <f>I79/W79*100</f>
        <v>#VALUE!</v>
      </c>
      <c r="AT79" s="611"/>
      <c r="AU79" s="611"/>
      <c r="AV79" s="611"/>
      <c r="AW79" s="611"/>
      <c r="AX79" s="611"/>
      <c r="AY79" s="611"/>
      <c r="AZ79" s="611"/>
      <c r="BA79" s="611"/>
      <c r="BB79" s="611"/>
      <c r="BC79" s="611"/>
    </row>
    <row r="80" spans="1:55" ht="12" customHeight="1">
      <c r="B80" s="537" t="s">
        <v>785</v>
      </c>
      <c r="F80" s="566" t="s">
        <v>786</v>
      </c>
      <c r="G80" s="566"/>
      <c r="T80" s="566"/>
      <c r="U80" s="566"/>
    </row>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row r="285" ht="12" customHeight="1"/>
    <row r="286" ht="12" customHeight="1"/>
    <row r="287" ht="12" customHeight="1"/>
    <row r="288" ht="12" customHeight="1"/>
    <row r="289" ht="12" customHeight="1"/>
    <row r="290" ht="12" customHeight="1"/>
    <row r="291" ht="12" customHeight="1"/>
    <row r="292" ht="12" customHeight="1"/>
    <row r="293" ht="12" customHeight="1"/>
    <row r="294" ht="12" customHeight="1"/>
    <row r="295" ht="12" customHeight="1"/>
    <row r="296" ht="12" customHeight="1"/>
    <row r="297" ht="12" customHeight="1"/>
    <row r="298" ht="12" customHeight="1"/>
    <row r="299" ht="12" customHeight="1"/>
    <row r="300" ht="12" customHeight="1"/>
    <row r="301" ht="12" customHeight="1"/>
    <row r="302" ht="12" customHeight="1"/>
    <row r="303" ht="12" customHeight="1"/>
    <row r="304" ht="12" customHeight="1"/>
    <row r="305" ht="12" customHeight="1"/>
    <row r="306" ht="12" customHeight="1"/>
    <row r="307" ht="12" customHeight="1"/>
    <row r="308" ht="12" customHeight="1"/>
    <row r="309" ht="12" customHeight="1"/>
    <row r="310" ht="12" customHeight="1"/>
    <row r="311" ht="12" customHeight="1"/>
    <row r="312" ht="12" customHeight="1"/>
    <row r="313" ht="12" customHeight="1"/>
    <row r="314" ht="12" customHeight="1"/>
    <row r="315" ht="12" customHeight="1"/>
    <row r="316" ht="12" customHeight="1"/>
    <row r="317" ht="12" customHeight="1"/>
    <row r="318" ht="12" customHeight="1"/>
    <row r="319" ht="12" customHeight="1"/>
    <row r="320" ht="12" customHeight="1"/>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sheetData>
  <mergeCells count="53">
    <mergeCell ref="Q6:Q8"/>
    <mergeCell ref="R6:R8"/>
    <mergeCell ref="T6:T8"/>
    <mergeCell ref="AE6:AE8"/>
    <mergeCell ref="AF6:AF8"/>
    <mergeCell ref="U6:U8"/>
    <mergeCell ref="V6:V8"/>
    <mergeCell ref="W6:W8"/>
    <mergeCell ref="X6:X8"/>
    <mergeCell ref="Y6:Y8"/>
    <mergeCell ref="Z6:Z8"/>
    <mergeCell ref="AA6:AA8"/>
    <mergeCell ref="AB6:AB8"/>
    <mergeCell ref="AC6:AC8"/>
    <mergeCell ref="AD6:AD8"/>
    <mergeCell ref="AG6:AG8"/>
    <mergeCell ref="S6:S8"/>
    <mergeCell ref="L5:P5"/>
    <mergeCell ref="B6:E7"/>
    <mergeCell ref="F6:F8"/>
    <mergeCell ref="G6:G8"/>
    <mergeCell ref="H6:H8"/>
    <mergeCell ref="I6:I8"/>
    <mergeCell ref="J6:J8"/>
    <mergeCell ref="K6:K8"/>
    <mergeCell ref="L6:L8"/>
    <mergeCell ref="M6:M8"/>
    <mergeCell ref="B8:E9"/>
    <mergeCell ref="N6:N8"/>
    <mergeCell ref="O6:O8"/>
    <mergeCell ref="P6:P8"/>
    <mergeCell ref="AQ6:AQ8"/>
    <mergeCell ref="AS6:AS8"/>
    <mergeCell ref="AT6:AT8"/>
    <mergeCell ref="AU6:AU8"/>
    <mergeCell ref="AH6:AH8"/>
    <mergeCell ref="AI6:AI8"/>
    <mergeCell ref="AJ6:AJ8"/>
    <mergeCell ref="AK6:AK8"/>
    <mergeCell ref="AL6:AL8"/>
    <mergeCell ref="AR6:AR8"/>
    <mergeCell ref="AM6:AM8"/>
    <mergeCell ref="AN6:AN8"/>
    <mergeCell ref="AO6:AO8"/>
    <mergeCell ref="AP6:AP8"/>
    <mergeCell ref="BA6:BA8"/>
    <mergeCell ref="BB6:BB8"/>
    <mergeCell ref="BC6:BC8"/>
    <mergeCell ref="AV6:AV8"/>
    <mergeCell ref="AW6:AW8"/>
    <mergeCell ref="AX6:AX8"/>
    <mergeCell ref="AY6:AY8"/>
    <mergeCell ref="AZ6:AZ8"/>
  </mergeCells>
  <phoneticPr fontId="2"/>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B17DB-F495-4F52-92E8-2D43087D0266}">
  <sheetPr>
    <tabColor theme="9" tint="0.79998168889431442"/>
  </sheetPr>
  <dimension ref="B1:AZ89"/>
  <sheetViews>
    <sheetView workbookViewId="0">
      <pane xSplit="5" ySplit="10" topLeftCell="AS11" activePane="bottomRight" state="frozen"/>
      <selection pane="topRight" activeCell="F1" sqref="F1"/>
      <selection pane="bottomLeft" activeCell="A15" sqref="A15"/>
      <selection pane="bottomRight" activeCell="BB13" sqref="BB13"/>
    </sheetView>
  </sheetViews>
  <sheetFormatPr defaultColWidth="7.90625" defaultRowHeight="13"/>
  <cols>
    <col min="1" max="1" width="1.54296875" style="599" customWidth="1"/>
    <col min="2" max="2" width="3.6328125" style="599" customWidth="1"/>
    <col min="3" max="3" width="10.90625" style="599" customWidth="1"/>
    <col min="4" max="4" width="15.1796875" style="599" hidden="1" customWidth="1"/>
    <col min="5" max="5" width="3.36328125" style="578" customWidth="1"/>
    <col min="6" max="8" width="11.54296875" style="599" hidden="1" customWidth="1"/>
    <col min="9" max="52" width="11.54296875" style="599" customWidth="1"/>
    <col min="53" max="254" width="7.90625" style="599"/>
    <col min="255" max="260" width="0" style="599" hidden="1" customWidth="1"/>
    <col min="261" max="261" width="1.54296875" style="599" customWidth="1"/>
    <col min="262" max="262" width="5.453125" style="599" bestFit="1" customWidth="1"/>
    <col min="263" max="263" width="12.453125" style="599" customWidth="1"/>
    <col min="264" max="264" width="17" style="599" customWidth="1"/>
    <col min="265" max="283" width="12.453125" style="599" customWidth="1"/>
    <col min="284" max="284" width="1.54296875" style="599" customWidth="1"/>
    <col min="285" max="510" width="7.90625" style="599"/>
    <col min="511" max="516" width="0" style="599" hidden="1" customWidth="1"/>
    <col min="517" max="517" width="1.54296875" style="599" customWidth="1"/>
    <col min="518" max="518" width="5.453125" style="599" bestFit="1" customWidth="1"/>
    <col min="519" max="519" width="12.453125" style="599" customWidth="1"/>
    <col min="520" max="520" width="17" style="599" customWidth="1"/>
    <col min="521" max="539" width="12.453125" style="599" customWidth="1"/>
    <col min="540" max="540" width="1.54296875" style="599" customWidth="1"/>
    <col min="541" max="766" width="7.90625" style="599"/>
    <col min="767" max="772" width="0" style="599" hidden="1" customWidth="1"/>
    <col min="773" max="773" width="1.54296875" style="599" customWidth="1"/>
    <col min="774" max="774" width="5.453125" style="599" bestFit="1" customWidth="1"/>
    <col min="775" max="775" width="12.453125" style="599" customWidth="1"/>
    <col min="776" max="776" width="17" style="599" customWidth="1"/>
    <col min="777" max="795" width="12.453125" style="599" customWidth="1"/>
    <col min="796" max="796" width="1.54296875" style="599" customWidth="1"/>
    <col min="797" max="1022" width="7.90625" style="599"/>
    <col min="1023" max="1028" width="0" style="599" hidden="1" customWidth="1"/>
    <col min="1029" max="1029" width="1.54296875" style="599" customWidth="1"/>
    <col min="1030" max="1030" width="5.453125" style="599" bestFit="1" customWidth="1"/>
    <col min="1031" max="1031" width="12.453125" style="599" customWidth="1"/>
    <col min="1032" max="1032" width="17" style="599" customWidth="1"/>
    <col min="1033" max="1051" width="12.453125" style="599" customWidth="1"/>
    <col min="1052" max="1052" width="1.54296875" style="599" customWidth="1"/>
    <col min="1053" max="1278" width="7.90625" style="599"/>
    <col min="1279" max="1284" width="0" style="599" hidden="1" customWidth="1"/>
    <col min="1285" max="1285" width="1.54296875" style="599" customWidth="1"/>
    <col min="1286" max="1286" width="5.453125" style="599" bestFit="1" customWidth="1"/>
    <col min="1287" max="1287" width="12.453125" style="599" customWidth="1"/>
    <col min="1288" max="1288" width="17" style="599" customWidth="1"/>
    <col min="1289" max="1307" width="12.453125" style="599" customWidth="1"/>
    <col min="1308" max="1308" width="1.54296875" style="599" customWidth="1"/>
    <col min="1309" max="1534" width="7.90625" style="599"/>
    <col min="1535" max="1540" width="0" style="599" hidden="1" customWidth="1"/>
    <col min="1541" max="1541" width="1.54296875" style="599" customWidth="1"/>
    <col min="1542" max="1542" width="5.453125" style="599" bestFit="1" customWidth="1"/>
    <col min="1543" max="1543" width="12.453125" style="599" customWidth="1"/>
    <col min="1544" max="1544" width="17" style="599" customWidth="1"/>
    <col min="1545" max="1563" width="12.453125" style="599" customWidth="1"/>
    <col min="1564" max="1564" width="1.54296875" style="599" customWidth="1"/>
    <col min="1565" max="1790" width="7.90625" style="599"/>
    <col min="1791" max="1796" width="0" style="599" hidden="1" customWidth="1"/>
    <col min="1797" max="1797" width="1.54296875" style="599" customWidth="1"/>
    <col min="1798" max="1798" width="5.453125" style="599" bestFit="1" customWidth="1"/>
    <col min="1799" max="1799" width="12.453125" style="599" customWidth="1"/>
    <col min="1800" max="1800" width="17" style="599" customWidth="1"/>
    <col min="1801" max="1819" width="12.453125" style="599" customWidth="1"/>
    <col min="1820" max="1820" width="1.54296875" style="599" customWidth="1"/>
    <col min="1821" max="2046" width="7.90625" style="599"/>
    <col min="2047" max="2052" width="0" style="599" hidden="1" customWidth="1"/>
    <col min="2053" max="2053" width="1.54296875" style="599" customWidth="1"/>
    <col min="2054" max="2054" width="5.453125" style="599" bestFit="1" customWidth="1"/>
    <col min="2055" max="2055" width="12.453125" style="599" customWidth="1"/>
    <col min="2056" max="2056" width="17" style="599" customWidth="1"/>
    <col min="2057" max="2075" width="12.453125" style="599" customWidth="1"/>
    <col min="2076" max="2076" width="1.54296875" style="599" customWidth="1"/>
    <col min="2077" max="2302" width="7.90625" style="599"/>
    <col min="2303" max="2308" width="0" style="599" hidden="1" customWidth="1"/>
    <col min="2309" max="2309" width="1.54296875" style="599" customWidth="1"/>
    <col min="2310" max="2310" width="5.453125" style="599" bestFit="1" customWidth="1"/>
    <col min="2311" max="2311" width="12.453125" style="599" customWidth="1"/>
    <col min="2312" max="2312" width="17" style="599" customWidth="1"/>
    <col min="2313" max="2331" width="12.453125" style="599" customWidth="1"/>
    <col min="2332" max="2332" width="1.54296875" style="599" customWidth="1"/>
    <col min="2333" max="2558" width="7.90625" style="599"/>
    <col min="2559" max="2564" width="0" style="599" hidden="1" customWidth="1"/>
    <col min="2565" max="2565" width="1.54296875" style="599" customWidth="1"/>
    <col min="2566" max="2566" width="5.453125" style="599" bestFit="1" customWidth="1"/>
    <col min="2567" max="2567" width="12.453125" style="599" customWidth="1"/>
    <col min="2568" max="2568" width="17" style="599" customWidth="1"/>
    <col min="2569" max="2587" width="12.453125" style="599" customWidth="1"/>
    <col min="2588" max="2588" width="1.54296875" style="599" customWidth="1"/>
    <col min="2589" max="2814" width="7.90625" style="599"/>
    <col min="2815" max="2820" width="0" style="599" hidden="1" customWidth="1"/>
    <col min="2821" max="2821" width="1.54296875" style="599" customWidth="1"/>
    <col min="2822" max="2822" width="5.453125" style="599" bestFit="1" customWidth="1"/>
    <col min="2823" max="2823" width="12.453125" style="599" customWidth="1"/>
    <col min="2824" max="2824" width="17" style="599" customWidth="1"/>
    <col min="2825" max="2843" width="12.453125" style="599" customWidth="1"/>
    <col min="2844" max="2844" width="1.54296875" style="599" customWidth="1"/>
    <col min="2845" max="3070" width="7.90625" style="599"/>
    <col min="3071" max="3076" width="0" style="599" hidden="1" customWidth="1"/>
    <col min="3077" max="3077" width="1.54296875" style="599" customWidth="1"/>
    <col min="3078" max="3078" width="5.453125" style="599" bestFit="1" customWidth="1"/>
    <col min="3079" max="3079" width="12.453125" style="599" customWidth="1"/>
    <col min="3080" max="3080" width="17" style="599" customWidth="1"/>
    <col min="3081" max="3099" width="12.453125" style="599" customWidth="1"/>
    <col min="3100" max="3100" width="1.54296875" style="599" customWidth="1"/>
    <col min="3101" max="3326" width="7.90625" style="599"/>
    <col min="3327" max="3332" width="0" style="599" hidden="1" customWidth="1"/>
    <col min="3333" max="3333" width="1.54296875" style="599" customWidth="1"/>
    <col min="3334" max="3334" width="5.453125" style="599" bestFit="1" customWidth="1"/>
    <col min="3335" max="3335" width="12.453125" style="599" customWidth="1"/>
    <col min="3336" max="3336" width="17" style="599" customWidth="1"/>
    <col min="3337" max="3355" width="12.453125" style="599" customWidth="1"/>
    <col min="3356" max="3356" width="1.54296875" style="599" customWidth="1"/>
    <col min="3357" max="3582" width="7.90625" style="599"/>
    <col min="3583" max="3588" width="0" style="599" hidden="1" customWidth="1"/>
    <col min="3589" max="3589" width="1.54296875" style="599" customWidth="1"/>
    <col min="3590" max="3590" width="5.453125" style="599" bestFit="1" customWidth="1"/>
    <col min="3591" max="3591" width="12.453125" style="599" customWidth="1"/>
    <col min="3592" max="3592" width="17" style="599" customWidth="1"/>
    <col min="3593" max="3611" width="12.453125" style="599" customWidth="1"/>
    <col min="3612" max="3612" width="1.54296875" style="599" customWidth="1"/>
    <col min="3613" max="3838" width="7.90625" style="599"/>
    <col min="3839" max="3844" width="0" style="599" hidden="1" customWidth="1"/>
    <col min="3845" max="3845" width="1.54296875" style="599" customWidth="1"/>
    <col min="3846" max="3846" width="5.453125" style="599" bestFit="1" customWidth="1"/>
    <col min="3847" max="3847" width="12.453125" style="599" customWidth="1"/>
    <col min="3848" max="3848" width="17" style="599" customWidth="1"/>
    <col min="3849" max="3867" width="12.453125" style="599" customWidth="1"/>
    <col min="3868" max="3868" width="1.54296875" style="599" customWidth="1"/>
    <col min="3869" max="4094" width="7.90625" style="599"/>
    <col min="4095" max="4100" width="0" style="599" hidden="1" customWidth="1"/>
    <col min="4101" max="4101" width="1.54296875" style="599" customWidth="1"/>
    <col min="4102" max="4102" width="5.453125" style="599" bestFit="1" customWidth="1"/>
    <col min="4103" max="4103" width="12.453125" style="599" customWidth="1"/>
    <col min="4104" max="4104" width="17" style="599" customWidth="1"/>
    <col min="4105" max="4123" width="12.453125" style="599" customWidth="1"/>
    <col min="4124" max="4124" width="1.54296875" style="599" customWidth="1"/>
    <col min="4125" max="4350" width="7.90625" style="599"/>
    <col min="4351" max="4356" width="0" style="599" hidden="1" customWidth="1"/>
    <col min="4357" max="4357" width="1.54296875" style="599" customWidth="1"/>
    <col min="4358" max="4358" width="5.453125" style="599" bestFit="1" customWidth="1"/>
    <col min="4359" max="4359" width="12.453125" style="599" customWidth="1"/>
    <col min="4360" max="4360" width="17" style="599" customWidth="1"/>
    <col min="4361" max="4379" width="12.453125" style="599" customWidth="1"/>
    <col min="4380" max="4380" width="1.54296875" style="599" customWidth="1"/>
    <col min="4381" max="4606" width="7.90625" style="599"/>
    <col min="4607" max="4612" width="0" style="599" hidden="1" customWidth="1"/>
    <col min="4613" max="4613" width="1.54296875" style="599" customWidth="1"/>
    <col min="4614" max="4614" width="5.453125" style="599" bestFit="1" customWidth="1"/>
    <col min="4615" max="4615" width="12.453125" style="599" customWidth="1"/>
    <col min="4616" max="4616" width="17" style="599" customWidth="1"/>
    <col min="4617" max="4635" width="12.453125" style="599" customWidth="1"/>
    <col min="4636" max="4636" width="1.54296875" style="599" customWidth="1"/>
    <col min="4637" max="4862" width="7.90625" style="599"/>
    <col min="4863" max="4868" width="0" style="599" hidden="1" customWidth="1"/>
    <col min="4869" max="4869" width="1.54296875" style="599" customWidth="1"/>
    <col min="4870" max="4870" width="5.453125" style="599" bestFit="1" customWidth="1"/>
    <col min="4871" max="4871" width="12.453125" style="599" customWidth="1"/>
    <col min="4872" max="4872" width="17" style="599" customWidth="1"/>
    <col min="4873" max="4891" width="12.453125" style="599" customWidth="1"/>
    <col min="4892" max="4892" width="1.54296875" style="599" customWidth="1"/>
    <col min="4893" max="5118" width="7.90625" style="599"/>
    <col min="5119" max="5124" width="0" style="599" hidden="1" customWidth="1"/>
    <col min="5125" max="5125" width="1.54296875" style="599" customWidth="1"/>
    <col min="5126" max="5126" width="5.453125" style="599" bestFit="1" customWidth="1"/>
    <col min="5127" max="5127" width="12.453125" style="599" customWidth="1"/>
    <col min="5128" max="5128" width="17" style="599" customWidth="1"/>
    <col min="5129" max="5147" width="12.453125" style="599" customWidth="1"/>
    <col min="5148" max="5148" width="1.54296875" style="599" customWidth="1"/>
    <col min="5149" max="5374" width="7.90625" style="599"/>
    <col min="5375" max="5380" width="0" style="599" hidden="1" customWidth="1"/>
    <col min="5381" max="5381" width="1.54296875" style="599" customWidth="1"/>
    <col min="5382" max="5382" width="5.453125" style="599" bestFit="1" customWidth="1"/>
    <col min="5383" max="5383" width="12.453125" style="599" customWidth="1"/>
    <col min="5384" max="5384" width="17" style="599" customWidth="1"/>
    <col min="5385" max="5403" width="12.453125" style="599" customWidth="1"/>
    <col min="5404" max="5404" width="1.54296875" style="599" customWidth="1"/>
    <col min="5405" max="5630" width="7.90625" style="599"/>
    <col min="5631" max="5636" width="0" style="599" hidden="1" customWidth="1"/>
    <col min="5637" max="5637" width="1.54296875" style="599" customWidth="1"/>
    <col min="5638" max="5638" width="5.453125" style="599" bestFit="1" customWidth="1"/>
    <col min="5639" max="5639" width="12.453125" style="599" customWidth="1"/>
    <col min="5640" max="5640" width="17" style="599" customWidth="1"/>
    <col min="5641" max="5659" width="12.453125" style="599" customWidth="1"/>
    <col min="5660" max="5660" width="1.54296875" style="599" customWidth="1"/>
    <col min="5661" max="5886" width="7.90625" style="599"/>
    <col min="5887" max="5892" width="0" style="599" hidden="1" customWidth="1"/>
    <col min="5893" max="5893" width="1.54296875" style="599" customWidth="1"/>
    <col min="5894" max="5894" width="5.453125" style="599" bestFit="1" customWidth="1"/>
    <col min="5895" max="5895" width="12.453125" style="599" customWidth="1"/>
    <col min="5896" max="5896" width="17" style="599" customWidth="1"/>
    <col min="5897" max="5915" width="12.453125" style="599" customWidth="1"/>
    <col min="5916" max="5916" width="1.54296875" style="599" customWidth="1"/>
    <col min="5917" max="6142" width="7.90625" style="599"/>
    <col min="6143" max="6148" width="0" style="599" hidden="1" customWidth="1"/>
    <col min="6149" max="6149" width="1.54296875" style="599" customWidth="1"/>
    <col min="6150" max="6150" width="5.453125" style="599" bestFit="1" customWidth="1"/>
    <col min="6151" max="6151" width="12.453125" style="599" customWidth="1"/>
    <col min="6152" max="6152" width="17" style="599" customWidth="1"/>
    <col min="6153" max="6171" width="12.453125" style="599" customWidth="1"/>
    <col min="6172" max="6172" width="1.54296875" style="599" customWidth="1"/>
    <col min="6173" max="6398" width="7.90625" style="599"/>
    <col min="6399" max="6404" width="0" style="599" hidden="1" customWidth="1"/>
    <col min="6405" max="6405" width="1.54296875" style="599" customWidth="1"/>
    <col min="6406" max="6406" width="5.453125" style="599" bestFit="1" customWidth="1"/>
    <col min="6407" max="6407" width="12.453125" style="599" customWidth="1"/>
    <col min="6408" max="6408" width="17" style="599" customWidth="1"/>
    <col min="6409" max="6427" width="12.453125" style="599" customWidth="1"/>
    <col min="6428" max="6428" width="1.54296875" style="599" customWidth="1"/>
    <col min="6429" max="6654" width="7.90625" style="599"/>
    <col min="6655" max="6660" width="0" style="599" hidden="1" customWidth="1"/>
    <col min="6661" max="6661" width="1.54296875" style="599" customWidth="1"/>
    <col min="6662" max="6662" width="5.453125" style="599" bestFit="1" customWidth="1"/>
    <col min="6663" max="6663" width="12.453125" style="599" customWidth="1"/>
    <col min="6664" max="6664" width="17" style="599" customWidth="1"/>
    <col min="6665" max="6683" width="12.453125" style="599" customWidth="1"/>
    <col min="6684" max="6684" width="1.54296875" style="599" customWidth="1"/>
    <col min="6685" max="6910" width="7.90625" style="599"/>
    <col min="6911" max="6916" width="0" style="599" hidden="1" customWidth="1"/>
    <col min="6917" max="6917" width="1.54296875" style="599" customWidth="1"/>
    <col min="6918" max="6918" width="5.453125" style="599" bestFit="1" customWidth="1"/>
    <col min="6919" max="6919" width="12.453125" style="599" customWidth="1"/>
    <col min="6920" max="6920" width="17" style="599" customWidth="1"/>
    <col min="6921" max="6939" width="12.453125" style="599" customWidth="1"/>
    <col min="6940" max="6940" width="1.54296875" style="599" customWidth="1"/>
    <col min="6941" max="7166" width="7.90625" style="599"/>
    <col min="7167" max="7172" width="0" style="599" hidden="1" customWidth="1"/>
    <col min="7173" max="7173" width="1.54296875" style="599" customWidth="1"/>
    <col min="7174" max="7174" width="5.453125" style="599" bestFit="1" customWidth="1"/>
    <col min="7175" max="7175" width="12.453125" style="599" customWidth="1"/>
    <col min="7176" max="7176" width="17" style="599" customWidth="1"/>
    <col min="7177" max="7195" width="12.453125" style="599" customWidth="1"/>
    <col min="7196" max="7196" width="1.54296875" style="599" customWidth="1"/>
    <col min="7197" max="7422" width="7.90625" style="599"/>
    <col min="7423" max="7428" width="0" style="599" hidden="1" customWidth="1"/>
    <col min="7429" max="7429" width="1.54296875" style="599" customWidth="1"/>
    <col min="7430" max="7430" width="5.453125" style="599" bestFit="1" customWidth="1"/>
    <col min="7431" max="7431" width="12.453125" style="599" customWidth="1"/>
    <col min="7432" max="7432" width="17" style="599" customWidth="1"/>
    <col min="7433" max="7451" width="12.453125" style="599" customWidth="1"/>
    <col min="7452" max="7452" width="1.54296875" style="599" customWidth="1"/>
    <col min="7453" max="7678" width="7.90625" style="599"/>
    <col min="7679" max="7684" width="0" style="599" hidden="1" customWidth="1"/>
    <col min="7685" max="7685" width="1.54296875" style="599" customWidth="1"/>
    <col min="7686" max="7686" width="5.453125" style="599" bestFit="1" customWidth="1"/>
    <col min="7687" max="7687" width="12.453125" style="599" customWidth="1"/>
    <col min="7688" max="7688" width="17" style="599" customWidth="1"/>
    <col min="7689" max="7707" width="12.453125" style="599" customWidth="1"/>
    <col min="7708" max="7708" width="1.54296875" style="599" customWidth="1"/>
    <col min="7709" max="7934" width="7.90625" style="599"/>
    <col min="7935" max="7940" width="0" style="599" hidden="1" customWidth="1"/>
    <col min="7941" max="7941" width="1.54296875" style="599" customWidth="1"/>
    <col min="7942" max="7942" width="5.453125" style="599" bestFit="1" customWidth="1"/>
    <col min="7943" max="7943" width="12.453125" style="599" customWidth="1"/>
    <col min="7944" max="7944" width="17" style="599" customWidth="1"/>
    <col min="7945" max="7963" width="12.453125" style="599" customWidth="1"/>
    <col min="7964" max="7964" width="1.54296875" style="599" customWidth="1"/>
    <col min="7965" max="8190" width="7.90625" style="599"/>
    <col min="8191" max="8196" width="0" style="599" hidden="1" customWidth="1"/>
    <col min="8197" max="8197" width="1.54296875" style="599" customWidth="1"/>
    <col min="8198" max="8198" width="5.453125" style="599" bestFit="1" customWidth="1"/>
    <col min="8199" max="8199" width="12.453125" style="599" customWidth="1"/>
    <col min="8200" max="8200" width="17" style="599" customWidth="1"/>
    <col min="8201" max="8219" width="12.453125" style="599" customWidth="1"/>
    <col min="8220" max="8220" width="1.54296875" style="599" customWidth="1"/>
    <col min="8221" max="8446" width="7.90625" style="599"/>
    <col min="8447" max="8452" width="0" style="599" hidden="1" customWidth="1"/>
    <col min="8453" max="8453" width="1.54296875" style="599" customWidth="1"/>
    <col min="8454" max="8454" width="5.453125" style="599" bestFit="1" customWidth="1"/>
    <col min="8455" max="8455" width="12.453125" style="599" customWidth="1"/>
    <col min="8456" max="8456" width="17" style="599" customWidth="1"/>
    <col min="8457" max="8475" width="12.453125" style="599" customWidth="1"/>
    <col min="8476" max="8476" width="1.54296875" style="599" customWidth="1"/>
    <col min="8477" max="8702" width="7.90625" style="599"/>
    <col min="8703" max="8708" width="0" style="599" hidden="1" customWidth="1"/>
    <col min="8709" max="8709" width="1.54296875" style="599" customWidth="1"/>
    <col min="8710" max="8710" width="5.453125" style="599" bestFit="1" customWidth="1"/>
    <col min="8711" max="8711" width="12.453125" style="599" customWidth="1"/>
    <col min="8712" max="8712" width="17" style="599" customWidth="1"/>
    <col min="8713" max="8731" width="12.453125" style="599" customWidth="1"/>
    <col min="8732" max="8732" width="1.54296875" style="599" customWidth="1"/>
    <col min="8733" max="8958" width="7.90625" style="599"/>
    <col min="8959" max="8964" width="0" style="599" hidden="1" customWidth="1"/>
    <col min="8965" max="8965" width="1.54296875" style="599" customWidth="1"/>
    <col min="8966" max="8966" width="5.453125" style="599" bestFit="1" customWidth="1"/>
    <col min="8967" max="8967" width="12.453125" style="599" customWidth="1"/>
    <col min="8968" max="8968" width="17" style="599" customWidth="1"/>
    <col min="8969" max="8987" width="12.453125" style="599" customWidth="1"/>
    <col min="8988" max="8988" width="1.54296875" style="599" customWidth="1"/>
    <col min="8989" max="9214" width="7.90625" style="599"/>
    <col min="9215" max="9220" width="0" style="599" hidden="1" customWidth="1"/>
    <col min="9221" max="9221" width="1.54296875" style="599" customWidth="1"/>
    <col min="9222" max="9222" width="5.453125" style="599" bestFit="1" customWidth="1"/>
    <col min="9223" max="9223" width="12.453125" style="599" customWidth="1"/>
    <col min="9224" max="9224" width="17" style="599" customWidth="1"/>
    <col min="9225" max="9243" width="12.453125" style="599" customWidth="1"/>
    <col min="9244" max="9244" width="1.54296875" style="599" customWidth="1"/>
    <col min="9245" max="9470" width="7.90625" style="599"/>
    <col min="9471" max="9476" width="0" style="599" hidden="1" customWidth="1"/>
    <col min="9477" max="9477" width="1.54296875" style="599" customWidth="1"/>
    <col min="9478" max="9478" width="5.453125" style="599" bestFit="1" customWidth="1"/>
    <col min="9479" max="9479" width="12.453125" style="599" customWidth="1"/>
    <col min="9480" max="9480" width="17" style="599" customWidth="1"/>
    <col min="9481" max="9499" width="12.453125" style="599" customWidth="1"/>
    <col min="9500" max="9500" width="1.54296875" style="599" customWidth="1"/>
    <col min="9501" max="9726" width="7.90625" style="599"/>
    <col min="9727" max="9732" width="0" style="599" hidden="1" customWidth="1"/>
    <col min="9733" max="9733" width="1.54296875" style="599" customWidth="1"/>
    <col min="9734" max="9734" width="5.453125" style="599" bestFit="1" customWidth="1"/>
    <col min="9735" max="9735" width="12.453125" style="599" customWidth="1"/>
    <col min="9736" max="9736" width="17" style="599" customWidth="1"/>
    <col min="9737" max="9755" width="12.453125" style="599" customWidth="1"/>
    <col min="9756" max="9756" width="1.54296875" style="599" customWidth="1"/>
    <col min="9757" max="9982" width="7.90625" style="599"/>
    <col min="9983" max="9988" width="0" style="599" hidden="1" customWidth="1"/>
    <col min="9989" max="9989" width="1.54296875" style="599" customWidth="1"/>
    <col min="9990" max="9990" width="5.453125" style="599" bestFit="1" customWidth="1"/>
    <col min="9991" max="9991" width="12.453125" style="599" customWidth="1"/>
    <col min="9992" max="9992" width="17" style="599" customWidth="1"/>
    <col min="9993" max="10011" width="12.453125" style="599" customWidth="1"/>
    <col min="10012" max="10012" width="1.54296875" style="599" customWidth="1"/>
    <col min="10013" max="10238" width="7.90625" style="599"/>
    <col min="10239" max="10244" width="0" style="599" hidden="1" customWidth="1"/>
    <col min="10245" max="10245" width="1.54296875" style="599" customWidth="1"/>
    <col min="10246" max="10246" width="5.453125" style="599" bestFit="1" customWidth="1"/>
    <col min="10247" max="10247" width="12.453125" style="599" customWidth="1"/>
    <col min="10248" max="10248" width="17" style="599" customWidth="1"/>
    <col min="10249" max="10267" width="12.453125" style="599" customWidth="1"/>
    <col min="10268" max="10268" width="1.54296875" style="599" customWidth="1"/>
    <col min="10269" max="10494" width="7.90625" style="599"/>
    <col min="10495" max="10500" width="0" style="599" hidden="1" customWidth="1"/>
    <col min="10501" max="10501" width="1.54296875" style="599" customWidth="1"/>
    <col min="10502" max="10502" width="5.453125" style="599" bestFit="1" customWidth="1"/>
    <col min="10503" max="10503" width="12.453125" style="599" customWidth="1"/>
    <col min="10504" max="10504" width="17" style="599" customWidth="1"/>
    <col min="10505" max="10523" width="12.453125" style="599" customWidth="1"/>
    <col min="10524" max="10524" width="1.54296875" style="599" customWidth="1"/>
    <col min="10525" max="10750" width="7.90625" style="599"/>
    <col min="10751" max="10756" width="0" style="599" hidden="1" customWidth="1"/>
    <col min="10757" max="10757" width="1.54296875" style="599" customWidth="1"/>
    <col min="10758" max="10758" width="5.453125" style="599" bestFit="1" customWidth="1"/>
    <col min="10759" max="10759" width="12.453125" style="599" customWidth="1"/>
    <col min="10760" max="10760" width="17" style="599" customWidth="1"/>
    <col min="10761" max="10779" width="12.453125" style="599" customWidth="1"/>
    <col min="10780" max="10780" width="1.54296875" style="599" customWidth="1"/>
    <col min="10781" max="11006" width="7.90625" style="599"/>
    <col min="11007" max="11012" width="0" style="599" hidden="1" customWidth="1"/>
    <col min="11013" max="11013" width="1.54296875" style="599" customWidth="1"/>
    <col min="11014" max="11014" width="5.453125" style="599" bestFit="1" customWidth="1"/>
    <col min="11015" max="11015" width="12.453125" style="599" customWidth="1"/>
    <col min="11016" max="11016" width="17" style="599" customWidth="1"/>
    <col min="11017" max="11035" width="12.453125" style="599" customWidth="1"/>
    <col min="11036" max="11036" width="1.54296875" style="599" customWidth="1"/>
    <col min="11037" max="11262" width="7.90625" style="599"/>
    <col min="11263" max="11268" width="0" style="599" hidden="1" customWidth="1"/>
    <col min="11269" max="11269" width="1.54296875" style="599" customWidth="1"/>
    <col min="11270" max="11270" width="5.453125" style="599" bestFit="1" customWidth="1"/>
    <col min="11271" max="11271" width="12.453125" style="599" customWidth="1"/>
    <col min="11272" max="11272" width="17" style="599" customWidth="1"/>
    <col min="11273" max="11291" width="12.453125" style="599" customWidth="1"/>
    <col min="11292" max="11292" width="1.54296875" style="599" customWidth="1"/>
    <col min="11293" max="11518" width="7.90625" style="599"/>
    <col min="11519" max="11524" width="0" style="599" hidden="1" customWidth="1"/>
    <col min="11525" max="11525" width="1.54296875" style="599" customWidth="1"/>
    <col min="11526" max="11526" width="5.453125" style="599" bestFit="1" customWidth="1"/>
    <col min="11527" max="11527" width="12.453125" style="599" customWidth="1"/>
    <col min="11528" max="11528" width="17" style="599" customWidth="1"/>
    <col min="11529" max="11547" width="12.453125" style="599" customWidth="1"/>
    <col min="11548" max="11548" width="1.54296875" style="599" customWidth="1"/>
    <col min="11549" max="11774" width="7.90625" style="599"/>
    <col min="11775" max="11780" width="0" style="599" hidden="1" customWidth="1"/>
    <col min="11781" max="11781" width="1.54296875" style="599" customWidth="1"/>
    <col min="11782" max="11782" width="5.453125" style="599" bestFit="1" customWidth="1"/>
    <col min="11783" max="11783" width="12.453125" style="599" customWidth="1"/>
    <col min="11784" max="11784" width="17" style="599" customWidth="1"/>
    <col min="11785" max="11803" width="12.453125" style="599" customWidth="1"/>
    <col min="11804" max="11804" width="1.54296875" style="599" customWidth="1"/>
    <col min="11805" max="12030" width="7.90625" style="599"/>
    <col min="12031" max="12036" width="0" style="599" hidden="1" customWidth="1"/>
    <col min="12037" max="12037" width="1.54296875" style="599" customWidth="1"/>
    <col min="12038" max="12038" width="5.453125" style="599" bestFit="1" customWidth="1"/>
    <col min="12039" max="12039" width="12.453125" style="599" customWidth="1"/>
    <col min="12040" max="12040" width="17" style="599" customWidth="1"/>
    <col min="12041" max="12059" width="12.453125" style="599" customWidth="1"/>
    <col min="12060" max="12060" width="1.54296875" style="599" customWidth="1"/>
    <col min="12061" max="12286" width="7.90625" style="599"/>
    <col min="12287" max="12292" width="0" style="599" hidden="1" customWidth="1"/>
    <col min="12293" max="12293" width="1.54296875" style="599" customWidth="1"/>
    <col min="12294" max="12294" width="5.453125" style="599" bestFit="1" customWidth="1"/>
    <col min="12295" max="12295" width="12.453125" style="599" customWidth="1"/>
    <col min="12296" max="12296" width="17" style="599" customWidth="1"/>
    <col min="12297" max="12315" width="12.453125" style="599" customWidth="1"/>
    <col min="12316" max="12316" width="1.54296875" style="599" customWidth="1"/>
    <col min="12317" max="12542" width="7.90625" style="599"/>
    <col min="12543" max="12548" width="0" style="599" hidden="1" customWidth="1"/>
    <col min="12549" max="12549" width="1.54296875" style="599" customWidth="1"/>
    <col min="12550" max="12550" width="5.453125" style="599" bestFit="1" customWidth="1"/>
    <col min="12551" max="12551" width="12.453125" style="599" customWidth="1"/>
    <col min="12552" max="12552" width="17" style="599" customWidth="1"/>
    <col min="12553" max="12571" width="12.453125" style="599" customWidth="1"/>
    <col min="12572" max="12572" width="1.54296875" style="599" customWidth="1"/>
    <col min="12573" max="12798" width="7.90625" style="599"/>
    <col min="12799" max="12804" width="0" style="599" hidden="1" customWidth="1"/>
    <col min="12805" max="12805" width="1.54296875" style="599" customWidth="1"/>
    <col min="12806" max="12806" width="5.453125" style="599" bestFit="1" customWidth="1"/>
    <col min="12807" max="12807" width="12.453125" style="599" customWidth="1"/>
    <col min="12808" max="12808" width="17" style="599" customWidth="1"/>
    <col min="12809" max="12827" width="12.453125" style="599" customWidth="1"/>
    <col min="12828" max="12828" width="1.54296875" style="599" customWidth="1"/>
    <col min="12829" max="13054" width="7.90625" style="599"/>
    <col min="13055" max="13060" width="0" style="599" hidden="1" customWidth="1"/>
    <col min="13061" max="13061" width="1.54296875" style="599" customWidth="1"/>
    <col min="13062" max="13062" width="5.453125" style="599" bestFit="1" customWidth="1"/>
    <col min="13063" max="13063" width="12.453125" style="599" customWidth="1"/>
    <col min="13064" max="13064" width="17" style="599" customWidth="1"/>
    <col min="13065" max="13083" width="12.453125" style="599" customWidth="1"/>
    <col min="13084" max="13084" width="1.54296875" style="599" customWidth="1"/>
    <col min="13085" max="13310" width="7.90625" style="599"/>
    <col min="13311" max="13316" width="0" style="599" hidden="1" customWidth="1"/>
    <col min="13317" max="13317" width="1.54296875" style="599" customWidth="1"/>
    <col min="13318" max="13318" width="5.453125" style="599" bestFit="1" customWidth="1"/>
    <col min="13319" max="13319" width="12.453125" style="599" customWidth="1"/>
    <col min="13320" max="13320" width="17" style="599" customWidth="1"/>
    <col min="13321" max="13339" width="12.453125" style="599" customWidth="1"/>
    <col min="13340" max="13340" width="1.54296875" style="599" customWidth="1"/>
    <col min="13341" max="13566" width="7.90625" style="599"/>
    <col min="13567" max="13572" width="0" style="599" hidden="1" customWidth="1"/>
    <col min="13573" max="13573" width="1.54296875" style="599" customWidth="1"/>
    <col min="13574" max="13574" width="5.453125" style="599" bestFit="1" customWidth="1"/>
    <col min="13575" max="13575" width="12.453125" style="599" customWidth="1"/>
    <col min="13576" max="13576" width="17" style="599" customWidth="1"/>
    <col min="13577" max="13595" width="12.453125" style="599" customWidth="1"/>
    <col min="13596" max="13596" width="1.54296875" style="599" customWidth="1"/>
    <col min="13597" max="13822" width="7.90625" style="599"/>
    <col min="13823" max="13828" width="0" style="599" hidden="1" customWidth="1"/>
    <col min="13829" max="13829" width="1.54296875" style="599" customWidth="1"/>
    <col min="13830" max="13830" width="5.453125" style="599" bestFit="1" customWidth="1"/>
    <col min="13831" max="13831" width="12.453125" style="599" customWidth="1"/>
    <col min="13832" max="13832" width="17" style="599" customWidth="1"/>
    <col min="13833" max="13851" width="12.453125" style="599" customWidth="1"/>
    <col min="13852" max="13852" width="1.54296875" style="599" customWidth="1"/>
    <col min="13853" max="14078" width="7.90625" style="599"/>
    <col min="14079" max="14084" width="0" style="599" hidden="1" customWidth="1"/>
    <col min="14085" max="14085" width="1.54296875" style="599" customWidth="1"/>
    <col min="14086" max="14086" width="5.453125" style="599" bestFit="1" customWidth="1"/>
    <col min="14087" max="14087" width="12.453125" style="599" customWidth="1"/>
    <col min="14088" max="14088" width="17" style="599" customWidth="1"/>
    <col min="14089" max="14107" width="12.453125" style="599" customWidth="1"/>
    <col min="14108" max="14108" width="1.54296875" style="599" customWidth="1"/>
    <col min="14109" max="14334" width="7.90625" style="599"/>
    <col min="14335" max="14340" width="0" style="599" hidden="1" customWidth="1"/>
    <col min="14341" max="14341" width="1.54296875" style="599" customWidth="1"/>
    <col min="14342" max="14342" width="5.453125" style="599" bestFit="1" customWidth="1"/>
    <col min="14343" max="14343" width="12.453125" style="599" customWidth="1"/>
    <col min="14344" max="14344" width="17" style="599" customWidth="1"/>
    <col min="14345" max="14363" width="12.453125" style="599" customWidth="1"/>
    <col min="14364" max="14364" width="1.54296875" style="599" customWidth="1"/>
    <col min="14365" max="14590" width="7.90625" style="599"/>
    <col min="14591" max="14596" width="0" style="599" hidden="1" customWidth="1"/>
    <col min="14597" max="14597" width="1.54296875" style="599" customWidth="1"/>
    <col min="14598" max="14598" width="5.453125" style="599" bestFit="1" customWidth="1"/>
    <col min="14599" max="14599" width="12.453125" style="599" customWidth="1"/>
    <col min="14600" max="14600" width="17" style="599" customWidth="1"/>
    <col min="14601" max="14619" width="12.453125" style="599" customWidth="1"/>
    <col min="14620" max="14620" width="1.54296875" style="599" customWidth="1"/>
    <col min="14621" max="14846" width="7.90625" style="599"/>
    <col min="14847" max="14852" width="0" style="599" hidden="1" customWidth="1"/>
    <col min="14853" max="14853" width="1.54296875" style="599" customWidth="1"/>
    <col min="14854" max="14854" width="5.453125" style="599" bestFit="1" customWidth="1"/>
    <col min="14855" max="14855" width="12.453125" style="599" customWidth="1"/>
    <col min="14856" max="14856" width="17" style="599" customWidth="1"/>
    <col min="14857" max="14875" width="12.453125" style="599" customWidth="1"/>
    <col min="14876" max="14876" width="1.54296875" style="599" customWidth="1"/>
    <col min="14877" max="15102" width="7.90625" style="599"/>
    <col min="15103" max="15108" width="0" style="599" hidden="1" customWidth="1"/>
    <col min="15109" max="15109" width="1.54296875" style="599" customWidth="1"/>
    <col min="15110" max="15110" width="5.453125" style="599" bestFit="1" customWidth="1"/>
    <col min="15111" max="15111" width="12.453125" style="599" customWidth="1"/>
    <col min="15112" max="15112" width="17" style="599" customWidth="1"/>
    <col min="15113" max="15131" width="12.453125" style="599" customWidth="1"/>
    <col min="15132" max="15132" width="1.54296875" style="599" customWidth="1"/>
    <col min="15133" max="15358" width="7.90625" style="599"/>
    <col min="15359" max="15364" width="0" style="599" hidden="1" customWidth="1"/>
    <col min="15365" max="15365" width="1.54296875" style="599" customWidth="1"/>
    <col min="15366" max="15366" width="5.453125" style="599" bestFit="1" customWidth="1"/>
    <col min="15367" max="15367" width="12.453125" style="599" customWidth="1"/>
    <col min="15368" max="15368" width="17" style="599" customWidth="1"/>
    <col min="15369" max="15387" width="12.453125" style="599" customWidth="1"/>
    <col min="15388" max="15388" width="1.54296875" style="599" customWidth="1"/>
    <col min="15389" max="15614" width="7.90625" style="599"/>
    <col min="15615" max="15620" width="0" style="599" hidden="1" customWidth="1"/>
    <col min="15621" max="15621" width="1.54296875" style="599" customWidth="1"/>
    <col min="15622" max="15622" width="5.453125" style="599" bestFit="1" customWidth="1"/>
    <col min="15623" max="15623" width="12.453125" style="599" customWidth="1"/>
    <col min="15624" max="15624" width="17" style="599" customWidth="1"/>
    <col min="15625" max="15643" width="12.453125" style="599" customWidth="1"/>
    <col min="15644" max="15644" width="1.54296875" style="599" customWidth="1"/>
    <col min="15645" max="15870" width="7.90625" style="599"/>
    <col min="15871" max="15876" width="0" style="599" hidden="1" customWidth="1"/>
    <col min="15877" max="15877" width="1.54296875" style="599" customWidth="1"/>
    <col min="15878" max="15878" width="5.453125" style="599" bestFit="1" customWidth="1"/>
    <col min="15879" max="15879" width="12.453125" style="599" customWidth="1"/>
    <col min="15880" max="15880" width="17" style="599" customWidth="1"/>
    <col min="15881" max="15899" width="12.453125" style="599" customWidth="1"/>
    <col min="15900" max="15900" width="1.54296875" style="599" customWidth="1"/>
    <col min="15901" max="16126" width="7.90625" style="599"/>
    <col min="16127" max="16132" width="0" style="599" hidden="1" customWidth="1"/>
    <col min="16133" max="16133" width="1.54296875" style="599" customWidth="1"/>
    <col min="16134" max="16134" width="5.453125" style="599" bestFit="1" customWidth="1"/>
    <col min="16135" max="16135" width="12.453125" style="599" customWidth="1"/>
    <col min="16136" max="16136" width="17" style="599" customWidth="1"/>
    <col min="16137" max="16155" width="12.453125" style="599" customWidth="1"/>
    <col min="16156" max="16156" width="1.54296875" style="599" customWidth="1"/>
    <col min="16157" max="16384" width="7.90625" style="599"/>
  </cols>
  <sheetData>
    <row r="1" spans="2:52" s="578" customFormat="1" ht="17.25" customHeight="1">
      <c r="B1" s="1519" t="s">
        <v>1025</v>
      </c>
      <c r="C1" s="580"/>
      <c r="F1" s="579"/>
      <c r="P1" s="581"/>
      <c r="AN1" s="580"/>
      <c r="AO1" s="581"/>
    </row>
    <row r="2" spans="2:52" s="578" customFormat="1" ht="7.5" customHeight="1">
      <c r="C2" s="580"/>
      <c r="E2" s="580"/>
      <c r="F2" s="579"/>
    </row>
    <row r="3" spans="2:52" s="578" customFormat="1" ht="15" hidden="1" customHeight="1">
      <c r="E3" s="582" t="s">
        <v>787</v>
      </c>
      <c r="F3" s="583" t="s">
        <v>788</v>
      </c>
      <c r="P3" s="583"/>
      <c r="AN3" s="582"/>
      <c r="AO3" s="583"/>
    </row>
    <row r="4" spans="2:52" s="578" customFormat="1" ht="7.5" customHeight="1">
      <c r="C4" s="580"/>
      <c r="D4" s="580"/>
      <c r="E4" s="580"/>
    </row>
    <row r="5" spans="2:52" customFormat="1" ht="15.75" hidden="1" customHeight="1">
      <c r="B5" s="584"/>
      <c r="C5" s="580"/>
      <c r="D5" s="578"/>
      <c r="E5" s="578"/>
      <c r="F5" s="578"/>
      <c r="G5" s="578"/>
      <c r="H5" s="580"/>
      <c r="I5" s="580"/>
      <c r="J5" s="580"/>
      <c r="K5" s="580"/>
      <c r="L5" s="580"/>
      <c r="M5" s="580"/>
      <c r="N5" s="580"/>
      <c r="O5" s="580"/>
      <c r="P5" s="580"/>
      <c r="Q5" s="580"/>
      <c r="R5" s="580"/>
      <c r="S5" s="580"/>
      <c r="T5" s="577"/>
      <c r="U5" s="577"/>
      <c r="V5" s="577"/>
      <c r="W5" s="577"/>
      <c r="X5" s="577"/>
    </row>
    <row r="6" spans="2:52" customFormat="1" ht="15.65" customHeight="1">
      <c r="B6" s="584"/>
      <c r="D6" s="577"/>
      <c r="E6" s="577"/>
      <c r="F6" s="577"/>
      <c r="G6" s="577"/>
      <c r="H6" s="577"/>
      <c r="I6" s="577"/>
      <c r="J6" s="577"/>
      <c r="K6" s="577"/>
      <c r="L6" s="577"/>
      <c r="M6" s="577"/>
      <c r="N6" s="577"/>
      <c r="O6" s="577"/>
      <c r="P6" s="577"/>
      <c r="Q6" s="577"/>
      <c r="R6" s="577"/>
      <c r="S6" s="577"/>
      <c r="T6" s="577"/>
      <c r="U6" s="577"/>
      <c r="V6" s="577"/>
      <c r="W6" s="577"/>
      <c r="X6" s="577"/>
      <c r="AY6" t="s">
        <v>1026</v>
      </c>
    </row>
    <row r="7" spans="2:52" s="585" customFormat="1" ht="16" customHeight="1">
      <c r="B7" s="671"/>
      <c r="C7" s="586"/>
      <c r="D7" s="586"/>
      <c r="E7" s="587"/>
      <c r="F7" s="1874" t="s">
        <v>789</v>
      </c>
      <c r="G7" s="1875"/>
      <c r="H7" s="1875"/>
      <c r="I7" s="1875"/>
      <c r="J7" s="1875"/>
      <c r="K7" s="1875"/>
      <c r="L7" s="1875"/>
      <c r="M7" s="1875"/>
      <c r="N7" s="1875"/>
      <c r="O7" s="1875"/>
      <c r="P7" s="1875"/>
      <c r="Q7" s="1875"/>
      <c r="R7" s="1875"/>
      <c r="S7" s="1875"/>
      <c r="T7" s="1875"/>
      <c r="U7" s="1875"/>
      <c r="V7" s="1875"/>
      <c r="W7" s="1875"/>
      <c r="X7" s="1875"/>
      <c r="Y7" s="1875"/>
      <c r="Z7" s="1875"/>
      <c r="AA7" s="1875"/>
      <c r="AB7" s="590"/>
      <c r="AC7" s="590"/>
      <c r="AD7" s="590"/>
      <c r="AE7" s="590"/>
      <c r="AF7" s="590"/>
      <c r="AG7" s="590"/>
      <c r="AH7" s="590"/>
      <c r="AI7" s="590"/>
      <c r="AJ7" s="590"/>
      <c r="AK7" s="590"/>
      <c r="AL7" s="590"/>
      <c r="AM7" s="590"/>
      <c r="AN7" s="590"/>
      <c r="AO7" s="590"/>
      <c r="AP7" s="590"/>
      <c r="AQ7" s="590"/>
      <c r="AR7" s="590"/>
      <c r="AS7" s="590"/>
      <c r="AT7" s="590"/>
      <c r="AU7" s="590"/>
      <c r="AV7" s="590"/>
      <c r="AW7" s="590"/>
      <c r="AX7" s="590"/>
      <c r="AY7" s="590"/>
      <c r="AZ7" s="1638"/>
    </row>
    <row r="8" spans="2:52" s="585" customFormat="1" ht="16" customHeight="1">
      <c r="B8" s="672"/>
      <c r="C8" s="863"/>
      <c r="D8" s="863"/>
      <c r="E8" s="589"/>
      <c r="G8" s="590"/>
      <c r="H8" s="590"/>
      <c r="I8" s="591" t="s">
        <v>43</v>
      </c>
      <c r="J8" s="590"/>
      <c r="K8" s="590"/>
      <c r="L8" s="1875"/>
      <c r="M8" s="1875"/>
      <c r="N8" s="1875"/>
      <c r="O8" s="1875"/>
      <c r="P8" s="592"/>
      <c r="Q8" s="592"/>
      <c r="R8" s="593"/>
      <c r="S8" s="592"/>
      <c r="T8" s="1874" t="s">
        <v>790</v>
      </c>
      <c r="U8" s="1875"/>
      <c r="V8" s="1875"/>
      <c r="W8" s="1875"/>
      <c r="X8" s="1876"/>
      <c r="Y8" s="1876"/>
      <c r="Z8" s="1876"/>
      <c r="AA8" s="1876"/>
      <c r="AB8" s="1877"/>
      <c r="AC8" s="594"/>
      <c r="AD8" s="1878" t="s">
        <v>791</v>
      </c>
      <c r="AE8" s="1876"/>
      <c r="AF8" s="1876"/>
      <c r="AG8" s="1876"/>
      <c r="AH8" s="1875"/>
      <c r="AI8" s="1875"/>
      <c r="AJ8" s="1875"/>
      <c r="AK8" s="1879"/>
      <c r="AL8" s="588"/>
      <c r="AM8" s="1874" t="s">
        <v>792</v>
      </c>
      <c r="AN8" s="1875"/>
      <c r="AO8" s="1875"/>
      <c r="AP8" s="1879"/>
      <c r="AQ8" s="588"/>
      <c r="AR8" s="1878" t="s">
        <v>793</v>
      </c>
      <c r="AS8" s="1876"/>
      <c r="AT8" s="1876"/>
      <c r="AU8" s="1876"/>
      <c r="AV8" s="1875"/>
      <c r="AW8" s="1875"/>
      <c r="AX8" s="1875"/>
      <c r="AY8" s="1875"/>
      <c r="AZ8" s="673"/>
    </row>
    <row r="9" spans="2:52" s="585" customFormat="1" ht="16" customHeight="1">
      <c r="B9" s="672" t="s">
        <v>812</v>
      </c>
      <c r="C9" s="863"/>
      <c r="D9" s="863"/>
      <c r="E9" s="589"/>
      <c r="F9" s="862" t="s">
        <v>573</v>
      </c>
      <c r="G9" s="862" t="s">
        <v>574</v>
      </c>
      <c r="H9" s="862" t="s">
        <v>575</v>
      </c>
      <c r="I9" s="873" t="s">
        <v>576</v>
      </c>
      <c r="J9" s="873" t="s">
        <v>577</v>
      </c>
      <c r="K9" s="873" t="s">
        <v>578</v>
      </c>
      <c r="L9" s="873" t="s">
        <v>579</v>
      </c>
      <c r="M9" s="873" t="s">
        <v>580</v>
      </c>
      <c r="N9" s="873" t="s">
        <v>13</v>
      </c>
      <c r="O9" s="873" t="s">
        <v>12</v>
      </c>
      <c r="P9" s="874" t="s">
        <v>14</v>
      </c>
      <c r="Q9" s="873" t="s">
        <v>166</v>
      </c>
      <c r="R9" s="873" t="s">
        <v>244</v>
      </c>
      <c r="S9" s="875" t="s">
        <v>531</v>
      </c>
      <c r="T9" s="873" t="s">
        <v>577</v>
      </c>
      <c r="U9" s="873" t="s">
        <v>578</v>
      </c>
      <c r="V9" s="873" t="s">
        <v>579</v>
      </c>
      <c r="W9" s="873" t="s">
        <v>580</v>
      </c>
      <c r="X9" s="873" t="s">
        <v>13</v>
      </c>
      <c r="Y9" s="873" t="s">
        <v>12</v>
      </c>
      <c r="Z9" s="876" t="s">
        <v>14</v>
      </c>
      <c r="AA9" s="873" t="s">
        <v>166</v>
      </c>
      <c r="AB9" s="873" t="s">
        <v>244</v>
      </c>
      <c r="AC9" s="875" t="s">
        <v>531</v>
      </c>
      <c r="AD9" s="873" t="s">
        <v>578</v>
      </c>
      <c r="AE9" s="873" t="s">
        <v>579</v>
      </c>
      <c r="AF9" s="873" t="s">
        <v>580</v>
      </c>
      <c r="AG9" s="873" t="s">
        <v>13</v>
      </c>
      <c r="AH9" s="873" t="s">
        <v>12</v>
      </c>
      <c r="AI9" s="876" t="s">
        <v>14</v>
      </c>
      <c r="AJ9" s="873" t="s">
        <v>166</v>
      </c>
      <c r="AK9" s="873" t="s">
        <v>244</v>
      </c>
      <c r="AL9" s="875" t="s">
        <v>531</v>
      </c>
      <c r="AM9" s="873" t="s">
        <v>12</v>
      </c>
      <c r="AN9" s="873" t="s">
        <v>14</v>
      </c>
      <c r="AO9" s="877" t="s">
        <v>166</v>
      </c>
      <c r="AP9" s="873" t="s">
        <v>244</v>
      </c>
      <c r="AQ9" s="875" t="s">
        <v>531</v>
      </c>
      <c r="AR9" s="873" t="s">
        <v>578</v>
      </c>
      <c r="AS9" s="873" t="s">
        <v>579</v>
      </c>
      <c r="AT9" s="873" t="s">
        <v>580</v>
      </c>
      <c r="AU9" s="873" t="s">
        <v>13</v>
      </c>
      <c r="AV9" s="873" t="s">
        <v>12</v>
      </c>
      <c r="AW9" s="876" t="s">
        <v>14</v>
      </c>
      <c r="AX9" s="873" t="s">
        <v>166</v>
      </c>
      <c r="AY9" s="876" t="s">
        <v>244</v>
      </c>
      <c r="AZ9" s="875" t="s">
        <v>531</v>
      </c>
    </row>
    <row r="10" spans="2:52" s="585" customFormat="1" ht="16" customHeight="1">
      <c r="B10" s="672" t="s">
        <v>813</v>
      </c>
      <c r="C10" s="863"/>
      <c r="D10" s="863"/>
      <c r="E10" s="589"/>
      <c r="F10" s="595">
        <v>1958</v>
      </c>
      <c r="G10" s="595">
        <v>1963</v>
      </c>
      <c r="H10" s="595">
        <v>1968</v>
      </c>
      <c r="I10" s="595">
        <v>1973</v>
      </c>
      <c r="J10" s="595">
        <v>1978</v>
      </c>
      <c r="K10" s="595">
        <v>1983</v>
      </c>
      <c r="L10" s="595">
        <v>1988</v>
      </c>
      <c r="M10" s="595">
        <v>1993</v>
      </c>
      <c r="N10" s="595">
        <v>1998</v>
      </c>
      <c r="O10" s="595">
        <v>2003</v>
      </c>
      <c r="P10" s="864">
        <v>2008</v>
      </c>
      <c r="Q10" s="595">
        <v>2013</v>
      </c>
      <c r="R10" s="595">
        <v>2018</v>
      </c>
      <c r="S10" s="596">
        <v>2023</v>
      </c>
      <c r="T10" s="595">
        <v>1978</v>
      </c>
      <c r="U10" s="595">
        <v>1983</v>
      </c>
      <c r="V10" s="595">
        <v>1988</v>
      </c>
      <c r="W10" s="595">
        <v>1993</v>
      </c>
      <c r="X10" s="595">
        <v>1998</v>
      </c>
      <c r="Y10" s="595">
        <v>2003</v>
      </c>
      <c r="Z10" s="597">
        <v>2008</v>
      </c>
      <c r="AA10" s="595">
        <v>2013</v>
      </c>
      <c r="AB10" s="595">
        <v>2018</v>
      </c>
      <c r="AC10" s="596">
        <v>2023</v>
      </c>
      <c r="AD10" s="595">
        <v>1983</v>
      </c>
      <c r="AE10" s="595">
        <v>1988</v>
      </c>
      <c r="AF10" s="595">
        <v>1993</v>
      </c>
      <c r="AG10" s="595">
        <v>1998</v>
      </c>
      <c r="AH10" s="595">
        <v>2003</v>
      </c>
      <c r="AI10" s="597">
        <v>2008</v>
      </c>
      <c r="AJ10" s="595">
        <v>2013</v>
      </c>
      <c r="AK10" s="595">
        <v>2018</v>
      </c>
      <c r="AL10" s="596">
        <v>2023</v>
      </c>
      <c r="AM10" s="595">
        <v>2003</v>
      </c>
      <c r="AN10" s="595">
        <v>2008</v>
      </c>
      <c r="AO10" s="598">
        <v>2013</v>
      </c>
      <c r="AP10" s="595">
        <v>2018</v>
      </c>
      <c r="AQ10" s="596">
        <v>2023</v>
      </c>
      <c r="AR10" s="595">
        <v>1983</v>
      </c>
      <c r="AS10" s="595">
        <v>1988</v>
      </c>
      <c r="AT10" s="595">
        <v>1993</v>
      </c>
      <c r="AU10" s="595">
        <v>1998</v>
      </c>
      <c r="AV10" s="595">
        <v>2003</v>
      </c>
      <c r="AW10" s="597">
        <v>2008</v>
      </c>
      <c r="AX10" s="595">
        <v>2013</v>
      </c>
      <c r="AY10" s="597">
        <v>2018</v>
      </c>
      <c r="AZ10" s="596">
        <v>2023</v>
      </c>
    </row>
    <row r="11" spans="2:52" ht="16" customHeight="1">
      <c r="B11" s="926" t="s">
        <v>794</v>
      </c>
      <c r="C11" s="927" t="s">
        <v>581</v>
      </c>
      <c r="D11" s="927" t="s">
        <v>582</v>
      </c>
      <c r="E11" s="928"/>
      <c r="F11" s="929" t="s">
        <v>58</v>
      </c>
      <c r="G11" s="929" t="s">
        <v>58</v>
      </c>
      <c r="H11" s="929" t="s">
        <v>58</v>
      </c>
      <c r="I11" s="929">
        <v>1720300</v>
      </c>
      <c r="J11" s="929">
        <v>2679200</v>
      </c>
      <c r="K11" s="929">
        <v>3301800</v>
      </c>
      <c r="L11" s="929">
        <v>3940400</v>
      </c>
      <c r="M11" s="929">
        <v>4475800</v>
      </c>
      <c r="N11" s="929">
        <v>5764100</v>
      </c>
      <c r="O11" s="929">
        <v>6593300</v>
      </c>
      <c r="P11" s="929">
        <v>7567900</v>
      </c>
      <c r="Q11" s="929">
        <v>8195600</v>
      </c>
      <c r="R11" s="929">
        <v>8488600</v>
      </c>
      <c r="S11" s="929">
        <v>9001600</v>
      </c>
      <c r="T11" s="929">
        <v>137200</v>
      </c>
      <c r="U11" s="929">
        <v>216200</v>
      </c>
      <c r="V11" s="929">
        <v>295000</v>
      </c>
      <c r="W11" s="929">
        <v>369100</v>
      </c>
      <c r="X11" s="929">
        <v>419300</v>
      </c>
      <c r="Y11" s="929">
        <v>498200</v>
      </c>
      <c r="Z11" s="929">
        <v>411200</v>
      </c>
      <c r="AA11" s="929">
        <v>412000</v>
      </c>
      <c r="AB11" s="929">
        <v>381000</v>
      </c>
      <c r="AC11" s="929">
        <v>383500</v>
      </c>
      <c r="AD11" s="929">
        <v>1834000</v>
      </c>
      <c r="AE11" s="929">
        <v>2335800</v>
      </c>
      <c r="AF11" s="929">
        <v>2618900</v>
      </c>
      <c r="AG11" s="929">
        <v>3520000</v>
      </c>
      <c r="AH11" s="929">
        <v>3674900</v>
      </c>
      <c r="AI11" s="929">
        <v>4126800</v>
      </c>
      <c r="AJ11" s="929">
        <v>4291800</v>
      </c>
      <c r="AK11" s="929">
        <v>4327200</v>
      </c>
      <c r="AL11" s="929">
        <v>4435800</v>
      </c>
      <c r="AM11" s="929">
        <v>302600</v>
      </c>
      <c r="AN11" s="929">
        <v>348800</v>
      </c>
      <c r="AO11" s="929">
        <v>308200</v>
      </c>
      <c r="AP11" s="929">
        <v>293200</v>
      </c>
      <c r="AQ11" s="929">
        <v>326200</v>
      </c>
      <c r="AR11" s="929">
        <v>1251500</v>
      </c>
      <c r="AS11" s="929">
        <v>1309500</v>
      </c>
      <c r="AT11" s="929">
        <v>1487800</v>
      </c>
      <c r="AU11" s="929">
        <v>1824900</v>
      </c>
      <c r="AV11" s="929">
        <v>2117600</v>
      </c>
      <c r="AW11" s="929">
        <v>2681100</v>
      </c>
      <c r="AX11" s="929">
        <v>3183600</v>
      </c>
      <c r="AY11" s="929">
        <v>3487200</v>
      </c>
      <c r="AZ11" s="930">
        <v>3856000</v>
      </c>
    </row>
    <row r="12" spans="2:52" ht="16" hidden="1" customHeight="1">
      <c r="B12" s="865" t="s">
        <v>794</v>
      </c>
      <c r="C12" s="601" t="s">
        <v>935</v>
      </c>
      <c r="D12" s="601" t="s">
        <v>582</v>
      </c>
      <c r="E12" s="602" t="s">
        <v>795</v>
      </c>
      <c r="F12" s="603">
        <v>360000</v>
      </c>
      <c r="G12" s="603">
        <v>522000</v>
      </c>
      <c r="H12" s="603">
        <v>1034200</v>
      </c>
      <c r="I12" s="603">
        <v>1707500</v>
      </c>
      <c r="J12" s="603" t="s">
        <v>58</v>
      </c>
      <c r="K12" s="603" t="s">
        <v>58</v>
      </c>
      <c r="L12" s="603" t="s">
        <v>58</v>
      </c>
      <c r="M12" s="603" t="s">
        <v>58</v>
      </c>
      <c r="N12" s="603" t="s">
        <v>58</v>
      </c>
      <c r="O12" s="603" t="s">
        <v>58</v>
      </c>
      <c r="P12" s="603" t="s">
        <v>58</v>
      </c>
      <c r="Q12" s="603" t="s">
        <v>58</v>
      </c>
      <c r="R12" s="603" t="s">
        <v>58</v>
      </c>
      <c r="S12" s="603"/>
      <c r="T12" s="603" t="s">
        <v>58</v>
      </c>
      <c r="U12" s="603" t="s">
        <v>58</v>
      </c>
      <c r="V12" s="603" t="s">
        <v>58</v>
      </c>
      <c r="W12" s="603" t="s">
        <v>58</v>
      </c>
      <c r="X12" s="603" t="s">
        <v>58</v>
      </c>
      <c r="Y12" s="603" t="s">
        <v>58</v>
      </c>
      <c r="Z12" s="603" t="s">
        <v>58</v>
      </c>
      <c r="AA12" s="603" t="s">
        <v>58</v>
      </c>
      <c r="AB12" s="603" t="s">
        <v>58</v>
      </c>
      <c r="AC12" s="603"/>
      <c r="AD12" s="603" t="s">
        <v>58</v>
      </c>
      <c r="AE12" s="603" t="s">
        <v>58</v>
      </c>
      <c r="AF12" s="603" t="s">
        <v>58</v>
      </c>
      <c r="AG12" s="603" t="s">
        <v>58</v>
      </c>
      <c r="AH12" s="603" t="s">
        <v>58</v>
      </c>
      <c r="AI12" s="603" t="s">
        <v>58</v>
      </c>
      <c r="AJ12" s="603" t="s">
        <v>58</v>
      </c>
      <c r="AK12" s="603" t="s">
        <v>58</v>
      </c>
      <c r="AL12" s="603"/>
      <c r="AM12" s="603" t="s">
        <v>58</v>
      </c>
      <c r="AN12" s="603" t="s">
        <v>58</v>
      </c>
      <c r="AO12" s="603" t="s">
        <v>58</v>
      </c>
      <c r="AP12" s="603" t="s">
        <v>58</v>
      </c>
      <c r="AQ12" s="603"/>
      <c r="AR12" s="603" t="s">
        <v>58</v>
      </c>
      <c r="AS12" s="603" t="s">
        <v>58</v>
      </c>
      <c r="AT12" s="603" t="s">
        <v>58</v>
      </c>
      <c r="AU12" s="603" t="s">
        <v>58</v>
      </c>
      <c r="AV12" s="603" t="s">
        <v>58</v>
      </c>
      <c r="AW12" s="603" t="s">
        <v>58</v>
      </c>
      <c r="AX12" s="603" t="s">
        <v>58</v>
      </c>
      <c r="AY12" s="603" t="s">
        <v>58</v>
      </c>
      <c r="AZ12" s="866"/>
    </row>
    <row r="13" spans="2:52" ht="16" customHeight="1">
      <c r="B13" s="867" t="s">
        <v>584</v>
      </c>
      <c r="C13" s="601" t="s">
        <v>585</v>
      </c>
      <c r="D13" s="601" t="s">
        <v>586</v>
      </c>
      <c r="E13" s="604"/>
      <c r="F13" s="603">
        <v>21000</v>
      </c>
      <c r="G13" s="603">
        <v>41800</v>
      </c>
      <c r="H13" s="603">
        <v>59650</v>
      </c>
      <c r="I13" s="603">
        <v>92300</v>
      </c>
      <c r="J13" s="603">
        <v>118100</v>
      </c>
      <c r="K13" s="603">
        <v>166500</v>
      </c>
      <c r="L13" s="603">
        <v>220300</v>
      </c>
      <c r="M13" s="603">
        <v>230400</v>
      </c>
      <c r="N13" s="603">
        <v>273400</v>
      </c>
      <c r="O13" s="603">
        <v>303800</v>
      </c>
      <c r="P13" s="603">
        <v>374400</v>
      </c>
      <c r="Q13" s="603">
        <v>388200</v>
      </c>
      <c r="R13" s="603">
        <v>379800</v>
      </c>
      <c r="S13" s="603">
        <v>451900</v>
      </c>
      <c r="T13" s="603">
        <v>2100</v>
      </c>
      <c r="U13" s="603">
        <v>3600</v>
      </c>
      <c r="V13" s="603">
        <v>6700</v>
      </c>
      <c r="W13" s="603">
        <v>9000</v>
      </c>
      <c r="X13" s="603">
        <v>10900</v>
      </c>
      <c r="Y13" s="603">
        <v>11300</v>
      </c>
      <c r="Z13" s="603">
        <v>10600</v>
      </c>
      <c r="AA13" s="603">
        <v>12100</v>
      </c>
      <c r="AB13" s="603">
        <v>8900</v>
      </c>
      <c r="AC13" s="603">
        <v>10700</v>
      </c>
      <c r="AD13" s="603">
        <v>102400</v>
      </c>
      <c r="AE13" s="603">
        <v>157600</v>
      </c>
      <c r="AF13" s="603">
        <v>152800</v>
      </c>
      <c r="AG13" s="603">
        <v>182000</v>
      </c>
      <c r="AH13" s="603">
        <v>180000</v>
      </c>
      <c r="AI13" s="603">
        <v>239600</v>
      </c>
      <c r="AJ13" s="603">
        <v>224300</v>
      </c>
      <c r="AK13" s="603">
        <v>204600</v>
      </c>
      <c r="AL13" s="603">
        <v>258700</v>
      </c>
      <c r="AM13" s="603">
        <v>11300</v>
      </c>
      <c r="AN13" s="603">
        <v>15100</v>
      </c>
      <c r="AO13" s="603">
        <v>12400</v>
      </c>
      <c r="AP13" s="603">
        <v>9000</v>
      </c>
      <c r="AQ13" s="603">
        <v>19600</v>
      </c>
      <c r="AR13" s="603">
        <v>60500</v>
      </c>
      <c r="AS13" s="603">
        <v>56100</v>
      </c>
      <c r="AT13" s="603">
        <v>68700</v>
      </c>
      <c r="AU13" s="603">
        <v>80500</v>
      </c>
      <c r="AV13" s="603">
        <v>101200</v>
      </c>
      <c r="AW13" s="603">
        <v>109100</v>
      </c>
      <c r="AX13" s="603">
        <v>139500</v>
      </c>
      <c r="AY13" s="603">
        <v>157300</v>
      </c>
      <c r="AZ13" s="866">
        <v>163000</v>
      </c>
    </row>
    <row r="14" spans="2:52" ht="16" customHeight="1">
      <c r="B14" s="931" t="s">
        <v>587</v>
      </c>
      <c r="C14" s="932" t="s">
        <v>588</v>
      </c>
      <c r="D14" s="932" t="s">
        <v>589</v>
      </c>
      <c r="E14" s="933"/>
      <c r="F14" s="934">
        <v>2000</v>
      </c>
      <c r="G14" s="934">
        <v>2800</v>
      </c>
      <c r="H14" s="934">
        <v>8400</v>
      </c>
      <c r="I14" s="934">
        <v>12900</v>
      </c>
      <c r="J14" s="934">
        <v>21200</v>
      </c>
      <c r="K14" s="934">
        <v>31000</v>
      </c>
      <c r="L14" s="934">
        <v>44200</v>
      </c>
      <c r="M14" s="934">
        <v>51000</v>
      </c>
      <c r="N14" s="934">
        <v>58500</v>
      </c>
      <c r="O14" s="934">
        <v>70100</v>
      </c>
      <c r="P14" s="934">
        <v>84700</v>
      </c>
      <c r="Q14" s="934">
        <v>81200</v>
      </c>
      <c r="R14" s="934">
        <v>88700</v>
      </c>
      <c r="S14" s="934">
        <v>98800</v>
      </c>
      <c r="T14" s="934">
        <v>400</v>
      </c>
      <c r="U14" s="934">
        <v>1200</v>
      </c>
      <c r="V14" s="934">
        <v>2000</v>
      </c>
      <c r="W14" s="934">
        <v>1300</v>
      </c>
      <c r="X14" s="934">
        <v>2100</v>
      </c>
      <c r="Y14" s="934">
        <v>3500</v>
      </c>
      <c r="Z14" s="934">
        <v>2000</v>
      </c>
      <c r="AA14" s="934">
        <v>2000</v>
      </c>
      <c r="AB14" s="934">
        <v>2200</v>
      </c>
      <c r="AC14" s="934">
        <v>1700</v>
      </c>
      <c r="AD14" s="934">
        <v>17000</v>
      </c>
      <c r="AE14" s="934">
        <v>24500</v>
      </c>
      <c r="AF14" s="934">
        <v>28100</v>
      </c>
      <c r="AG14" s="934">
        <v>29400</v>
      </c>
      <c r="AH14" s="934">
        <v>39500</v>
      </c>
      <c r="AI14" s="934">
        <v>47700</v>
      </c>
      <c r="AJ14" s="934">
        <v>40900</v>
      </c>
      <c r="AK14" s="934">
        <v>39200</v>
      </c>
      <c r="AL14" s="934">
        <v>39900</v>
      </c>
      <c r="AM14" s="934">
        <v>2100</v>
      </c>
      <c r="AN14" s="934">
        <v>1400</v>
      </c>
      <c r="AO14" s="934">
        <v>1700</v>
      </c>
      <c r="AP14" s="934">
        <v>1400</v>
      </c>
      <c r="AQ14" s="934">
        <v>2200</v>
      </c>
      <c r="AR14" s="934">
        <v>12800</v>
      </c>
      <c r="AS14" s="934">
        <v>17600</v>
      </c>
      <c r="AT14" s="934">
        <v>21600</v>
      </c>
      <c r="AU14" s="934">
        <v>26900</v>
      </c>
      <c r="AV14" s="934">
        <v>25000</v>
      </c>
      <c r="AW14" s="934">
        <v>33600</v>
      </c>
      <c r="AX14" s="934">
        <v>36600</v>
      </c>
      <c r="AY14" s="934">
        <v>45800</v>
      </c>
      <c r="AZ14" s="935">
        <v>55000</v>
      </c>
    </row>
    <row r="15" spans="2:52" ht="16" customHeight="1">
      <c r="B15" s="867" t="s">
        <v>590</v>
      </c>
      <c r="C15" s="601" t="s">
        <v>591</v>
      </c>
      <c r="D15" s="601" t="s">
        <v>592</v>
      </c>
      <c r="E15" s="604"/>
      <c r="F15" s="603">
        <v>3200</v>
      </c>
      <c r="G15" s="603">
        <v>4600</v>
      </c>
      <c r="H15" s="603">
        <v>10260</v>
      </c>
      <c r="I15" s="603">
        <v>13900</v>
      </c>
      <c r="J15" s="603">
        <v>19400</v>
      </c>
      <c r="K15" s="603">
        <v>29200</v>
      </c>
      <c r="L15" s="603">
        <v>38000</v>
      </c>
      <c r="M15" s="603">
        <v>40200</v>
      </c>
      <c r="N15" s="603">
        <v>51100</v>
      </c>
      <c r="O15" s="603">
        <v>60800</v>
      </c>
      <c r="P15" s="603">
        <v>77300</v>
      </c>
      <c r="Q15" s="603">
        <v>76300</v>
      </c>
      <c r="R15" s="603">
        <v>93500</v>
      </c>
      <c r="S15" s="603">
        <v>100400</v>
      </c>
      <c r="T15" s="603">
        <v>700</v>
      </c>
      <c r="U15" s="603">
        <v>1300</v>
      </c>
      <c r="V15" s="603">
        <v>2200</v>
      </c>
      <c r="W15" s="603">
        <v>1100</v>
      </c>
      <c r="X15" s="603">
        <v>2500</v>
      </c>
      <c r="Y15" s="603">
        <v>3100</v>
      </c>
      <c r="Z15" s="603">
        <v>3700</v>
      </c>
      <c r="AA15" s="603">
        <v>4100</v>
      </c>
      <c r="AB15" s="603">
        <v>3500</v>
      </c>
      <c r="AC15" s="603">
        <v>3200</v>
      </c>
      <c r="AD15" s="603">
        <v>14700</v>
      </c>
      <c r="AE15" s="603">
        <v>21600</v>
      </c>
      <c r="AF15" s="603">
        <v>23700</v>
      </c>
      <c r="AG15" s="603">
        <v>24500</v>
      </c>
      <c r="AH15" s="603">
        <v>30700</v>
      </c>
      <c r="AI15" s="603">
        <v>38300</v>
      </c>
      <c r="AJ15" s="603">
        <v>30200</v>
      </c>
      <c r="AK15" s="603">
        <v>38600</v>
      </c>
      <c r="AL15" s="603">
        <v>41100</v>
      </c>
      <c r="AM15" s="603">
        <v>1300</v>
      </c>
      <c r="AN15" s="603">
        <v>2000</v>
      </c>
      <c r="AO15" s="603">
        <v>1000</v>
      </c>
      <c r="AP15" s="603">
        <v>1100</v>
      </c>
      <c r="AQ15" s="603">
        <v>2000</v>
      </c>
      <c r="AR15" s="603">
        <v>13200</v>
      </c>
      <c r="AS15" s="603">
        <v>14300</v>
      </c>
      <c r="AT15" s="603">
        <v>15400</v>
      </c>
      <c r="AU15" s="603">
        <v>24100</v>
      </c>
      <c r="AV15" s="603">
        <v>25700</v>
      </c>
      <c r="AW15" s="603">
        <v>33400</v>
      </c>
      <c r="AX15" s="603">
        <v>41000</v>
      </c>
      <c r="AY15" s="603">
        <v>50200</v>
      </c>
      <c r="AZ15" s="866">
        <v>54100</v>
      </c>
    </row>
    <row r="16" spans="2:52" ht="16" customHeight="1">
      <c r="B16" s="867" t="s">
        <v>593</v>
      </c>
      <c r="C16" s="601" t="s">
        <v>594</v>
      </c>
      <c r="D16" s="601" t="s">
        <v>595</v>
      </c>
      <c r="E16" s="600"/>
      <c r="F16" s="603">
        <v>3400</v>
      </c>
      <c r="G16" s="603">
        <v>4300</v>
      </c>
      <c r="H16" s="603">
        <v>10800</v>
      </c>
      <c r="I16" s="603">
        <v>18100</v>
      </c>
      <c r="J16" s="603">
        <v>33100</v>
      </c>
      <c r="K16" s="603">
        <v>42800</v>
      </c>
      <c r="L16" s="603">
        <v>55800</v>
      </c>
      <c r="M16" s="603">
        <v>72600</v>
      </c>
      <c r="N16" s="603">
        <v>98600</v>
      </c>
      <c r="O16" s="603">
        <v>106300</v>
      </c>
      <c r="P16" s="603">
        <v>138400</v>
      </c>
      <c r="Q16" s="603">
        <v>96900</v>
      </c>
      <c r="R16" s="603">
        <v>130500</v>
      </c>
      <c r="S16" s="603">
        <v>140300</v>
      </c>
      <c r="T16" s="603">
        <v>500</v>
      </c>
      <c r="U16" s="603">
        <v>2800</v>
      </c>
      <c r="V16" s="603">
        <v>1800</v>
      </c>
      <c r="W16" s="603">
        <v>5900</v>
      </c>
      <c r="X16" s="603">
        <v>5100</v>
      </c>
      <c r="Y16" s="603">
        <v>3000</v>
      </c>
      <c r="Z16" s="603">
        <v>4900</v>
      </c>
      <c r="AA16" s="603">
        <v>3200</v>
      </c>
      <c r="AB16" s="603">
        <v>3700</v>
      </c>
      <c r="AC16" s="603">
        <v>1600</v>
      </c>
      <c r="AD16" s="603">
        <v>24900</v>
      </c>
      <c r="AE16" s="603">
        <v>40000</v>
      </c>
      <c r="AF16" s="603">
        <v>44200</v>
      </c>
      <c r="AG16" s="603">
        <v>71700</v>
      </c>
      <c r="AH16" s="603">
        <v>71500</v>
      </c>
      <c r="AI16" s="603">
        <v>89100</v>
      </c>
      <c r="AJ16" s="603">
        <v>48800</v>
      </c>
      <c r="AK16" s="603">
        <v>72700</v>
      </c>
      <c r="AL16" s="603">
        <v>80200</v>
      </c>
      <c r="AM16" s="603">
        <v>5800</v>
      </c>
      <c r="AN16" s="603">
        <v>4900</v>
      </c>
      <c r="AO16" s="603">
        <v>1900</v>
      </c>
      <c r="AP16" s="603">
        <v>3600</v>
      </c>
      <c r="AQ16" s="603">
        <v>6500</v>
      </c>
      <c r="AR16" s="603">
        <v>15100</v>
      </c>
      <c r="AS16" s="603">
        <v>14000</v>
      </c>
      <c r="AT16" s="603">
        <v>22600</v>
      </c>
      <c r="AU16" s="603">
        <v>21700</v>
      </c>
      <c r="AV16" s="603">
        <v>26100</v>
      </c>
      <c r="AW16" s="603">
        <v>39500</v>
      </c>
      <c r="AX16" s="603">
        <v>43000</v>
      </c>
      <c r="AY16" s="603">
        <v>50400</v>
      </c>
      <c r="AZ16" s="866">
        <v>52000</v>
      </c>
    </row>
    <row r="17" spans="2:52" ht="16" customHeight="1">
      <c r="B17" s="867" t="s">
        <v>596</v>
      </c>
      <c r="C17" s="601" t="s">
        <v>597</v>
      </c>
      <c r="D17" s="601" t="s">
        <v>598</v>
      </c>
      <c r="E17" s="604"/>
      <c r="F17" s="603">
        <v>2400</v>
      </c>
      <c r="G17" s="603">
        <v>3500</v>
      </c>
      <c r="H17" s="603">
        <v>7220</v>
      </c>
      <c r="I17" s="603">
        <v>11000</v>
      </c>
      <c r="J17" s="603">
        <v>16100</v>
      </c>
      <c r="K17" s="603">
        <v>21500</v>
      </c>
      <c r="L17" s="603">
        <v>27800</v>
      </c>
      <c r="M17" s="603">
        <v>29300</v>
      </c>
      <c r="N17" s="603">
        <v>37200</v>
      </c>
      <c r="O17" s="603">
        <v>44200</v>
      </c>
      <c r="P17" s="603">
        <v>55300</v>
      </c>
      <c r="Q17" s="603">
        <v>56600</v>
      </c>
      <c r="R17" s="603">
        <v>60800</v>
      </c>
      <c r="S17" s="603">
        <v>69500</v>
      </c>
      <c r="T17" s="603">
        <v>400</v>
      </c>
      <c r="U17" s="603">
        <v>600</v>
      </c>
      <c r="V17" s="603">
        <v>1900</v>
      </c>
      <c r="W17" s="603">
        <v>1200</v>
      </c>
      <c r="X17" s="603">
        <v>1700</v>
      </c>
      <c r="Y17" s="603">
        <v>2500</v>
      </c>
      <c r="Z17" s="603">
        <v>1800</v>
      </c>
      <c r="AA17" s="603">
        <v>1300</v>
      </c>
      <c r="AB17" s="603">
        <v>1200</v>
      </c>
      <c r="AC17" s="603">
        <v>1000</v>
      </c>
      <c r="AD17" s="603">
        <v>9700</v>
      </c>
      <c r="AE17" s="603">
        <v>13600</v>
      </c>
      <c r="AF17" s="603">
        <v>12300</v>
      </c>
      <c r="AG17" s="603">
        <v>17500</v>
      </c>
      <c r="AH17" s="603">
        <v>19000</v>
      </c>
      <c r="AI17" s="603">
        <v>25200</v>
      </c>
      <c r="AJ17" s="603">
        <v>20500</v>
      </c>
      <c r="AK17" s="603">
        <v>19600</v>
      </c>
      <c r="AL17" s="603">
        <v>23600</v>
      </c>
      <c r="AM17" s="603">
        <v>1400</v>
      </c>
      <c r="AN17" s="603">
        <v>1600</v>
      </c>
      <c r="AO17" s="603">
        <v>1300</v>
      </c>
      <c r="AP17" s="603">
        <v>1000</v>
      </c>
      <c r="AQ17" s="603">
        <v>1000</v>
      </c>
      <c r="AR17" s="603">
        <v>11300</v>
      </c>
      <c r="AS17" s="603">
        <v>12300</v>
      </c>
      <c r="AT17" s="603">
        <v>15800</v>
      </c>
      <c r="AU17" s="603">
        <v>18000</v>
      </c>
      <c r="AV17" s="603">
        <v>21300</v>
      </c>
      <c r="AW17" s="603">
        <v>26700</v>
      </c>
      <c r="AX17" s="603">
        <v>33500</v>
      </c>
      <c r="AY17" s="603">
        <v>38900</v>
      </c>
      <c r="AZ17" s="866">
        <v>43900</v>
      </c>
    </row>
    <row r="18" spans="2:52" ht="16" customHeight="1">
      <c r="B18" s="867" t="s">
        <v>599</v>
      </c>
      <c r="C18" s="601" t="s">
        <v>600</v>
      </c>
      <c r="D18" s="601" t="s">
        <v>601</v>
      </c>
      <c r="E18" s="604"/>
      <c r="F18" s="603">
        <v>2100</v>
      </c>
      <c r="G18" s="603">
        <v>3500</v>
      </c>
      <c r="H18" s="603">
        <v>5000</v>
      </c>
      <c r="I18" s="603">
        <v>9700</v>
      </c>
      <c r="J18" s="603">
        <v>14100</v>
      </c>
      <c r="K18" s="603">
        <v>18700</v>
      </c>
      <c r="L18" s="603">
        <v>18300</v>
      </c>
      <c r="M18" s="603">
        <v>20700</v>
      </c>
      <c r="N18" s="603">
        <v>27800</v>
      </c>
      <c r="O18" s="603">
        <v>40000</v>
      </c>
      <c r="P18" s="603">
        <v>47500</v>
      </c>
      <c r="Q18" s="603">
        <v>46100</v>
      </c>
      <c r="R18" s="603">
        <v>54200</v>
      </c>
      <c r="S18" s="603">
        <v>61700</v>
      </c>
      <c r="T18" s="603">
        <v>400</v>
      </c>
      <c r="U18" s="603">
        <v>1200</v>
      </c>
      <c r="V18" s="603">
        <v>1000</v>
      </c>
      <c r="W18" s="603">
        <v>1300</v>
      </c>
      <c r="X18" s="603">
        <v>1300</v>
      </c>
      <c r="Y18" s="603">
        <v>1900</v>
      </c>
      <c r="Z18" s="603">
        <v>1600</v>
      </c>
      <c r="AA18" s="603">
        <v>2300</v>
      </c>
      <c r="AB18" s="603">
        <v>1700</v>
      </c>
      <c r="AC18" s="603">
        <v>1600</v>
      </c>
      <c r="AD18" s="603">
        <v>9000</v>
      </c>
      <c r="AE18" s="603">
        <v>9400</v>
      </c>
      <c r="AF18" s="603">
        <v>9600</v>
      </c>
      <c r="AG18" s="603">
        <v>15000</v>
      </c>
      <c r="AH18" s="603">
        <v>20400</v>
      </c>
      <c r="AI18" s="603">
        <v>24700</v>
      </c>
      <c r="AJ18" s="603">
        <v>20400</v>
      </c>
      <c r="AK18" s="603">
        <v>21500</v>
      </c>
      <c r="AL18" s="603">
        <v>22200</v>
      </c>
      <c r="AM18" s="603">
        <v>1900</v>
      </c>
      <c r="AN18" s="603">
        <v>1000</v>
      </c>
      <c r="AO18" s="603">
        <v>1100</v>
      </c>
      <c r="AP18" s="603">
        <v>1400</v>
      </c>
      <c r="AQ18" s="603">
        <v>1900</v>
      </c>
      <c r="AR18" s="603">
        <v>8500</v>
      </c>
      <c r="AS18" s="603">
        <v>7900</v>
      </c>
      <c r="AT18" s="603">
        <v>9800</v>
      </c>
      <c r="AU18" s="603">
        <v>11400</v>
      </c>
      <c r="AV18" s="603">
        <v>15800</v>
      </c>
      <c r="AW18" s="603">
        <v>20200</v>
      </c>
      <c r="AX18" s="603">
        <v>22200</v>
      </c>
      <c r="AY18" s="603">
        <v>29600</v>
      </c>
      <c r="AZ18" s="866">
        <v>35900</v>
      </c>
    </row>
    <row r="19" spans="2:52" ht="16" customHeight="1">
      <c r="B19" s="868" t="s">
        <v>602</v>
      </c>
      <c r="C19" s="869" t="s">
        <v>603</v>
      </c>
      <c r="D19" s="869" t="s">
        <v>604</v>
      </c>
      <c r="E19" s="936"/>
      <c r="F19" s="870">
        <v>4800</v>
      </c>
      <c r="G19" s="870">
        <v>7400</v>
      </c>
      <c r="H19" s="870">
        <v>13280</v>
      </c>
      <c r="I19" s="870">
        <v>18600</v>
      </c>
      <c r="J19" s="870">
        <v>28400</v>
      </c>
      <c r="K19" s="870">
        <v>36800</v>
      </c>
      <c r="L19" s="870">
        <v>51400</v>
      </c>
      <c r="M19" s="870">
        <v>53500</v>
      </c>
      <c r="N19" s="870">
        <v>72000</v>
      </c>
      <c r="O19" s="870">
        <v>96200</v>
      </c>
      <c r="P19" s="870">
        <v>105000</v>
      </c>
      <c r="Q19" s="870">
        <v>91800</v>
      </c>
      <c r="R19" s="870">
        <v>123500</v>
      </c>
      <c r="S19" s="870">
        <v>131000</v>
      </c>
      <c r="T19" s="870">
        <v>700</v>
      </c>
      <c r="U19" s="870">
        <v>1700</v>
      </c>
      <c r="V19" s="870">
        <v>2500</v>
      </c>
      <c r="W19" s="870">
        <v>2700</v>
      </c>
      <c r="X19" s="870">
        <v>3900</v>
      </c>
      <c r="Y19" s="870">
        <v>7500</v>
      </c>
      <c r="Z19" s="870">
        <v>4500</v>
      </c>
      <c r="AA19" s="870">
        <v>5400</v>
      </c>
      <c r="AB19" s="870">
        <v>5500</v>
      </c>
      <c r="AC19" s="870">
        <v>3700</v>
      </c>
      <c r="AD19" s="870">
        <v>21400</v>
      </c>
      <c r="AE19" s="870">
        <v>32300</v>
      </c>
      <c r="AF19" s="870">
        <v>31100</v>
      </c>
      <c r="AG19" s="870">
        <v>40800</v>
      </c>
      <c r="AH19" s="870">
        <v>53600</v>
      </c>
      <c r="AI19" s="870">
        <v>60100</v>
      </c>
      <c r="AJ19" s="870">
        <v>35900</v>
      </c>
      <c r="AK19" s="870">
        <v>56500</v>
      </c>
      <c r="AL19" s="870">
        <v>60800</v>
      </c>
      <c r="AM19" s="870">
        <v>2700</v>
      </c>
      <c r="AN19" s="870">
        <v>2200</v>
      </c>
      <c r="AO19" s="870">
        <v>3900</v>
      </c>
      <c r="AP19" s="870">
        <v>2600</v>
      </c>
      <c r="AQ19" s="870">
        <v>3900</v>
      </c>
      <c r="AR19" s="870">
        <v>13700</v>
      </c>
      <c r="AS19" s="870">
        <v>16700</v>
      </c>
      <c r="AT19" s="870">
        <v>19700</v>
      </c>
      <c r="AU19" s="870">
        <v>27300</v>
      </c>
      <c r="AV19" s="870">
        <v>32300</v>
      </c>
      <c r="AW19" s="870">
        <v>38200</v>
      </c>
      <c r="AX19" s="870">
        <v>46500</v>
      </c>
      <c r="AY19" s="870">
        <v>58900</v>
      </c>
      <c r="AZ19" s="871">
        <v>62600</v>
      </c>
    </row>
    <row r="20" spans="2:52" ht="16" customHeight="1">
      <c r="B20" s="867" t="s">
        <v>605</v>
      </c>
      <c r="C20" s="601" t="s">
        <v>606</v>
      </c>
      <c r="D20" s="601" t="s">
        <v>607</v>
      </c>
      <c r="E20" s="600"/>
      <c r="F20" s="603">
        <v>5100</v>
      </c>
      <c r="G20" s="603">
        <v>6700</v>
      </c>
      <c r="H20" s="603">
        <v>14320</v>
      </c>
      <c r="I20" s="603">
        <v>23400</v>
      </c>
      <c r="J20" s="603">
        <v>42900</v>
      </c>
      <c r="K20" s="603">
        <v>52800</v>
      </c>
      <c r="L20" s="603">
        <v>74000</v>
      </c>
      <c r="M20" s="603">
        <v>92600</v>
      </c>
      <c r="N20" s="603">
        <v>129400</v>
      </c>
      <c r="O20" s="603">
        <v>146700</v>
      </c>
      <c r="P20" s="603">
        <v>178400</v>
      </c>
      <c r="Q20" s="603">
        <v>184700</v>
      </c>
      <c r="R20" s="603">
        <v>197200</v>
      </c>
      <c r="S20" s="603">
        <v>196200</v>
      </c>
      <c r="T20" s="603">
        <v>1300</v>
      </c>
      <c r="U20" s="603">
        <v>4500</v>
      </c>
      <c r="V20" s="603">
        <v>5100</v>
      </c>
      <c r="W20" s="603">
        <v>6200</v>
      </c>
      <c r="X20" s="603">
        <v>11300</v>
      </c>
      <c r="Y20" s="603">
        <v>13500</v>
      </c>
      <c r="Z20" s="603">
        <v>8400</v>
      </c>
      <c r="AA20" s="603">
        <v>8500</v>
      </c>
      <c r="AB20" s="603">
        <v>9000</v>
      </c>
      <c r="AC20" s="603">
        <v>6800</v>
      </c>
      <c r="AD20" s="603">
        <v>30700</v>
      </c>
      <c r="AE20" s="603">
        <v>42100</v>
      </c>
      <c r="AF20" s="603">
        <v>59700</v>
      </c>
      <c r="AG20" s="603">
        <v>78400</v>
      </c>
      <c r="AH20" s="603">
        <v>85700</v>
      </c>
      <c r="AI20" s="603">
        <v>107200</v>
      </c>
      <c r="AJ20" s="603">
        <v>104100</v>
      </c>
      <c r="AK20" s="603">
        <v>105400</v>
      </c>
      <c r="AL20" s="603">
        <v>90700</v>
      </c>
      <c r="AM20" s="603">
        <v>4700</v>
      </c>
      <c r="AN20" s="603">
        <v>6900</v>
      </c>
      <c r="AO20" s="603">
        <v>4900</v>
      </c>
      <c r="AP20" s="603">
        <v>4500</v>
      </c>
      <c r="AQ20" s="603">
        <v>5400</v>
      </c>
      <c r="AR20" s="603">
        <v>17700</v>
      </c>
      <c r="AS20" s="603">
        <v>26700</v>
      </c>
      <c r="AT20" s="603">
        <v>26700</v>
      </c>
      <c r="AU20" s="603">
        <v>39700</v>
      </c>
      <c r="AV20" s="603">
        <v>42700</v>
      </c>
      <c r="AW20" s="603">
        <v>55900</v>
      </c>
      <c r="AX20" s="603">
        <v>67200</v>
      </c>
      <c r="AY20" s="603">
        <v>78200</v>
      </c>
      <c r="AZ20" s="866">
        <v>93200</v>
      </c>
    </row>
    <row r="21" spans="2:52" ht="16" customHeight="1">
      <c r="B21" s="867" t="s">
        <v>608</v>
      </c>
      <c r="C21" s="601" t="s">
        <v>609</v>
      </c>
      <c r="D21" s="601" t="s">
        <v>610</v>
      </c>
      <c r="E21" s="604"/>
      <c r="F21" s="603">
        <v>4700</v>
      </c>
      <c r="G21" s="603">
        <v>5500</v>
      </c>
      <c r="H21" s="603">
        <v>12260</v>
      </c>
      <c r="I21" s="603">
        <v>23100</v>
      </c>
      <c r="J21" s="603">
        <v>36100</v>
      </c>
      <c r="K21" s="603">
        <v>41900</v>
      </c>
      <c r="L21" s="603">
        <v>54300</v>
      </c>
      <c r="M21" s="603">
        <v>69700</v>
      </c>
      <c r="N21" s="603">
        <v>88600</v>
      </c>
      <c r="O21" s="603">
        <v>103700</v>
      </c>
      <c r="P21" s="603">
        <v>126300</v>
      </c>
      <c r="Q21" s="603">
        <v>143400</v>
      </c>
      <c r="R21" s="603">
        <v>160700</v>
      </c>
      <c r="S21" s="603">
        <v>163700</v>
      </c>
      <c r="T21" s="603">
        <v>4500</v>
      </c>
      <c r="U21" s="603">
        <v>5300</v>
      </c>
      <c r="V21" s="603">
        <v>6900</v>
      </c>
      <c r="W21" s="603">
        <v>10600</v>
      </c>
      <c r="X21" s="603">
        <v>13000</v>
      </c>
      <c r="Y21" s="603">
        <v>9900</v>
      </c>
      <c r="Z21" s="603">
        <v>12800</v>
      </c>
      <c r="AA21" s="603">
        <v>14600</v>
      </c>
      <c r="AB21" s="603">
        <v>16300</v>
      </c>
      <c r="AC21" s="603">
        <v>18900</v>
      </c>
      <c r="AD21" s="603">
        <v>23200</v>
      </c>
      <c r="AE21" s="603">
        <v>29000</v>
      </c>
      <c r="AF21" s="603">
        <v>39600</v>
      </c>
      <c r="AG21" s="603">
        <v>49900</v>
      </c>
      <c r="AH21" s="603">
        <v>63400</v>
      </c>
      <c r="AI21" s="603">
        <v>67100</v>
      </c>
      <c r="AJ21" s="603">
        <v>76000</v>
      </c>
      <c r="AK21" s="603">
        <v>83400</v>
      </c>
      <c r="AL21" s="603">
        <v>76700</v>
      </c>
      <c r="AM21" s="603">
        <v>3300</v>
      </c>
      <c r="AN21" s="603">
        <v>4200</v>
      </c>
      <c r="AO21" s="603">
        <v>2500</v>
      </c>
      <c r="AP21" s="603">
        <v>3600</v>
      </c>
      <c r="AQ21" s="603">
        <v>3800</v>
      </c>
      <c r="AR21" s="603">
        <v>13400</v>
      </c>
      <c r="AS21" s="603">
        <v>18400</v>
      </c>
      <c r="AT21" s="603">
        <v>19500</v>
      </c>
      <c r="AU21" s="603">
        <v>25700</v>
      </c>
      <c r="AV21" s="603">
        <v>27000</v>
      </c>
      <c r="AW21" s="603">
        <v>42300</v>
      </c>
      <c r="AX21" s="603">
        <v>50200</v>
      </c>
      <c r="AY21" s="603">
        <v>57500</v>
      </c>
      <c r="AZ21" s="866">
        <v>64300</v>
      </c>
    </row>
    <row r="22" spans="2:52" ht="16" customHeight="1">
      <c r="B22" s="867" t="s">
        <v>611</v>
      </c>
      <c r="C22" s="601" t="s">
        <v>612</v>
      </c>
      <c r="D22" s="601" t="s">
        <v>796</v>
      </c>
      <c r="E22" s="602"/>
      <c r="F22" s="603">
        <v>4900</v>
      </c>
      <c r="G22" s="603">
        <v>5300</v>
      </c>
      <c r="H22" s="603">
        <v>13540</v>
      </c>
      <c r="I22" s="603">
        <v>19600</v>
      </c>
      <c r="J22" s="603">
        <v>34800</v>
      </c>
      <c r="K22" s="603">
        <v>42300</v>
      </c>
      <c r="L22" s="603">
        <v>58200</v>
      </c>
      <c r="M22" s="603">
        <v>73800</v>
      </c>
      <c r="N22" s="603">
        <v>92600</v>
      </c>
      <c r="O22" s="603">
        <v>108900</v>
      </c>
      <c r="P22" s="603">
        <v>123100</v>
      </c>
      <c r="Q22" s="603">
        <v>150100</v>
      </c>
      <c r="R22" s="603">
        <v>158300</v>
      </c>
      <c r="S22" s="603">
        <v>161300</v>
      </c>
      <c r="T22" s="603">
        <v>4600</v>
      </c>
      <c r="U22" s="603">
        <v>8500</v>
      </c>
      <c r="V22" s="603">
        <v>13000</v>
      </c>
      <c r="W22" s="603">
        <v>13700</v>
      </c>
      <c r="X22" s="603">
        <v>14700</v>
      </c>
      <c r="Y22" s="603">
        <v>9700</v>
      </c>
      <c r="Z22" s="603">
        <v>6500</v>
      </c>
      <c r="AA22" s="603">
        <v>16900</v>
      </c>
      <c r="AB22" s="603">
        <v>14800</v>
      </c>
      <c r="AC22" s="603">
        <v>16000</v>
      </c>
      <c r="AD22" s="603">
        <v>18600</v>
      </c>
      <c r="AE22" s="603">
        <v>30400</v>
      </c>
      <c r="AF22" s="603">
        <v>40300</v>
      </c>
      <c r="AG22" s="603">
        <v>52900</v>
      </c>
      <c r="AH22" s="603">
        <v>57600</v>
      </c>
      <c r="AI22" s="603">
        <v>66700</v>
      </c>
      <c r="AJ22" s="603">
        <v>74700</v>
      </c>
      <c r="AK22" s="603">
        <v>77100</v>
      </c>
      <c r="AL22" s="603">
        <v>68500</v>
      </c>
      <c r="AM22" s="603">
        <v>3200</v>
      </c>
      <c r="AN22" s="603">
        <v>5100</v>
      </c>
      <c r="AO22" s="603">
        <v>2100</v>
      </c>
      <c r="AP22" s="603">
        <v>3900</v>
      </c>
      <c r="AQ22" s="603">
        <v>3700</v>
      </c>
      <c r="AR22" s="603">
        <v>15200</v>
      </c>
      <c r="AS22" s="603">
        <v>14800</v>
      </c>
      <c r="AT22" s="603">
        <v>19800</v>
      </c>
      <c r="AU22" s="603">
        <v>25000</v>
      </c>
      <c r="AV22" s="603">
        <v>38400</v>
      </c>
      <c r="AW22" s="603">
        <v>44800</v>
      </c>
      <c r="AX22" s="603">
        <v>56400</v>
      </c>
      <c r="AY22" s="603">
        <v>62600</v>
      </c>
      <c r="AZ22" s="866">
        <v>73100</v>
      </c>
    </row>
    <row r="23" spans="2:52" ht="16" customHeight="1">
      <c r="B23" s="867" t="s">
        <v>614</v>
      </c>
      <c r="C23" s="601" t="s">
        <v>615</v>
      </c>
      <c r="D23" s="601" t="s">
        <v>616</v>
      </c>
      <c r="E23" s="604"/>
      <c r="F23" s="603">
        <v>7600</v>
      </c>
      <c r="G23" s="603">
        <v>14500</v>
      </c>
      <c r="H23" s="603">
        <v>40930</v>
      </c>
      <c r="I23" s="603">
        <v>83900</v>
      </c>
      <c r="J23" s="603">
        <v>118500</v>
      </c>
      <c r="K23" s="603">
        <v>138900</v>
      </c>
      <c r="L23" s="603">
        <v>157900</v>
      </c>
      <c r="M23" s="603">
        <v>197900</v>
      </c>
      <c r="N23" s="603">
        <v>257400</v>
      </c>
      <c r="O23" s="603">
        <v>273100</v>
      </c>
      <c r="P23" s="603">
        <v>322600</v>
      </c>
      <c r="Q23" s="603">
        <v>355000</v>
      </c>
      <c r="R23" s="603">
        <v>346200</v>
      </c>
      <c r="S23" s="603">
        <v>330400</v>
      </c>
      <c r="T23" s="603">
        <v>3200</v>
      </c>
      <c r="U23" s="603">
        <v>5900</v>
      </c>
      <c r="V23" s="603">
        <v>7900</v>
      </c>
      <c r="W23" s="603">
        <v>11900</v>
      </c>
      <c r="X23" s="603">
        <v>11900</v>
      </c>
      <c r="Y23" s="603">
        <v>11600</v>
      </c>
      <c r="Z23" s="603">
        <v>9500</v>
      </c>
      <c r="AA23" s="603">
        <v>9200</v>
      </c>
      <c r="AB23" s="603">
        <v>7400</v>
      </c>
      <c r="AC23" s="603">
        <v>6300</v>
      </c>
      <c r="AD23" s="603">
        <v>91400</v>
      </c>
      <c r="AE23" s="603">
        <v>103700</v>
      </c>
      <c r="AF23" s="603">
        <v>136800</v>
      </c>
      <c r="AG23" s="603">
        <v>181300</v>
      </c>
      <c r="AH23" s="603">
        <v>167900</v>
      </c>
      <c r="AI23" s="603">
        <v>191700</v>
      </c>
      <c r="AJ23" s="603">
        <v>210700</v>
      </c>
      <c r="AK23" s="603">
        <v>199400</v>
      </c>
      <c r="AL23" s="603">
        <v>166800</v>
      </c>
      <c r="AM23" s="603">
        <v>18100</v>
      </c>
      <c r="AN23" s="603">
        <v>23300</v>
      </c>
      <c r="AO23" s="603">
        <v>22900</v>
      </c>
      <c r="AP23" s="603">
        <v>15300</v>
      </c>
      <c r="AQ23" s="603">
        <v>21400</v>
      </c>
      <c r="AR23" s="603">
        <v>41600</v>
      </c>
      <c r="AS23" s="603">
        <v>46300</v>
      </c>
      <c r="AT23" s="603">
        <v>49300</v>
      </c>
      <c r="AU23" s="603">
        <v>64200</v>
      </c>
      <c r="AV23" s="603">
        <v>75400</v>
      </c>
      <c r="AW23" s="603">
        <v>98100</v>
      </c>
      <c r="AX23" s="603">
        <v>112200</v>
      </c>
      <c r="AY23" s="603">
        <v>124100</v>
      </c>
      <c r="AZ23" s="866">
        <v>135800</v>
      </c>
    </row>
    <row r="24" spans="2:52" ht="16" customHeight="1">
      <c r="B24" s="867" t="s">
        <v>617</v>
      </c>
      <c r="C24" s="601" t="s">
        <v>618</v>
      </c>
      <c r="D24" s="601" t="s">
        <v>619</v>
      </c>
      <c r="E24" s="600"/>
      <c r="F24" s="603">
        <v>7600</v>
      </c>
      <c r="G24" s="603">
        <v>14600</v>
      </c>
      <c r="H24" s="603">
        <v>33680</v>
      </c>
      <c r="I24" s="603">
        <v>78700</v>
      </c>
      <c r="J24" s="603">
        <v>119900</v>
      </c>
      <c r="K24" s="603">
        <v>154400</v>
      </c>
      <c r="L24" s="603">
        <v>159800</v>
      </c>
      <c r="M24" s="603">
        <v>203900</v>
      </c>
      <c r="N24" s="603">
        <v>294700</v>
      </c>
      <c r="O24" s="603">
        <v>321900</v>
      </c>
      <c r="P24" s="603">
        <v>355900</v>
      </c>
      <c r="Q24" s="603">
        <v>367200</v>
      </c>
      <c r="R24" s="603">
        <v>382500</v>
      </c>
      <c r="S24" s="603">
        <v>394100</v>
      </c>
      <c r="T24" s="603">
        <v>6700</v>
      </c>
      <c r="U24" s="603">
        <v>13200</v>
      </c>
      <c r="V24" s="603">
        <v>15800</v>
      </c>
      <c r="W24" s="603">
        <v>23100</v>
      </c>
      <c r="X24" s="603">
        <v>27800</v>
      </c>
      <c r="Y24" s="603">
        <v>39400</v>
      </c>
      <c r="Z24" s="603">
        <v>29300</v>
      </c>
      <c r="AA24" s="603">
        <v>23400</v>
      </c>
      <c r="AB24" s="603">
        <v>23600</v>
      </c>
      <c r="AC24" s="603">
        <v>21900</v>
      </c>
      <c r="AD24" s="603">
        <v>86000</v>
      </c>
      <c r="AE24" s="603">
        <v>94700</v>
      </c>
      <c r="AF24" s="603">
        <v>126500</v>
      </c>
      <c r="AG24" s="603">
        <v>194000</v>
      </c>
      <c r="AH24" s="603">
        <v>175500</v>
      </c>
      <c r="AI24" s="603">
        <v>190800</v>
      </c>
      <c r="AJ24" s="603">
        <v>194200</v>
      </c>
      <c r="AK24" s="603">
        <v>198300</v>
      </c>
      <c r="AL24" s="603">
        <v>196400</v>
      </c>
      <c r="AM24" s="603">
        <v>17900</v>
      </c>
      <c r="AN24" s="603">
        <v>24200</v>
      </c>
      <c r="AO24" s="603">
        <v>15200</v>
      </c>
      <c r="AP24" s="603">
        <v>16200</v>
      </c>
      <c r="AQ24" s="603">
        <v>17200</v>
      </c>
      <c r="AR24" s="603">
        <v>55200</v>
      </c>
      <c r="AS24" s="603">
        <v>49200</v>
      </c>
      <c r="AT24" s="603">
        <v>54300</v>
      </c>
      <c r="AU24" s="603">
        <v>72900</v>
      </c>
      <c r="AV24" s="603">
        <v>89100</v>
      </c>
      <c r="AW24" s="603">
        <v>111500</v>
      </c>
      <c r="AX24" s="603">
        <v>134400</v>
      </c>
      <c r="AY24" s="603">
        <v>144400</v>
      </c>
      <c r="AZ24" s="866">
        <v>158500</v>
      </c>
    </row>
    <row r="25" spans="2:52" ht="16" customHeight="1">
      <c r="B25" s="867" t="s">
        <v>620</v>
      </c>
      <c r="C25" s="601" t="s">
        <v>621</v>
      </c>
      <c r="D25" s="601" t="s">
        <v>622</v>
      </c>
      <c r="E25" s="604"/>
      <c r="F25" s="603">
        <v>41000</v>
      </c>
      <c r="G25" s="603">
        <v>67000</v>
      </c>
      <c r="H25" s="603">
        <v>124390</v>
      </c>
      <c r="I25" s="603">
        <v>213400</v>
      </c>
      <c r="J25" s="603">
        <v>341800</v>
      </c>
      <c r="K25" s="603">
        <v>395200</v>
      </c>
      <c r="L25" s="603">
        <v>411100</v>
      </c>
      <c r="M25" s="603">
        <v>527100</v>
      </c>
      <c r="N25" s="603">
        <v>624400</v>
      </c>
      <c r="O25" s="603">
        <v>665400</v>
      </c>
      <c r="P25" s="603">
        <v>750300</v>
      </c>
      <c r="Q25" s="603">
        <v>817100</v>
      </c>
      <c r="R25" s="603">
        <v>809900</v>
      </c>
      <c r="S25" s="603">
        <v>896500</v>
      </c>
      <c r="T25" s="603">
        <v>12800</v>
      </c>
      <c r="U25" s="603">
        <v>16700</v>
      </c>
      <c r="V25" s="603">
        <v>20900</v>
      </c>
      <c r="W25" s="603">
        <v>28800</v>
      </c>
      <c r="X25" s="603">
        <v>24900</v>
      </c>
      <c r="Y25" s="603">
        <v>22700</v>
      </c>
      <c r="Z25" s="603">
        <v>16800</v>
      </c>
      <c r="AA25" s="603">
        <v>12100</v>
      </c>
      <c r="AB25" s="603">
        <v>9300</v>
      </c>
      <c r="AC25" s="603">
        <v>9600</v>
      </c>
      <c r="AD25" s="603">
        <v>269200</v>
      </c>
      <c r="AE25" s="603">
        <v>283400</v>
      </c>
      <c r="AF25" s="603">
        <v>388100</v>
      </c>
      <c r="AG25" s="603">
        <v>481400</v>
      </c>
      <c r="AH25" s="603">
        <v>459600</v>
      </c>
      <c r="AI25" s="603">
        <v>491600</v>
      </c>
      <c r="AJ25" s="603">
        <v>598400</v>
      </c>
      <c r="AK25" s="603">
        <v>579000</v>
      </c>
      <c r="AL25" s="603">
        <v>629000</v>
      </c>
      <c r="AM25" s="603">
        <v>42300</v>
      </c>
      <c r="AN25" s="603">
        <v>53400</v>
      </c>
      <c r="AO25" s="603">
        <v>54100</v>
      </c>
      <c r="AP25" s="603">
        <v>41500</v>
      </c>
      <c r="AQ25" s="603">
        <v>43800</v>
      </c>
      <c r="AR25" s="603">
        <v>109300</v>
      </c>
      <c r="AS25" s="603">
        <v>106800</v>
      </c>
      <c r="AT25" s="603">
        <v>110200</v>
      </c>
      <c r="AU25" s="603">
        <v>118100</v>
      </c>
      <c r="AV25" s="603">
        <v>140800</v>
      </c>
      <c r="AW25" s="603">
        <v>188500</v>
      </c>
      <c r="AX25" s="603">
        <v>152400</v>
      </c>
      <c r="AY25" s="603">
        <v>180000</v>
      </c>
      <c r="AZ25" s="866">
        <v>214200</v>
      </c>
    </row>
    <row r="26" spans="2:52" ht="16" customHeight="1">
      <c r="B26" s="867" t="s">
        <v>623</v>
      </c>
      <c r="C26" s="601" t="s">
        <v>624</v>
      </c>
      <c r="D26" s="601" t="s">
        <v>625</v>
      </c>
      <c r="E26" s="604"/>
      <c r="F26" s="603">
        <v>15000</v>
      </c>
      <c r="G26" s="603">
        <v>24100</v>
      </c>
      <c r="H26" s="603">
        <v>58550</v>
      </c>
      <c r="I26" s="603">
        <v>105000</v>
      </c>
      <c r="J26" s="603">
        <v>154200</v>
      </c>
      <c r="K26" s="603">
        <v>182300</v>
      </c>
      <c r="L26" s="603">
        <v>195700</v>
      </c>
      <c r="M26" s="603">
        <v>271200</v>
      </c>
      <c r="N26" s="603">
        <v>349100</v>
      </c>
      <c r="O26" s="603">
        <v>391600</v>
      </c>
      <c r="P26" s="603">
        <v>428600</v>
      </c>
      <c r="Q26" s="603">
        <v>486700</v>
      </c>
      <c r="R26" s="603">
        <v>484700</v>
      </c>
      <c r="S26" s="603">
        <v>467100</v>
      </c>
      <c r="T26" s="603">
        <v>10200</v>
      </c>
      <c r="U26" s="603">
        <v>17300</v>
      </c>
      <c r="V26" s="603">
        <v>15000</v>
      </c>
      <c r="W26" s="603">
        <v>23700</v>
      </c>
      <c r="X26" s="603">
        <v>21800</v>
      </c>
      <c r="Y26" s="603">
        <v>31300</v>
      </c>
      <c r="Z26" s="603">
        <v>23700</v>
      </c>
      <c r="AA26" s="603">
        <v>24600</v>
      </c>
      <c r="AB26" s="603">
        <v>18100</v>
      </c>
      <c r="AC26" s="603">
        <v>15300</v>
      </c>
      <c r="AD26" s="603">
        <v>109600</v>
      </c>
      <c r="AE26" s="603">
        <v>126000</v>
      </c>
      <c r="AF26" s="603">
        <v>185800</v>
      </c>
      <c r="AG26" s="603">
        <v>253800</v>
      </c>
      <c r="AH26" s="603">
        <v>249400</v>
      </c>
      <c r="AI26" s="603">
        <v>260700</v>
      </c>
      <c r="AJ26" s="603">
        <v>304300</v>
      </c>
      <c r="AK26" s="603">
        <v>295000</v>
      </c>
      <c r="AL26" s="603">
        <v>279000</v>
      </c>
      <c r="AM26" s="603">
        <v>24300</v>
      </c>
      <c r="AN26" s="603">
        <v>28000</v>
      </c>
      <c r="AO26" s="603">
        <v>24500</v>
      </c>
      <c r="AP26" s="603">
        <v>23800</v>
      </c>
      <c r="AQ26" s="603">
        <v>21800</v>
      </c>
      <c r="AR26" s="603">
        <v>55500</v>
      </c>
      <c r="AS26" s="603">
        <v>54800</v>
      </c>
      <c r="AT26" s="603">
        <v>61600</v>
      </c>
      <c r="AU26" s="603">
        <v>73500</v>
      </c>
      <c r="AV26" s="603">
        <v>86600</v>
      </c>
      <c r="AW26" s="603">
        <v>116300</v>
      </c>
      <c r="AX26" s="603">
        <v>133200</v>
      </c>
      <c r="AY26" s="603">
        <v>147700</v>
      </c>
      <c r="AZ26" s="866">
        <v>151000</v>
      </c>
    </row>
    <row r="27" spans="2:52" ht="16" customHeight="1">
      <c r="B27" s="931" t="s">
        <v>626</v>
      </c>
      <c r="C27" s="932" t="s">
        <v>627</v>
      </c>
      <c r="D27" s="932" t="s">
        <v>628</v>
      </c>
      <c r="E27" s="933"/>
      <c r="F27" s="934">
        <v>5300</v>
      </c>
      <c r="G27" s="934">
        <v>6500</v>
      </c>
      <c r="H27" s="934">
        <v>13340</v>
      </c>
      <c r="I27" s="934">
        <v>24900</v>
      </c>
      <c r="J27" s="934">
        <v>32500</v>
      </c>
      <c r="K27" s="934">
        <v>43500</v>
      </c>
      <c r="L27" s="934">
        <v>57100</v>
      </c>
      <c r="M27" s="934">
        <v>60900</v>
      </c>
      <c r="N27" s="934">
        <v>76000</v>
      </c>
      <c r="O27" s="934">
        <v>92100</v>
      </c>
      <c r="P27" s="934">
        <v>112800</v>
      </c>
      <c r="Q27" s="934">
        <v>132000</v>
      </c>
      <c r="R27" s="934">
        <v>146200</v>
      </c>
      <c r="S27" s="934">
        <v>155300</v>
      </c>
      <c r="T27" s="934">
        <v>1300</v>
      </c>
      <c r="U27" s="934">
        <v>3300</v>
      </c>
      <c r="V27" s="934">
        <v>4400</v>
      </c>
      <c r="W27" s="934">
        <v>8500</v>
      </c>
      <c r="X27" s="934">
        <v>9000</v>
      </c>
      <c r="Y27" s="934">
        <v>10000</v>
      </c>
      <c r="Z27" s="934">
        <v>8000</v>
      </c>
      <c r="AA27" s="934">
        <v>7700</v>
      </c>
      <c r="AB27" s="934">
        <v>19100</v>
      </c>
      <c r="AC27" s="934">
        <v>19400</v>
      </c>
      <c r="AD27" s="934">
        <v>23100</v>
      </c>
      <c r="AE27" s="934">
        <v>31000</v>
      </c>
      <c r="AF27" s="934">
        <v>29300</v>
      </c>
      <c r="AG27" s="934">
        <v>38300</v>
      </c>
      <c r="AH27" s="934">
        <v>41500</v>
      </c>
      <c r="AI27" s="934">
        <v>53200</v>
      </c>
      <c r="AJ27" s="934">
        <v>51100</v>
      </c>
      <c r="AK27" s="934">
        <v>58500</v>
      </c>
      <c r="AL27" s="934">
        <v>54500</v>
      </c>
      <c r="AM27" s="934">
        <v>2700</v>
      </c>
      <c r="AN27" s="934">
        <v>5500</v>
      </c>
      <c r="AO27" s="934">
        <v>2900</v>
      </c>
      <c r="AP27" s="934">
        <v>3900</v>
      </c>
      <c r="AQ27" s="934">
        <v>4000</v>
      </c>
      <c r="AR27" s="934">
        <v>17100</v>
      </c>
      <c r="AS27" s="934">
        <v>21700</v>
      </c>
      <c r="AT27" s="934">
        <v>23100</v>
      </c>
      <c r="AU27" s="934">
        <v>28600</v>
      </c>
      <c r="AV27" s="934">
        <v>37900</v>
      </c>
      <c r="AW27" s="934">
        <v>46000</v>
      </c>
      <c r="AX27" s="934">
        <v>70300</v>
      </c>
      <c r="AY27" s="934">
        <v>64800</v>
      </c>
      <c r="AZ27" s="935">
        <v>77500</v>
      </c>
    </row>
    <row r="28" spans="2:52" ht="16" customHeight="1">
      <c r="B28" s="867" t="s">
        <v>629</v>
      </c>
      <c r="C28" s="601" t="s">
        <v>630</v>
      </c>
      <c r="D28" s="601" t="s">
        <v>631</v>
      </c>
      <c r="E28" s="600"/>
      <c r="F28" s="603">
        <v>2600</v>
      </c>
      <c r="G28" s="603">
        <v>3200</v>
      </c>
      <c r="H28" s="603">
        <v>7440</v>
      </c>
      <c r="I28" s="603">
        <v>11400</v>
      </c>
      <c r="J28" s="603">
        <v>16100</v>
      </c>
      <c r="K28" s="603">
        <v>20000</v>
      </c>
      <c r="L28" s="603">
        <v>22600</v>
      </c>
      <c r="M28" s="603">
        <v>27000</v>
      </c>
      <c r="N28" s="603">
        <v>37100</v>
      </c>
      <c r="O28" s="603">
        <v>47300</v>
      </c>
      <c r="P28" s="603">
        <v>52200</v>
      </c>
      <c r="Q28" s="603">
        <v>56200</v>
      </c>
      <c r="R28" s="603">
        <v>60000</v>
      </c>
      <c r="S28" s="603">
        <v>69700</v>
      </c>
      <c r="T28" s="603">
        <v>500</v>
      </c>
      <c r="U28" s="603">
        <v>1100</v>
      </c>
      <c r="V28" s="603">
        <v>1200</v>
      </c>
      <c r="W28" s="603">
        <v>1400</v>
      </c>
      <c r="X28" s="603">
        <v>2200</v>
      </c>
      <c r="Y28" s="603">
        <v>2900</v>
      </c>
      <c r="Z28" s="603">
        <v>2000</v>
      </c>
      <c r="AA28" s="603">
        <v>1400</v>
      </c>
      <c r="AB28" s="603">
        <v>1400</v>
      </c>
      <c r="AC28" s="603">
        <v>1200</v>
      </c>
      <c r="AD28" s="603">
        <v>9500</v>
      </c>
      <c r="AE28" s="603">
        <v>10000</v>
      </c>
      <c r="AF28" s="603">
        <v>12700</v>
      </c>
      <c r="AG28" s="603">
        <v>17500</v>
      </c>
      <c r="AH28" s="603">
        <v>21200</v>
      </c>
      <c r="AI28" s="603">
        <v>24900</v>
      </c>
      <c r="AJ28" s="603">
        <v>22000</v>
      </c>
      <c r="AK28" s="603">
        <v>24900</v>
      </c>
      <c r="AL28" s="603">
        <v>26300</v>
      </c>
      <c r="AM28" s="603">
        <v>1800</v>
      </c>
      <c r="AN28" s="603">
        <v>1900</v>
      </c>
      <c r="AO28" s="603">
        <v>1900</v>
      </c>
      <c r="AP28" s="603">
        <v>1500</v>
      </c>
      <c r="AQ28" s="603">
        <v>2300</v>
      </c>
      <c r="AR28" s="603">
        <v>9500</v>
      </c>
      <c r="AS28" s="603">
        <v>11500</v>
      </c>
      <c r="AT28" s="603">
        <v>12900</v>
      </c>
      <c r="AU28" s="603">
        <v>17400</v>
      </c>
      <c r="AV28" s="603">
        <v>21400</v>
      </c>
      <c r="AW28" s="603">
        <v>23300</v>
      </c>
      <c r="AX28" s="603">
        <v>30800</v>
      </c>
      <c r="AY28" s="603">
        <v>32200</v>
      </c>
      <c r="AZ28" s="866">
        <v>39800</v>
      </c>
    </row>
    <row r="29" spans="2:52" ht="16" customHeight="1">
      <c r="B29" s="867" t="s">
        <v>632</v>
      </c>
      <c r="C29" s="601" t="s">
        <v>633</v>
      </c>
      <c r="D29" s="601" t="s">
        <v>634</v>
      </c>
      <c r="E29" s="604"/>
      <c r="F29" s="603">
        <v>3200</v>
      </c>
      <c r="G29" s="603">
        <v>3700</v>
      </c>
      <c r="H29" s="603">
        <v>8100</v>
      </c>
      <c r="I29" s="603">
        <v>12900</v>
      </c>
      <c r="J29" s="603">
        <v>23000</v>
      </c>
      <c r="K29" s="603">
        <v>26500</v>
      </c>
      <c r="L29" s="603">
        <v>33300</v>
      </c>
      <c r="M29" s="603">
        <v>37500</v>
      </c>
      <c r="N29" s="603">
        <v>47600</v>
      </c>
      <c r="O29" s="603">
        <v>63500</v>
      </c>
      <c r="P29" s="603">
        <v>72700</v>
      </c>
      <c r="Q29" s="603">
        <v>76900</v>
      </c>
      <c r="R29" s="603">
        <v>77800</v>
      </c>
      <c r="S29" s="603">
        <v>86400</v>
      </c>
      <c r="T29" s="603">
        <v>1400</v>
      </c>
      <c r="U29" s="603">
        <v>1400</v>
      </c>
      <c r="V29" s="603">
        <v>2000</v>
      </c>
      <c r="W29" s="603">
        <v>1900</v>
      </c>
      <c r="X29" s="603">
        <v>2500</v>
      </c>
      <c r="Y29" s="603">
        <v>3900</v>
      </c>
      <c r="Z29" s="603">
        <v>3100</v>
      </c>
      <c r="AA29" s="603">
        <v>3500</v>
      </c>
      <c r="AB29" s="603">
        <v>2700</v>
      </c>
      <c r="AC29" s="603">
        <v>3100</v>
      </c>
      <c r="AD29" s="603">
        <v>11200</v>
      </c>
      <c r="AE29" s="603">
        <v>17200</v>
      </c>
      <c r="AF29" s="603">
        <v>18200</v>
      </c>
      <c r="AG29" s="603">
        <v>25700</v>
      </c>
      <c r="AH29" s="603">
        <v>32700</v>
      </c>
      <c r="AI29" s="603">
        <v>38100</v>
      </c>
      <c r="AJ29" s="603">
        <v>35900</v>
      </c>
      <c r="AK29" s="603">
        <v>36300</v>
      </c>
      <c r="AL29" s="603">
        <v>40500</v>
      </c>
      <c r="AM29" s="603">
        <v>1500</v>
      </c>
      <c r="AN29" s="603">
        <v>2600</v>
      </c>
      <c r="AO29" s="603">
        <v>1400</v>
      </c>
      <c r="AP29" s="603">
        <v>1100</v>
      </c>
      <c r="AQ29" s="603">
        <v>2100</v>
      </c>
      <c r="AR29" s="603">
        <v>13900</v>
      </c>
      <c r="AS29" s="603">
        <v>14100</v>
      </c>
      <c r="AT29" s="603">
        <v>17300</v>
      </c>
      <c r="AU29" s="603">
        <v>19300</v>
      </c>
      <c r="AV29" s="603">
        <v>25400</v>
      </c>
      <c r="AW29" s="603">
        <v>28900</v>
      </c>
      <c r="AX29" s="603">
        <v>36200</v>
      </c>
      <c r="AY29" s="603">
        <v>37600</v>
      </c>
      <c r="AZ29" s="866">
        <v>40700</v>
      </c>
    </row>
    <row r="30" spans="2:52" ht="16" customHeight="1">
      <c r="B30" s="867" t="s">
        <v>635</v>
      </c>
      <c r="C30" s="601" t="s">
        <v>636</v>
      </c>
      <c r="D30" s="601" t="s">
        <v>637</v>
      </c>
      <c r="E30" s="604"/>
      <c r="F30" s="603">
        <v>2000</v>
      </c>
      <c r="G30" s="603">
        <v>3300</v>
      </c>
      <c r="H30" s="603">
        <v>6510</v>
      </c>
      <c r="I30" s="603">
        <v>8600</v>
      </c>
      <c r="J30" s="603">
        <v>13600</v>
      </c>
      <c r="K30" s="603">
        <v>16200</v>
      </c>
      <c r="L30" s="603">
        <v>19100</v>
      </c>
      <c r="M30" s="603">
        <v>20600</v>
      </c>
      <c r="N30" s="603">
        <v>28100</v>
      </c>
      <c r="O30" s="603">
        <v>38300</v>
      </c>
      <c r="P30" s="603">
        <v>46700</v>
      </c>
      <c r="Q30" s="603">
        <v>43000</v>
      </c>
      <c r="R30" s="603">
        <v>45000</v>
      </c>
      <c r="S30" s="603">
        <v>53100</v>
      </c>
      <c r="T30" s="603">
        <v>500</v>
      </c>
      <c r="U30" s="603">
        <v>1100</v>
      </c>
      <c r="V30" s="603">
        <v>1800</v>
      </c>
      <c r="W30" s="603">
        <v>2400</v>
      </c>
      <c r="X30" s="603">
        <v>1700</v>
      </c>
      <c r="Y30" s="603">
        <v>2100</v>
      </c>
      <c r="Z30" s="603">
        <v>1200</v>
      </c>
      <c r="AA30" s="603">
        <v>1200</v>
      </c>
      <c r="AB30" s="603">
        <v>1400</v>
      </c>
      <c r="AC30" s="603">
        <v>1400</v>
      </c>
      <c r="AD30" s="603">
        <v>7200</v>
      </c>
      <c r="AE30" s="603">
        <v>8600</v>
      </c>
      <c r="AF30" s="603">
        <v>9000</v>
      </c>
      <c r="AG30" s="603">
        <v>13800</v>
      </c>
      <c r="AH30" s="603">
        <v>19300</v>
      </c>
      <c r="AI30" s="603">
        <v>24100</v>
      </c>
      <c r="AJ30" s="603">
        <v>18800</v>
      </c>
      <c r="AK30" s="603">
        <v>18700</v>
      </c>
      <c r="AL30" s="603">
        <v>20400</v>
      </c>
      <c r="AM30" s="603">
        <v>1200</v>
      </c>
      <c r="AN30" s="603">
        <v>900</v>
      </c>
      <c r="AO30" s="603">
        <v>500</v>
      </c>
      <c r="AP30" s="603">
        <v>1100</v>
      </c>
      <c r="AQ30" s="603">
        <v>2400</v>
      </c>
      <c r="AR30" s="603">
        <v>7900</v>
      </c>
      <c r="AS30" s="603">
        <v>8700</v>
      </c>
      <c r="AT30" s="603">
        <v>9300</v>
      </c>
      <c r="AU30" s="603">
        <v>12600</v>
      </c>
      <c r="AV30" s="603">
        <v>15800</v>
      </c>
      <c r="AW30" s="603">
        <v>20500</v>
      </c>
      <c r="AX30" s="603">
        <v>22500</v>
      </c>
      <c r="AY30" s="603">
        <v>23800</v>
      </c>
      <c r="AZ30" s="866">
        <v>28900</v>
      </c>
    </row>
    <row r="31" spans="2:52" ht="16" customHeight="1">
      <c r="B31" s="867" t="s">
        <v>638</v>
      </c>
      <c r="C31" s="601" t="s">
        <v>639</v>
      </c>
      <c r="D31" s="601" t="s">
        <v>640</v>
      </c>
      <c r="E31" s="604"/>
      <c r="F31" s="603">
        <v>2100</v>
      </c>
      <c r="G31" s="603">
        <v>3000</v>
      </c>
      <c r="H31" s="603">
        <v>5900</v>
      </c>
      <c r="I31" s="603">
        <v>9300</v>
      </c>
      <c r="J31" s="603">
        <v>14000</v>
      </c>
      <c r="K31" s="603">
        <v>24700</v>
      </c>
      <c r="L31" s="603">
        <v>35100</v>
      </c>
      <c r="M31" s="603">
        <v>41200</v>
      </c>
      <c r="N31" s="603">
        <v>52300</v>
      </c>
      <c r="O31" s="603">
        <v>73600</v>
      </c>
      <c r="P31" s="603">
        <v>80900</v>
      </c>
      <c r="Q31" s="603">
        <v>92900</v>
      </c>
      <c r="R31" s="603">
        <v>90000</v>
      </c>
      <c r="S31" s="603">
        <v>87200</v>
      </c>
      <c r="T31" s="603">
        <v>900</v>
      </c>
      <c r="U31" s="603">
        <v>7500</v>
      </c>
      <c r="V31" s="603">
        <v>11700</v>
      </c>
      <c r="W31" s="603">
        <v>14600</v>
      </c>
      <c r="X31" s="603">
        <v>12900</v>
      </c>
      <c r="Y31" s="603">
        <v>22000</v>
      </c>
      <c r="Z31" s="603">
        <v>16200</v>
      </c>
      <c r="AA31" s="603">
        <v>20200</v>
      </c>
      <c r="AB31" s="603">
        <v>16500</v>
      </c>
      <c r="AC31" s="603">
        <v>17100</v>
      </c>
      <c r="AD31" s="603">
        <v>8400</v>
      </c>
      <c r="AE31" s="603">
        <v>11900</v>
      </c>
      <c r="AF31" s="603">
        <v>14500</v>
      </c>
      <c r="AG31" s="603">
        <v>23600</v>
      </c>
      <c r="AH31" s="603">
        <v>31600</v>
      </c>
      <c r="AI31" s="603">
        <v>35600</v>
      </c>
      <c r="AJ31" s="603">
        <v>37400</v>
      </c>
      <c r="AK31" s="603">
        <v>35600</v>
      </c>
      <c r="AL31" s="603">
        <v>31000</v>
      </c>
      <c r="AM31" s="603">
        <v>1500</v>
      </c>
      <c r="AN31" s="603">
        <v>3600</v>
      </c>
      <c r="AO31" s="603">
        <v>1800</v>
      </c>
      <c r="AP31" s="603">
        <v>1200</v>
      </c>
      <c r="AQ31" s="603">
        <v>1900</v>
      </c>
      <c r="AR31" s="603">
        <v>8900</v>
      </c>
      <c r="AS31" s="603">
        <v>11500</v>
      </c>
      <c r="AT31" s="603">
        <v>12100</v>
      </c>
      <c r="AU31" s="603">
        <v>15900</v>
      </c>
      <c r="AV31" s="603">
        <v>18600</v>
      </c>
      <c r="AW31" s="603">
        <v>25400</v>
      </c>
      <c r="AX31" s="603">
        <v>33600</v>
      </c>
      <c r="AY31" s="603">
        <v>36600</v>
      </c>
      <c r="AZ31" s="866">
        <v>37200</v>
      </c>
    </row>
    <row r="32" spans="2:52" ht="16" customHeight="1">
      <c r="B32" s="867" t="s">
        <v>641</v>
      </c>
      <c r="C32" s="601" t="s">
        <v>642</v>
      </c>
      <c r="D32" s="601" t="s">
        <v>643</v>
      </c>
      <c r="E32" s="604"/>
      <c r="F32" s="603">
        <v>9300</v>
      </c>
      <c r="G32" s="603">
        <v>14300</v>
      </c>
      <c r="H32" s="603">
        <v>18510</v>
      </c>
      <c r="I32" s="603">
        <v>33500</v>
      </c>
      <c r="J32" s="603">
        <v>47300</v>
      </c>
      <c r="K32" s="603">
        <v>72600</v>
      </c>
      <c r="L32" s="603">
        <v>83000</v>
      </c>
      <c r="M32" s="603">
        <v>94700</v>
      </c>
      <c r="N32" s="603">
        <v>129800</v>
      </c>
      <c r="O32" s="603">
        <v>148900</v>
      </c>
      <c r="P32" s="603">
        <v>183000</v>
      </c>
      <c r="Q32" s="603">
        <v>194000</v>
      </c>
      <c r="R32" s="603">
        <v>197300</v>
      </c>
      <c r="S32" s="603">
        <v>208500</v>
      </c>
      <c r="T32" s="603">
        <v>14600</v>
      </c>
      <c r="U32" s="603">
        <v>25200</v>
      </c>
      <c r="V32" s="603">
        <v>31800</v>
      </c>
      <c r="W32" s="603">
        <v>36200</v>
      </c>
      <c r="X32" s="603">
        <v>35500</v>
      </c>
      <c r="Y32" s="603">
        <v>43700</v>
      </c>
      <c r="Z32" s="603">
        <v>43700</v>
      </c>
      <c r="AA32" s="603">
        <v>51100</v>
      </c>
      <c r="AB32" s="603">
        <v>48400</v>
      </c>
      <c r="AC32" s="603">
        <v>56000</v>
      </c>
      <c r="AD32" s="603">
        <v>21800</v>
      </c>
      <c r="AE32" s="603">
        <v>25100</v>
      </c>
      <c r="AF32" s="603">
        <v>28600</v>
      </c>
      <c r="AG32" s="603">
        <v>55300</v>
      </c>
      <c r="AH32" s="603">
        <v>58900</v>
      </c>
      <c r="AI32" s="603">
        <v>76200</v>
      </c>
      <c r="AJ32" s="603">
        <v>64800</v>
      </c>
      <c r="AK32" s="603">
        <v>61100</v>
      </c>
      <c r="AL32" s="603">
        <v>57100</v>
      </c>
      <c r="AM32" s="603">
        <v>2600</v>
      </c>
      <c r="AN32" s="603">
        <v>3600</v>
      </c>
      <c r="AO32" s="603">
        <v>3800</v>
      </c>
      <c r="AP32" s="603">
        <v>3400</v>
      </c>
      <c r="AQ32" s="603">
        <v>2900</v>
      </c>
      <c r="AR32" s="603">
        <v>25500</v>
      </c>
      <c r="AS32" s="603">
        <v>26100</v>
      </c>
      <c r="AT32" s="603">
        <v>29900</v>
      </c>
      <c r="AU32" s="603">
        <v>39000</v>
      </c>
      <c r="AV32" s="603">
        <v>43600</v>
      </c>
      <c r="AW32" s="603">
        <v>59500</v>
      </c>
      <c r="AX32" s="603">
        <v>74400</v>
      </c>
      <c r="AY32" s="603">
        <v>84300</v>
      </c>
      <c r="AZ32" s="866">
        <v>92300</v>
      </c>
    </row>
    <row r="33" spans="2:52" ht="16" customHeight="1">
      <c r="B33" s="867" t="s">
        <v>644</v>
      </c>
      <c r="C33" s="601" t="s">
        <v>645</v>
      </c>
      <c r="D33" s="601" t="s">
        <v>646</v>
      </c>
      <c r="E33" s="602"/>
      <c r="F33" s="603">
        <v>5200</v>
      </c>
      <c r="G33" s="603">
        <v>6800</v>
      </c>
      <c r="H33" s="603">
        <v>15380</v>
      </c>
      <c r="I33" s="603">
        <v>25100</v>
      </c>
      <c r="J33" s="603">
        <v>38400</v>
      </c>
      <c r="K33" s="603">
        <v>48600</v>
      </c>
      <c r="L33" s="603">
        <v>55900</v>
      </c>
      <c r="M33" s="603">
        <v>62000</v>
      </c>
      <c r="N33" s="603">
        <v>84800</v>
      </c>
      <c r="O33" s="603">
        <v>101900</v>
      </c>
      <c r="P33" s="603">
        <v>117900</v>
      </c>
      <c r="Q33" s="603">
        <v>133400</v>
      </c>
      <c r="R33" s="603">
        <v>139800</v>
      </c>
      <c r="S33" s="603">
        <v>148400</v>
      </c>
      <c r="T33" s="603">
        <v>1200</v>
      </c>
      <c r="U33" s="603">
        <v>4100</v>
      </c>
      <c r="V33" s="603">
        <v>4600</v>
      </c>
      <c r="W33" s="603">
        <v>4000</v>
      </c>
      <c r="X33" s="603">
        <v>7700</v>
      </c>
      <c r="Y33" s="603">
        <v>6800</v>
      </c>
      <c r="Z33" s="603">
        <v>8200</v>
      </c>
      <c r="AA33" s="603">
        <v>8900</v>
      </c>
      <c r="AB33" s="603">
        <v>8400</v>
      </c>
      <c r="AC33" s="603">
        <v>8400</v>
      </c>
      <c r="AD33" s="603">
        <v>25200</v>
      </c>
      <c r="AE33" s="603">
        <v>28400</v>
      </c>
      <c r="AF33" s="603">
        <v>33600</v>
      </c>
      <c r="AG33" s="603">
        <v>44700</v>
      </c>
      <c r="AH33" s="603">
        <v>55200</v>
      </c>
      <c r="AI33" s="603">
        <v>60400</v>
      </c>
      <c r="AJ33" s="603">
        <v>62700</v>
      </c>
      <c r="AK33" s="603">
        <v>64100</v>
      </c>
      <c r="AL33" s="603">
        <v>61700</v>
      </c>
      <c r="AM33" s="603">
        <v>3300</v>
      </c>
      <c r="AN33" s="603">
        <v>3700</v>
      </c>
      <c r="AO33" s="603">
        <v>4100</v>
      </c>
      <c r="AP33" s="603">
        <v>3900</v>
      </c>
      <c r="AQ33" s="603">
        <v>4000</v>
      </c>
      <c r="AR33" s="603">
        <v>19300</v>
      </c>
      <c r="AS33" s="603">
        <v>22900</v>
      </c>
      <c r="AT33" s="603">
        <v>24400</v>
      </c>
      <c r="AU33" s="603">
        <v>32400</v>
      </c>
      <c r="AV33" s="603">
        <v>36600</v>
      </c>
      <c r="AW33" s="603">
        <v>45700</v>
      </c>
      <c r="AX33" s="603">
        <v>57600</v>
      </c>
      <c r="AY33" s="603">
        <v>63500</v>
      </c>
      <c r="AZ33" s="866">
        <v>74400</v>
      </c>
    </row>
    <row r="34" spans="2:52" ht="16" customHeight="1">
      <c r="B34" s="867" t="s">
        <v>647</v>
      </c>
      <c r="C34" s="601" t="s">
        <v>648</v>
      </c>
      <c r="D34" s="601" t="s">
        <v>649</v>
      </c>
      <c r="E34" s="604"/>
      <c r="F34" s="603">
        <v>9600</v>
      </c>
      <c r="G34" s="603">
        <v>12900</v>
      </c>
      <c r="H34" s="603">
        <v>27920</v>
      </c>
      <c r="I34" s="603">
        <v>48500</v>
      </c>
      <c r="J34" s="603">
        <v>80100</v>
      </c>
      <c r="K34" s="603">
        <v>94000</v>
      </c>
      <c r="L34" s="603">
        <v>108900</v>
      </c>
      <c r="M34" s="603">
        <v>121200</v>
      </c>
      <c r="N34" s="603">
        <v>165700</v>
      </c>
      <c r="O34" s="603">
        <v>201000</v>
      </c>
      <c r="P34" s="603">
        <v>226800</v>
      </c>
      <c r="Q34" s="603">
        <v>270900</v>
      </c>
      <c r="R34" s="603">
        <v>281600</v>
      </c>
      <c r="S34" s="603">
        <v>296300</v>
      </c>
      <c r="T34" s="603">
        <v>21400</v>
      </c>
      <c r="U34" s="603">
        <v>23000</v>
      </c>
      <c r="V34" s="603">
        <v>30600</v>
      </c>
      <c r="W34" s="603">
        <v>37900</v>
      </c>
      <c r="X34" s="603">
        <v>40800</v>
      </c>
      <c r="Y34" s="603">
        <v>52900</v>
      </c>
      <c r="Z34" s="603">
        <v>51000</v>
      </c>
      <c r="AA34" s="603">
        <v>42900</v>
      </c>
      <c r="AB34" s="603">
        <v>41900</v>
      </c>
      <c r="AC34" s="603">
        <v>38500</v>
      </c>
      <c r="AD34" s="603">
        <v>38800</v>
      </c>
      <c r="AE34" s="603">
        <v>49200</v>
      </c>
      <c r="AF34" s="603">
        <v>50700</v>
      </c>
      <c r="AG34" s="603">
        <v>82200</v>
      </c>
      <c r="AH34" s="603">
        <v>91700</v>
      </c>
      <c r="AI34" s="603">
        <v>104800</v>
      </c>
      <c r="AJ34" s="603">
        <v>137200</v>
      </c>
      <c r="AK34" s="603">
        <v>142300</v>
      </c>
      <c r="AL34" s="603">
        <v>144400</v>
      </c>
      <c r="AM34" s="603">
        <v>6400</v>
      </c>
      <c r="AN34" s="603">
        <v>7700</v>
      </c>
      <c r="AO34" s="603">
        <v>7500</v>
      </c>
      <c r="AP34" s="603">
        <v>9200</v>
      </c>
      <c r="AQ34" s="603">
        <v>8400</v>
      </c>
      <c r="AR34" s="603">
        <v>32200</v>
      </c>
      <c r="AS34" s="603">
        <v>29100</v>
      </c>
      <c r="AT34" s="603">
        <v>32600</v>
      </c>
      <c r="AU34" s="603">
        <v>42700</v>
      </c>
      <c r="AV34" s="603">
        <v>49900</v>
      </c>
      <c r="AW34" s="603">
        <v>63300</v>
      </c>
      <c r="AX34" s="603">
        <v>83300</v>
      </c>
      <c r="AY34" s="603">
        <v>88300</v>
      </c>
      <c r="AZ34" s="866">
        <v>104800</v>
      </c>
    </row>
    <row r="35" spans="2:52" ht="16" customHeight="1">
      <c r="B35" s="867" t="s">
        <v>650</v>
      </c>
      <c r="C35" s="601" t="s">
        <v>651</v>
      </c>
      <c r="D35" s="601" t="s">
        <v>652</v>
      </c>
      <c r="E35" s="604"/>
      <c r="F35" s="603">
        <v>19000</v>
      </c>
      <c r="G35" s="603">
        <v>22700</v>
      </c>
      <c r="H35" s="603">
        <v>54590</v>
      </c>
      <c r="I35" s="603">
        <v>97800</v>
      </c>
      <c r="J35" s="603">
        <v>167100</v>
      </c>
      <c r="K35" s="603">
        <v>184600</v>
      </c>
      <c r="L35" s="603">
        <v>210900</v>
      </c>
      <c r="M35" s="603">
        <v>228900</v>
      </c>
      <c r="N35" s="603">
        <v>298900</v>
      </c>
      <c r="O35" s="603">
        <v>333400</v>
      </c>
      <c r="P35" s="603">
        <v>343600</v>
      </c>
      <c r="Q35" s="603">
        <v>422000</v>
      </c>
      <c r="R35" s="603">
        <v>393800</v>
      </c>
      <c r="S35" s="603">
        <v>433000</v>
      </c>
      <c r="T35" s="603">
        <v>4900</v>
      </c>
      <c r="U35" s="603">
        <v>7600</v>
      </c>
      <c r="V35" s="603">
        <v>8100</v>
      </c>
      <c r="W35" s="603">
        <v>13200</v>
      </c>
      <c r="X35" s="603">
        <v>13700</v>
      </c>
      <c r="Y35" s="603">
        <v>14900</v>
      </c>
      <c r="Z35" s="603">
        <v>9000</v>
      </c>
      <c r="AA35" s="603">
        <v>8600</v>
      </c>
      <c r="AB35" s="603">
        <v>7200</v>
      </c>
      <c r="AC35" s="603">
        <v>6800</v>
      </c>
      <c r="AD35" s="603">
        <v>108700</v>
      </c>
      <c r="AE35" s="603">
        <v>137000</v>
      </c>
      <c r="AF35" s="603">
        <v>145100</v>
      </c>
      <c r="AG35" s="603">
        <v>197800</v>
      </c>
      <c r="AH35" s="603">
        <v>204500</v>
      </c>
      <c r="AI35" s="603">
        <v>206400</v>
      </c>
      <c r="AJ35" s="603">
        <v>264100</v>
      </c>
      <c r="AK35" s="603">
        <v>230900</v>
      </c>
      <c r="AL35" s="603">
        <v>251800</v>
      </c>
      <c r="AM35" s="603">
        <v>13600</v>
      </c>
      <c r="AN35" s="603">
        <v>14000</v>
      </c>
      <c r="AO35" s="603">
        <v>14900</v>
      </c>
      <c r="AP35" s="603">
        <v>13100</v>
      </c>
      <c r="AQ35" s="603">
        <v>18300</v>
      </c>
      <c r="AR35" s="603">
        <v>68300</v>
      </c>
      <c r="AS35" s="603">
        <v>65800</v>
      </c>
      <c r="AT35" s="603">
        <v>70600</v>
      </c>
      <c r="AU35" s="603">
        <v>87300</v>
      </c>
      <c r="AV35" s="603">
        <v>100400</v>
      </c>
      <c r="AW35" s="603">
        <v>114300</v>
      </c>
      <c r="AX35" s="603">
        <v>134500</v>
      </c>
      <c r="AY35" s="603">
        <v>142600</v>
      </c>
      <c r="AZ35" s="866">
        <v>156000</v>
      </c>
    </row>
    <row r="36" spans="2:52" ht="16" customHeight="1">
      <c r="B36" s="868" t="s">
        <v>653</v>
      </c>
      <c r="C36" s="869" t="s">
        <v>654</v>
      </c>
      <c r="D36" s="869" t="s">
        <v>655</v>
      </c>
      <c r="E36" s="936"/>
      <c r="F36" s="870">
        <v>6900</v>
      </c>
      <c r="G36" s="870">
        <v>6800</v>
      </c>
      <c r="H36" s="870">
        <v>15280</v>
      </c>
      <c r="I36" s="870">
        <v>22000</v>
      </c>
      <c r="J36" s="870">
        <v>35100</v>
      </c>
      <c r="K36" s="870">
        <v>44100</v>
      </c>
      <c r="L36" s="870">
        <v>54600</v>
      </c>
      <c r="M36" s="870">
        <v>59800</v>
      </c>
      <c r="N36" s="870">
        <v>84800</v>
      </c>
      <c r="O36" s="870">
        <v>101200</v>
      </c>
      <c r="P36" s="870">
        <v>104600</v>
      </c>
      <c r="Q36" s="870">
        <v>128500</v>
      </c>
      <c r="R36" s="870">
        <v>129600</v>
      </c>
      <c r="S36" s="870">
        <v>142700</v>
      </c>
      <c r="T36" s="870">
        <v>2300</v>
      </c>
      <c r="U36" s="870">
        <v>2500</v>
      </c>
      <c r="V36" s="870">
        <v>4700</v>
      </c>
      <c r="W36" s="870">
        <v>6000</v>
      </c>
      <c r="X36" s="870">
        <v>6400</v>
      </c>
      <c r="Y36" s="870">
        <v>10300</v>
      </c>
      <c r="Z36" s="870">
        <v>7100</v>
      </c>
      <c r="AA36" s="870">
        <v>5700</v>
      </c>
      <c r="AB36" s="870">
        <v>6600</v>
      </c>
      <c r="AC36" s="870">
        <v>5500</v>
      </c>
      <c r="AD36" s="870">
        <v>16500</v>
      </c>
      <c r="AE36" s="870">
        <v>21200</v>
      </c>
      <c r="AF36" s="870">
        <v>22000</v>
      </c>
      <c r="AG36" s="870">
        <v>37500</v>
      </c>
      <c r="AH36" s="870">
        <v>40900</v>
      </c>
      <c r="AI36" s="870">
        <v>41600</v>
      </c>
      <c r="AJ36" s="870">
        <v>51000</v>
      </c>
      <c r="AK36" s="870">
        <v>43000</v>
      </c>
      <c r="AL36" s="870">
        <v>50800</v>
      </c>
      <c r="AM36" s="870">
        <v>3300</v>
      </c>
      <c r="AN36" s="870">
        <v>2800</v>
      </c>
      <c r="AO36" s="870">
        <v>2900</v>
      </c>
      <c r="AP36" s="870">
        <v>2500</v>
      </c>
      <c r="AQ36" s="870">
        <v>3300</v>
      </c>
      <c r="AR36" s="870">
        <v>25100</v>
      </c>
      <c r="AS36" s="870">
        <v>28700</v>
      </c>
      <c r="AT36" s="870">
        <v>31800</v>
      </c>
      <c r="AU36" s="870">
        <v>40900</v>
      </c>
      <c r="AV36" s="870">
        <v>46700</v>
      </c>
      <c r="AW36" s="870">
        <v>53200</v>
      </c>
      <c r="AX36" s="870">
        <v>69000</v>
      </c>
      <c r="AY36" s="870">
        <v>77500</v>
      </c>
      <c r="AZ36" s="871">
        <v>83100</v>
      </c>
    </row>
    <row r="37" spans="2:52" ht="16" customHeight="1">
      <c r="B37" s="867" t="s">
        <v>656</v>
      </c>
      <c r="C37" s="601" t="s">
        <v>657</v>
      </c>
      <c r="D37" s="601" t="s">
        <v>658</v>
      </c>
      <c r="E37" s="600"/>
      <c r="F37" s="603">
        <v>3700</v>
      </c>
      <c r="G37" s="603">
        <v>3300</v>
      </c>
      <c r="H37" s="603">
        <v>7160</v>
      </c>
      <c r="I37" s="603">
        <v>12700</v>
      </c>
      <c r="J37" s="603">
        <v>28500</v>
      </c>
      <c r="K37" s="603">
        <v>28800</v>
      </c>
      <c r="L37" s="603">
        <v>31700</v>
      </c>
      <c r="M37" s="603">
        <v>38900</v>
      </c>
      <c r="N37" s="603">
        <v>50200</v>
      </c>
      <c r="O37" s="603">
        <v>63800</v>
      </c>
      <c r="P37" s="603">
        <v>73300</v>
      </c>
      <c r="Q37" s="603">
        <v>77800</v>
      </c>
      <c r="R37" s="603">
        <v>81200</v>
      </c>
      <c r="S37" s="603">
        <v>81600</v>
      </c>
      <c r="T37" s="603">
        <v>3800</v>
      </c>
      <c r="U37" s="603">
        <v>3300</v>
      </c>
      <c r="V37" s="603">
        <v>3800</v>
      </c>
      <c r="W37" s="603">
        <v>4800</v>
      </c>
      <c r="X37" s="603">
        <v>6500</v>
      </c>
      <c r="Y37" s="603">
        <v>7900</v>
      </c>
      <c r="Z37" s="603">
        <v>7500</v>
      </c>
      <c r="AA37" s="603">
        <v>7900</v>
      </c>
      <c r="AB37" s="603">
        <v>7200</v>
      </c>
      <c r="AC37" s="603">
        <v>4700</v>
      </c>
      <c r="AD37" s="603">
        <v>11000</v>
      </c>
      <c r="AE37" s="603">
        <v>13400</v>
      </c>
      <c r="AF37" s="603">
        <v>15700</v>
      </c>
      <c r="AG37" s="603">
        <v>21100</v>
      </c>
      <c r="AH37" s="603">
        <v>27600</v>
      </c>
      <c r="AI37" s="603">
        <v>28400</v>
      </c>
      <c r="AJ37" s="603">
        <v>31300</v>
      </c>
      <c r="AK37" s="603">
        <v>32800</v>
      </c>
      <c r="AL37" s="603">
        <v>25100</v>
      </c>
      <c r="AM37" s="603">
        <v>2500</v>
      </c>
      <c r="AN37" s="603">
        <v>2100</v>
      </c>
      <c r="AO37" s="603">
        <v>3000</v>
      </c>
      <c r="AP37" s="603">
        <v>2800</v>
      </c>
      <c r="AQ37" s="603">
        <v>3200</v>
      </c>
      <c r="AR37" s="603">
        <v>14600</v>
      </c>
      <c r="AS37" s="603">
        <v>14600</v>
      </c>
      <c r="AT37" s="603">
        <v>18300</v>
      </c>
      <c r="AU37" s="603">
        <v>22600</v>
      </c>
      <c r="AV37" s="603">
        <v>25800</v>
      </c>
      <c r="AW37" s="603">
        <v>35300</v>
      </c>
      <c r="AX37" s="603">
        <v>35700</v>
      </c>
      <c r="AY37" s="603">
        <v>38300</v>
      </c>
      <c r="AZ37" s="866">
        <v>48500</v>
      </c>
    </row>
    <row r="38" spans="2:52" ht="16" customHeight="1">
      <c r="B38" s="867" t="s">
        <v>659</v>
      </c>
      <c r="C38" s="601" t="s">
        <v>660</v>
      </c>
      <c r="D38" s="601" t="s">
        <v>661</v>
      </c>
      <c r="E38" s="604"/>
      <c r="F38" s="603">
        <v>7300</v>
      </c>
      <c r="G38" s="603">
        <v>10300</v>
      </c>
      <c r="H38" s="603">
        <v>21260</v>
      </c>
      <c r="I38" s="603">
        <v>34900</v>
      </c>
      <c r="J38" s="603">
        <v>62700</v>
      </c>
      <c r="K38" s="603">
        <v>85800</v>
      </c>
      <c r="L38" s="603">
        <v>98900</v>
      </c>
      <c r="M38" s="603">
        <v>99800</v>
      </c>
      <c r="N38" s="603">
        <v>135100</v>
      </c>
      <c r="O38" s="603">
        <v>153100</v>
      </c>
      <c r="P38" s="603">
        <v>167000</v>
      </c>
      <c r="Q38" s="603">
        <v>175300</v>
      </c>
      <c r="R38" s="603">
        <v>171800</v>
      </c>
      <c r="S38" s="603">
        <v>180400</v>
      </c>
      <c r="T38" s="603">
        <v>4200</v>
      </c>
      <c r="U38" s="603">
        <v>6900</v>
      </c>
      <c r="V38" s="603">
        <v>9700</v>
      </c>
      <c r="W38" s="603">
        <v>8100</v>
      </c>
      <c r="X38" s="603">
        <v>9600</v>
      </c>
      <c r="Y38" s="603">
        <v>12200</v>
      </c>
      <c r="Z38" s="603">
        <v>11000</v>
      </c>
      <c r="AA38" s="603">
        <v>9400</v>
      </c>
      <c r="AB38" s="603">
        <v>7000</v>
      </c>
      <c r="AC38" s="603">
        <v>7700</v>
      </c>
      <c r="AD38" s="603">
        <v>47300</v>
      </c>
      <c r="AE38" s="603">
        <v>55300</v>
      </c>
      <c r="AF38" s="603">
        <v>56700</v>
      </c>
      <c r="AG38" s="603">
        <v>77900</v>
      </c>
      <c r="AH38" s="603">
        <v>75200</v>
      </c>
      <c r="AI38" s="603">
        <v>79400</v>
      </c>
      <c r="AJ38" s="603">
        <v>80600</v>
      </c>
      <c r="AK38" s="603">
        <v>76700</v>
      </c>
      <c r="AL38" s="603">
        <v>81000</v>
      </c>
      <c r="AM38" s="603">
        <v>8200</v>
      </c>
      <c r="AN38" s="603">
        <v>10300</v>
      </c>
      <c r="AO38" s="603">
        <v>7700</v>
      </c>
      <c r="AP38" s="603">
        <v>6900</v>
      </c>
      <c r="AQ38" s="603">
        <v>6900</v>
      </c>
      <c r="AR38" s="603">
        <v>31600</v>
      </c>
      <c r="AS38" s="603">
        <v>33900</v>
      </c>
      <c r="AT38" s="603">
        <v>35000</v>
      </c>
      <c r="AU38" s="603">
        <v>47600</v>
      </c>
      <c r="AV38" s="603">
        <v>57500</v>
      </c>
      <c r="AW38" s="603">
        <v>66300</v>
      </c>
      <c r="AX38" s="603">
        <v>77500</v>
      </c>
      <c r="AY38" s="603">
        <v>81300</v>
      </c>
      <c r="AZ38" s="866">
        <v>84900</v>
      </c>
    </row>
    <row r="39" spans="2:52" ht="16" customHeight="1">
      <c r="B39" s="867" t="s">
        <v>662</v>
      </c>
      <c r="C39" s="601" t="s">
        <v>663</v>
      </c>
      <c r="D39" s="601" t="s">
        <v>664</v>
      </c>
      <c r="E39" s="604"/>
      <c r="F39" s="603">
        <v>30000</v>
      </c>
      <c r="G39" s="603">
        <v>40900</v>
      </c>
      <c r="H39" s="603">
        <v>103720</v>
      </c>
      <c r="I39" s="603">
        <v>165900</v>
      </c>
      <c r="J39" s="603">
        <v>279100</v>
      </c>
      <c r="K39" s="603">
        <v>327600</v>
      </c>
      <c r="L39" s="603">
        <v>364200</v>
      </c>
      <c r="M39" s="603">
        <v>369400</v>
      </c>
      <c r="N39" s="603">
        <v>501300</v>
      </c>
      <c r="O39" s="603">
        <v>603300</v>
      </c>
      <c r="P39" s="603">
        <v>625100</v>
      </c>
      <c r="Q39" s="603">
        <v>678800</v>
      </c>
      <c r="R39" s="603">
        <v>709400</v>
      </c>
      <c r="S39" s="603">
        <v>701900</v>
      </c>
      <c r="T39" s="603">
        <v>9100</v>
      </c>
      <c r="U39" s="603">
        <v>10300</v>
      </c>
      <c r="V39" s="603">
        <v>17100</v>
      </c>
      <c r="W39" s="603">
        <v>20100</v>
      </c>
      <c r="X39" s="603">
        <v>22500</v>
      </c>
      <c r="Y39" s="603">
        <v>23200</v>
      </c>
      <c r="Z39" s="603">
        <v>15500</v>
      </c>
      <c r="AA39" s="603">
        <v>13800</v>
      </c>
      <c r="AB39" s="603">
        <v>10600</v>
      </c>
      <c r="AC39" s="603">
        <v>8800</v>
      </c>
      <c r="AD39" s="603">
        <v>223400</v>
      </c>
      <c r="AE39" s="603">
        <v>255800</v>
      </c>
      <c r="AF39" s="603">
        <v>244700</v>
      </c>
      <c r="AG39" s="603">
        <v>372100</v>
      </c>
      <c r="AH39" s="603">
        <v>409800</v>
      </c>
      <c r="AI39" s="603">
        <v>392100</v>
      </c>
      <c r="AJ39" s="603">
        <v>418700</v>
      </c>
      <c r="AK39" s="603">
        <v>453900</v>
      </c>
      <c r="AL39" s="603">
        <v>436100</v>
      </c>
      <c r="AM39" s="603">
        <v>41000</v>
      </c>
      <c r="AN39" s="603">
        <v>40900</v>
      </c>
      <c r="AO39" s="603">
        <v>31900</v>
      </c>
      <c r="AP39" s="603">
        <v>35800</v>
      </c>
      <c r="AQ39" s="603">
        <v>30000</v>
      </c>
      <c r="AR39" s="603">
        <v>93900</v>
      </c>
      <c r="AS39" s="603">
        <v>91300</v>
      </c>
      <c r="AT39" s="603">
        <v>104700</v>
      </c>
      <c r="AU39" s="603">
        <v>106700</v>
      </c>
      <c r="AV39" s="603">
        <v>129400</v>
      </c>
      <c r="AW39" s="603">
        <v>176700</v>
      </c>
      <c r="AX39" s="603">
        <v>214400</v>
      </c>
      <c r="AY39" s="603">
        <v>209200</v>
      </c>
      <c r="AZ39" s="866">
        <v>226900</v>
      </c>
    </row>
    <row r="40" spans="2:52" ht="16" customHeight="1">
      <c r="B40" s="867" t="s">
        <v>248</v>
      </c>
      <c r="C40" s="601" t="s">
        <v>54</v>
      </c>
      <c r="D40" s="601" t="s">
        <v>665</v>
      </c>
      <c r="E40" s="604"/>
      <c r="F40" s="603">
        <v>22000</v>
      </c>
      <c r="G40" s="603">
        <v>29000</v>
      </c>
      <c r="H40" s="603">
        <v>56690</v>
      </c>
      <c r="I40" s="603">
        <v>93700</v>
      </c>
      <c r="J40" s="603">
        <v>139200</v>
      </c>
      <c r="K40" s="603">
        <v>173100</v>
      </c>
      <c r="L40" s="603">
        <v>195800</v>
      </c>
      <c r="M40" s="603">
        <v>202000</v>
      </c>
      <c r="N40" s="603">
        <v>299100</v>
      </c>
      <c r="O40" s="603">
        <v>313600</v>
      </c>
      <c r="P40" s="603">
        <v>336200</v>
      </c>
      <c r="Q40" s="603">
        <v>356500</v>
      </c>
      <c r="R40" s="603">
        <v>360200</v>
      </c>
      <c r="S40" s="603">
        <v>386900</v>
      </c>
      <c r="T40" s="603">
        <v>5500</v>
      </c>
      <c r="U40" s="603">
        <v>7900</v>
      </c>
      <c r="V40" s="603">
        <v>16200</v>
      </c>
      <c r="W40" s="603">
        <v>14400</v>
      </c>
      <c r="X40" s="603">
        <v>15200</v>
      </c>
      <c r="Y40" s="603">
        <v>19200</v>
      </c>
      <c r="Z40" s="603">
        <v>13900</v>
      </c>
      <c r="AA40" s="603">
        <v>14800</v>
      </c>
      <c r="AB40" s="603">
        <v>11900</v>
      </c>
      <c r="AC40" s="603">
        <v>16500</v>
      </c>
      <c r="AD40" s="603">
        <v>98300</v>
      </c>
      <c r="AE40" s="603">
        <v>112200</v>
      </c>
      <c r="AF40" s="603">
        <v>119900</v>
      </c>
      <c r="AG40" s="603">
        <v>170300</v>
      </c>
      <c r="AH40" s="603">
        <v>171700</v>
      </c>
      <c r="AI40" s="603">
        <v>178200</v>
      </c>
      <c r="AJ40" s="603">
        <v>172700</v>
      </c>
      <c r="AK40" s="603">
        <v>177700</v>
      </c>
      <c r="AL40" s="603">
        <v>180400</v>
      </c>
      <c r="AM40" s="603">
        <v>18900</v>
      </c>
      <c r="AN40" s="603">
        <v>20200</v>
      </c>
      <c r="AO40" s="603">
        <v>21400</v>
      </c>
      <c r="AP40" s="603">
        <v>18600</v>
      </c>
      <c r="AQ40" s="603">
        <v>17400</v>
      </c>
      <c r="AR40" s="603">
        <v>66900</v>
      </c>
      <c r="AS40" s="603">
        <v>67400</v>
      </c>
      <c r="AT40" s="603">
        <v>67700</v>
      </c>
      <c r="AU40" s="603">
        <v>113500</v>
      </c>
      <c r="AV40" s="603">
        <v>103800</v>
      </c>
      <c r="AW40" s="603">
        <v>123900</v>
      </c>
      <c r="AX40" s="603">
        <v>147700</v>
      </c>
      <c r="AY40" s="603">
        <v>151900</v>
      </c>
      <c r="AZ40" s="866">
        <v>172700</v>
      </c>
    </row>
    <row r="41" spans="2:52" ht="16" customHeight="1">
      <c r="B41" s="867" t="s">
        <v>666</v>
      </c>
      <c r="C41" s="601" t="s">
        <v>667</v>
      </c>
      <c r="D41" s="601" t="s">
        <v>668</v>
      </c>
      <c r="E41" s="600"/>
      <c r="F41" s="603">
        <v>2800</v>
      </c>
      <c r="G41" s="603">
        <v>4400</v>
      </c>
      <c r="H41" s="603">
        <v>9510</v>
      </c>
      <c r="I41" s="603">
        <v>15700</v>
      </c>
      <c r="J41" s="603">
        <v>25700</v>
      </c>
      <c r="K41" s="603">
        <v>30800</v>
      </c>
      <c r="L41" s="603">
        <v>38900</v>
      </c>
      <c r="M41" s="603">
        <v>46100</v>
      </c>
      <c r="N41" s="603">
        <v>64200</v>
      </c>
      <c r="O41" s="603">
        <v>75700</v>
      </c>
      <c r="P41" s="603">
        <v>86400</v>
      </c>
      <c r="Q41" s="603">
        <v>84500</v>
      </c>
      <c r="R41" s="603">
        <v>87200</v>
      </c>
      <c r="S41" s="603">
        <v>93600</v>
      </c>
      <c r="T41" s="603">
        <v>1100</v>
      </c>
      <c r="U41" s="603">
        <v>2300</v>
      </c>
      <c r="V41" s="603">
        <v>2300</v>
      </c>
      <c r="W41" s="603">
        <v>2900</v>
      </c>
      <c r="X41" s="603">
        <v>3800</v>
      </c>
      <c r="Y41" s="603">
        <v>4800</v>
      </c>
      <c r="Z41" s="603">
        <v>3400</v>
      </c>
      <c r="AA41" s="603">
        <v>3000</v>
      </c>
      <c r="AB41" s="603">
        <v>3200</v>
      </c>
      <c r="AC41" s="603">
        <v>2000</v>
      </c>
      <c r="AD41" s="603">
        <v>14300</v>
      </c>
      <c r="AE41" s="603">
        <v>19800</v>
      </c>
      <c r="AF41" s="603">
        <v>23600</v>
      </c>
      <c r="AG41" s="603">
        <v>33600</v>
      </c>
      <c r="AH41" s="603">
        <v>36800</v>
      </c>
      <c r="AI41" s="603">
        <v>40500</v>
      </c>
      <c r="AJ41" s="603">
        <v>35100</v>
      </c>
      <c r="AK41" s="603">
        <v>35200</v>
      </c>
      <c r="AL41" s="603">
        <v>39000</v>
      </c>
      <c r="AM41" s="603">
        <v>5900</v>
      </c>
      <c r="AN41" s="603">
        <v>5800</v>
      </c>
      <c r="AO41" s="603">
        <v>3700</v>
      </c>
      <c r="AP41" s="603">
        <v>3200</v>
      </c>
      <c r="AQ41" s="603">
        <v>3100</v>
      </c>
      <c r="AR41" s="603">
        <v>14200</v>
      </c>
      <c r="AS41" s="603">
        <v>16800</v>
      </c>
      <c r="AT41" s="603">
        <v>19600</v>
      </c>
      <c r="AU41" s="603">
        <v>26800</v>
      </c>
      <c r="AV41" s="603">
        <v>28200</v>
      </c>
      <c r="AW41" s="603">
        <v>36700</v>
      </c>
      <c r="AX41" s="603">
        <v>42700</v>
      </c>
      <c r="AY41" s="603">
        <v>45600</v>
      </c>
      <c r="AZ41" s="866">
        <v>49500</v>
      </c>
    </row>
    <row r="42" spans="2:52" ht="16" customHeight="1">
      <c r="B42" s="867" t="s">
        <v>669</v>
      </c>
      <c r="C42" s="601" t="s">
        <v>670</v>
      </c>
      <c r="D42" s="601" t="s">
        <v>671</v>
      </c>
      <c r="E42" s="604"/>
      <c r="F42" s="603">
        <v>6400</v>
      </c>
      <c r="G42" s="603">
        <v>7500</v>
      </c>
      <c r="H42" s="603">
        <v>13510</v>
      </c>
      <c r="I42" s="603">
        <v>17500</v>
      </c>
      <c r="J42" s="603">
        <v>31700</v>
      </c>
      <c r="K42" s="603">
        <v>38500</v>
      </c>
      <c r="L42" s="603">
        <v>49600</v>
      </c>
      <c r="M42" s="603">
        <v>50800</v>
      </c>
      <c r="N42" s="603">
        <v>62600</v>
      </c>
      <c r="O42" s="603">
        <v>80400</v>
      </c>
      <c r="P42" s="603">
        <v>83700</v>
      </c>
      <c r="Q42" s="603">
        <v>86000</v>
      </c>
      <c r="R42" s="603">
        <v>98400</v>
      </c>
      <c r="S42" s="603">
        <v>105300</v>
      </c>
      <c r="T42" s="603">
        <v>700</v>
      </c>
      <c r="U42" s="603">
        <v>4100</v>
      </c>
      <c r="V42" s="603">
        <v>7300</v>
      </c>
      <c r="W42" s="603">
        <v>6900</v>
      </c>
      <c r="X42" s="603">
        <v>8800</v>
      </c>
      <c r="Y42" s="603">
        <v>12300</v>
      </c>
      <c r="Z42" s="603">
        <v>6700</v>
      </c>
      <c r="AA42" s="603">
        <v>7600</v>
      </c>
      <c r="AB42" s="603">
        <v>7400</v>
      </c>
      <c r="AC42" s="603">
        <v>8000</v>
      </c>
      <c r="AD42" s="603">
        <v>16300</v>
      </c>
      <c r="AE42" s="603">
        <v>20000</v>
      </c>
      <c r="AF42" s="603">
        <v>20300</v>
      </c>
      <c r="AG42" s="603">
        <v>27300</v>
      </c>
      <c r="AH42" s="603">
        <v>30600</v>
      </c>
      <c r="AI42" s="603">
        <v>31600</v>
      </c>
      <c r="AJ42" s="603">
        <v>27800</v>
      </c>
      <c r="AK42" s="603">
        <v>34000</v>
      </c>
      <c r="AL42" s="603">
        <v>35100</v>
      </c>
      <c r="AM42" s="603">
        <v>2700</v>
      </c>
      <c r="AN42" s="603">
        <v>3000</v>
      </c>
      <c r="AO42" s="603">
        <v>2400</v>
      </c>
      <c r="AP42" s="603">
        <v>2600</v>
      </c>
      <c r="AQ42" s="603">
        <v>2400</v>
      </c>
      <c r="AR42" s="603">
        <v>18100</v>
      </c>
      <c r="AS42" s="603">
        <v>22300</v>
      </c>
      <c r="AT42" s="603">
        <v>23600</v>
      </c>
      <c r="AU42" s="603">
        <v>26600</v>
      </c>
      <c r="AV42" s="603">
        <v>34700</v>
      </c>
      <c r="AW42" s="603">
        <v>42500</v>
      </c>
      <c r="AX42" s="603">
        <v>48200</v>
      </c>
      <c r="AY42" s="603">
        <v>54400</v>
      </c>
      <c r="AZ42" s="866">
        <v>59800</v>
      </c>
    </row>
    <row r="43" spans="2:52" ht="16" customHeight="1">
      <c r="B43" s="931" t="s">
        <v>672</v>
      </c>
      <c r="C43" s="932" t="s">
        <v>673</v>
      </c>
      <c r="D43" s="932" t="s">
        <v>674</v>
      </c>
      <c r="E43" s="933"/>
      <c r="F43" s="934">
        <v>1500</v>
      </c>
      <c r="G43" s="934">
        <v>1900</v>
      </c>
      <c r="H43" s="934">
        <v>4080</v>
      </c>
      <c r="I43" s="934">
        <v>6300</v>
      </c>
      <c r="J43" s="934">
        <v>9300</v>
      </c>
      <c r="K43" s="934">
        <v>14600</v>
      </c>
      <c r="L43" s="934">
        <v>18500</v>
      </c>
      <c r="M43" s="934">
        <v>19500</v>
      </c>
      <c r="N43" s="934">
        <v>23100</v>
      </c>
      <c r="O43" s="934">
        <v>30000</v>
      </c>
      <c r="P43" s="934">
        <v>38000</v>
      </c>
      <c r="Q43" s="934">
        <v>35900</v>
      </c>
      <c r="R43" s="934">
        <v>39900</v>
      </c>
      <c r="S43" s="934">
        <v>41300</v>
      </c>
      <c r="T43" s="934">
        <v>500</v>
      </c>
      <c r="U43" s="934">
        <v>700</v>
      </c>
      <c r="V43" s="934">
        <v>2000</v>
      </c>
      <c r="W43" s="934">
        <v>2100</v>
      </c>
      <c r="X43" s="934">
        <v>2600</v>
      </c>
      <c r="Y43" s="934">
        <v>3200</v>
      </c>
      <c r="Z43" s="934">
        <v>1600</v>
      </c>
      <c r="AA43" s="934">
        <v>1500</v>
      </c>
      <c r="AB43" s="934">
        <v>1400</v>
      </c>
      <c r="AC43" s="934">
        <v>900</v>
      </c>
      <c r="AD43" s="934">
        <v>7100</v>
      </c>
      <c r="AE43" s="934">
        <v>9000</v>
      </c>
      <c r="AF43" s="934">
        <v>8000</v>
      </c>
      <c r="AG43" s="934">
        <v>9600</v>
      </c>
      <c r="AH43" s="934">
        <v>12100</v>
      </c>
      <c r="AI43" s="934">
        <v>17100</v>
      </c>
      <c r="AJ43" s="934">
        <v>13200</v>
      </c>
      <c r="AK43" s="934">
        <v>14900</v>
      </c>
      <c r="AL43" s="934">
        <v>13800</v>
      </c>
      <c r="AM43" s="934">
        <v>1200</v>
      </c>
      <c r="AN43" s="934">
        <v>900</v>
      </c>
      <c r="AO43" s="934">
        <v>500</v>
      </c>
      <c r="AP43" s="934">
        <v>800</v>
      </c>
      <c r="AQ43" s="934">
        <v>1100</v>
      </c>
      <c r="AR43" s="934">
        <v>6900</v>
      </c>
      <c r="AS43" s="934">
        <v>7400</v>
      </c>
      <c r="AT43" s="934">
        <v>9500</v>
      </c>
      <c r="AU43" s="934">
        <v>10900</v>
      </c>
      <c r="AV43" s="934">
        <v>13400</v>
      </c>
      <c r="AW43" s="934">
        <v>18500</v>
      </c>
      <c r="AX43" s="934">
        <v>20700</v>
      </c>
      <c r="AY43" s="934">
        <v>22800</v>
      </c>
      <c r="AZ43" s="935">
        <v>25400</v>
      </c>
    </row>
    <row r="44" spans="2:52" ht="16" customHeight="1">
      <c r="B44" s="867" t="s">
        <v>675</v>
      </c>
      <c r="C44" s="601" t="s">
        <v>676</v>
      </c>
      <c r="D44" s="601" t="s">
        <v>677</v>
      </c>
      <c r="E44" s="604"/>
      <c r="F44" s="603">
        <v>3600</v>
      </c>
      <c r="G44" s="603">
        <v>4700</v>
      </c>
      <c r="H44" s="603">
        <v>6420</v>
      </c>
      <c r="I44" s="603">
        <v>10000</v>
      </c>
      <c r="J44" s="603">
        <v>13100</v>
      </c>
      <c r="K44" s="603">
        <v>16100</v>
      </c>
      <c r="L44" s="603">
        <v>19200</v>
      </c>
      <c r="M44" s="603">
        <v>22600</v>
      </c>
      <c r="N44" s="603">
        <v>28100</v>
      </c>
      <c r="O44" s="603">
        <v>31500</v>
      </c>
      <c r="P44" s="603">
        <v>44200</v>
      </c>
      <c r="Q44" s="603">
        <v>44800</v>
      </c>
      <c r="R44" s="603">
        <v>48300</v>
      </c>
      <c r="S44" s="603">
        <v>54600</v>
      </c>
      <c r="T44" s="603">
        <v>500</v>
      </c>
      <c r="U44" s="603">
        <v>500</v>
      </c>
      <c r="V44" s="603">
        <v>900</v>
      </c>
      <c r="W44" s="603">
        <v>1200</v>
      </c>
      <c r="X44" s="603">
        <v>1400</v>
      </c>
      <c r="Y44" s="603">
        <v>1800</v>
      </c>
      <c r="Z44" s="603">
        <v>2000</v>
      </c>
      <c r="AA44" s="603">
        <v>2100</v>
      </c>
      <c r="AB44" s="603">
        <v>1500</v>
      </c>
      <c r="AC44" s="603">
        <v>1500</v>
      </c>
      <c r="AD44" s="603">
        <v>5500</v>
      </c>
      <c r="AE44" s="603">
        <v>7100</v>
      </c>
      <c r="AF44" s="603">
        <v>7700</v>
      </c>
      <c r="AG44" s="603">
        <v>8500</v>
      </c>
      <c r="AH44" s="603">
        <v>9800</v>
      </c>
      <c r="AI44" s="603">
        <v>15000</v>
      </c>
      <c r="AJ44" s="603">
        <v>12900</v>
      </c>
      <c r="AK44" s="603">
        <v>13000</v>
      </c>
      <c r="AL44" s="603">
        <v>15700</v>
      </c>
      <c r="AM44" s="603">
        <v>700</v>
      </c>
      <c r="AN44" s="603">
        <v>600</v>
      </c>
      <c r="AO44" s="603">
        <v>800</v>
      </c>
      <c r="AP44" s="603">
        <v>600</v>
      </c>
      <c r="AQ44" s="603">
        <v>1100</v>
      </c>
      <c r="AR44" s="603">
        <v>10000</v>
      </c>
      <c r="AS44" s="603">
        <v>11200</v>
      </c>
      <c r="AT44" s="603">
        <v>13700</v>
      </c>
      <c r="AU44" s="603">
        <v>18200</v>
      </c>
      <c r="AV44" s="603">
        <v>19200</v>
      </c>
      <c r="AW44" s="603">
        <v>26600</v>
      </c>
      <c r="AX44" s="603">
        <v>29000</v>
      </c>
      <c r="AY44" s="603">
        <v>33200</v>
      </c>
      <c r="AZ44" s="866">
        <v>36300</v>
      </c>
    </row>
    <row r="45" spans="2:52" ht="16" customHeight="1">
      <c r="B45" s="867" t="s">
        <v>678</v>
      </c>
      <c r="C45" s="601" t="s">
        <v>679</v>
      </c>
      <c r="D45" s="601" t="s">
        <v>680</v>
      </c>
      <c r="E45" s="600"/>
      <c r="F45" s="603">
        <v>6200</v>
      </c>
      <c r="G45" s="603">
        <v>8500</v>
      </c>
      <c r="H45" s="603">
        <v>17250</v>
      </c>
      <c r="I45" s="603">
        <v>25300</v>
      </c>
      <c r="J45" s="603">
        <v>43700</v>
      </c>
      <c r="K45" s="603">
        <v>51800</v>
      </c>
      <c r="L45" s="603">
        <v>73100</v>
      </c>
      <c r="M45" s="603">
        <v>65100</v>
      </c>
      <c r="N45" s="603">
        <v>100200</v>
      </c>
      <c r="O45" s="603">
        <v>104200</v>
      </c>
      <c r="P45" s="603">
        <v>128300</v>
      </c>
      <c r="Q45" s="603">
        <v>140100</v>
      </c>
      <c r="R45" s="603">
        <v>142500</v>
      </c>
      <c r="S45" s="603">
        <v>157200</v>
      </c>
      <c r="T45" s="603">
        <v>1100</v>
      </c>
      <c r="U45" s="603">
        <v>1500</v>
      </c>
      <c r="V45" s="603">
        <v>3100</v>
      </c>
      <c r="W45" s="603">
        <v>3500</v>
      </c>
      <c r="X45" s="603">
        <v>5000</v>
      </c>
      <c r="Y45" s="603">
        <v>4600</v>
      </c>
      <c r="Z45" s="603">
        <v>5100</v>
      </c>
      <c r="AA45" s="603">
        <v>3700</v>
      </c>
      <c r="AB45" s="603">
        <v>3600</v>
      </c>
      <c r="AC45" s="603">
        <v>5800</v>
      </c>
      <c r="AD45" s="603">
        <v>22300</v>
      </c>
      <c r="AE45" s="603">
        <v>41600</v>
      </c>
      <c r="AF45" s="603">
        <v>32300</v>
      </c>
      <c r="AG45" s="603">
        <v>55100</v>
      </c>
      <c r="AH45" s="603">
        <v>50400</v>
      </c>
      <c r="AI45" s="603">
        <v>53200</v>
      </c>
      <c r="AJ45" s="603">
        <v>61600</v>
      </c>
      <c r="AK45" s="603">
        <v>62200</v>
      </c>
      <c r="AL45" s="603">
        <v>65000</v>
      </c>
      <c r="AM45" s="603">
        <v>2600</v>
      </c>
      <c r="AN45" s="603">
        <v>2700</v>
      </c>
      <c r="AO45" s="603">
        <v>3100</v>
      </c>
      <c r="AP45" s="603">
        <v>3300</v>
      </c>
      <c r="AQ45" s="603">
        <v>3800</v>
      </c>
      <c r="AR45" s="603">
        <v>28000</v>
      </c>
      <c r="AS45" s="603">
        <v>28400</v>
      </c>
      <c r="AT45" s="603">
        <v>29300</v>
      </c>
      <c r="AU45" s="603">
        <v>40200</v>
      </c>
      <c r="AV45" s="603">
        <v>46600</v>
      </c>
      <c r="AW45" s="603">
        <v>67400</v>
      </c>
      <c r="AX45" s="603">
        <v>71700</v>
      </c>
      <c r="AY45" s="603">
        <v>73400</v>
      </c>
      <c r="AZ45" s="866">
        <v>82600</v>
      </c>
    </row>
    <row r="46" spans="2:52" ht="16" customHeight="1">
      <c r="B46" s="867" t="s">
        <v>681</v>
      </c>
      <c r="C46" s="601" t="s">
        <v>682</v>
      </c>
      <c r="D46" s="601" t="s">
        <v>683</v>
      </c>
      <c r="E46" s="604"/>
      <c r="F46" s="603">
        <v>11000</v>
      </c>
      <c r="G46" s="603">
        <v>13200</v>
      </c>
      <c r="H46" s="603">
        <v>25550</v>
      </c>
      <c r="I46" s="603">
        <v>42700</v>
      </c>
      <c r="J46" s="603">
        <v>66400</v>
      </c>
      <c r="K46" s="603">
        <v>80100</v>
      </c>
      <c r="L46" s="603">
        <v>100500</v>
      </c>
      <c r="M46" s="603">
        <v>117800</v>
      </c>
      <c r="N46" s="603">
        <v>156600</v>
      </c>
      <c r="O46" s="603">
        <v>171600</v>
      </c>
      <c r="P46" s="603">
        <v>198300</v>
      </c>
      <c r="Q46" s="603">
        <v>221300</v>
      </c>
      <c r="R46" s="603">
        <v>215600</v>
      </c>
      <c r="S46" s="603">
        <v>231400</v>
      </c>
      <c r="T46" s="603">
        <v>3800</v>
      </c>
      <c r="U46" s="603">
        <v>2600</v>
      </c>
      <c r="V46" s="603">
        <v>5100</v>
      </c>
      <c r="W46" s="603">
        <v>6600</v>
      </c>
      <c r="X46" s="603">
        <v>8400</v>
      </c>
      <c r="Y46" s="603">
        <v>9200</v>
      </c>
      <c r="Z46" s="603">
        <v>13000</v>
      </c>
      <c r="AA46" s="603">
        <v>8300</v>
      </c>
      <c r="AB46" s="603">
        <v>6600</v>
      </c>
      <c r="AC46" s="603">
        <v>7800</v>
      </c>
      <c r="AD46" s="603">
        <v>41200</v>
      </c>
      <c r="AE46" s="603">
        <v>55900</v>
      </c>
      <c r="AF46" s="603">
        <v>60400</v>
      </c>
      <c r="AG46" s="603">
        <v>90000</v>
      </c>
      <c r="AH46" s="603">
        <v>90500</v>
      </c>
      <c r="AI46" s="603">
        <v>95200</v>
      </c>
      <c r="AJ46" s="603">
        <v>105100</v>
      </c>
      <c r="AK46" s="603">
        <v>89000</v>
      </c>
      <c r="AL46" s="603">
        <v>102600</v>
      </c>
      <c r="AM46" s="603">
        <v>5800</v>
      </c>
      <c r="AN46" s="603">
        <v>5400</v>
      </c>
      <c r="AO46" s="603">
        <v>6500</v>
      </c>
      <c r="AP46" s="603">
        <v>5900</v>
      </c>
      <c r="AQ46" s="603">
        <v>6200</v>
      </c>
      <c r="AR46" s="603">
        <v>36300</v>
      </c>
      <c r="AS46" s="603">
        <v>39600</v>
      </c>
      <c r="AT46" s="603">
        <v>50900</v>
      </c>
      <c r="AU46" s="603">
        <v>58200</v>
      </c>
      <c r="AV46" s="603">
        <v>66100</v>
      </c>
      <c r="AW46" s="603">
        <v>84600</v>
      </c>
      <c r="AX46" s="603">
        <v>101400</v>
      </c>
      <c r="AY46" s="603">
        <v>114200</v>
      </c>
      <c r="AZ46" s="866">
        <v>114700</v>
      </c>
    </row>
    <row r="47" spans="2:52" ht="16" customHeight="1">
      <c r="B47" s="868" t="s">
        <v>684</v>
      </c>
      <c r="C47" s="869" t="s">
        <v>685</v>
      </c>
      <c r="D47" s="869" t="s">
        <v>686</v>
      </c>
      <c r="E47" s="936"/>
      <c r="F47" s="870">
        <v>6200</v>
      </c>
      <c r="G47" s="870">
        <v>10700</v>
      </c>
      <c r="H47" s="870">
        <v>18450</v>
      </c>
      <c r="I47" s="870">
        <v>23500</v>
      </c>
      <c r="J47" s="870">
        <v>35300</v>
      </c>
      <c r="K47" s="870">
        <v>41700</v>
      </c>
      <c r="L47" s="870">
        <v>53900</v>
      </c>
      <c r="M47" s="870">
        <v>56300</v>
      </c>
      <c r="N47" s="870">
        <v>70500</v>
      </c>
      <c r="O47" s="870">
        <v>82200</v>
      </c>
      <c r="P47" s="870">
        <v>104600</v>
      </c>
      <c r="Q47" s="870">
        <v>114400</v>
      </c>
      <c r="R47" s="870">
        <v>126800</v>
      </c>
      <c r="S47" s="870">
        <v>140700</v>
      </c>
      <c r="T47" s="870">
        <v>800</v>
      </c>
      <c r="U47" s="870">
        <v>1400</v>
      </c>
      <c r="V47" s="870">
        <v>2500</v>
      </c>
      <c r="W47" s="870">
        <v>3000</v>
      </c>
      <c r="X47" s="870">
        <v>3100</v>
      </c>
      <c r="Y47" s="870">
        <v>4600</v>
      </c>
      <c r="Z47" s="870">
        <v>3500</v>
      </c>
      <c r="AA47" s="870">
        <v>4300</v>
      </c>
      <c r="AB47" s="870">
        <v>2300</v>
      </c>
      <c r="AC47" s="870">
        <v>2900</v>
      </c>
      <c r="AD47" s="870">
        <v>16300</v>
      </c>
      <c r="AE47" s="870">
        <v>29300</v>
      </c>
      <c r="AF47" s="870">
        <v>24200</v>
      </c>
      <c r="AG47" s="870">
        <v>32500</v>
      </c>
      <c r="AH47" s="870">
        <v>35800</v>
      </c>
      <c r="AI47" s="870">
        <v>44400</v>
      </c>
      <c r="AJ47" s="870">
        <v>43700</v>
      </c>
      <c r="AK47" s="870">
        <v>50300</v>
      </c>
      <c r="AL47" s="870">
        <v>53600</v>
      </c>
      <c r="AM47" s="870">
        <v>2400</v>
      </c>
      <c r="AN47" s="870">
        <v>2300</v>
      </c>
      <c r="AO47" s="870">
        <v>3500</v>
      </c>
      <c r="AP47" s="870">
        <v>2800</v>
      </c>
      <c r="AQ47" s="870">
        <v>3700</v>
      </c>
      <c r="AR47" s="870">
        <v>24000</v>
      </c>
      <c r="AS47" s="870">
        <v>22100</v>
      </c>
      <c r="AT47" s="870">
        <v>29100</v>
      </c>
      <c r="AU47" s="870">
        <v>34900</v>
      </c>
      <c r="AV47" s="870">
        <v>39500</v>
      </c>
      <c r="AW47" s="870">
        <v>54400</v>
      </c>
      <c r="AX47" s="870">
        <v>62900</v>
      </c>
      <c r="AY47" s="870">
        <v>71400</v>
      </c>
      <c r="AZ47" s="871">
        <v>80500</v>
      </c>
    </row>
    <row r="48" spans="2:52" ht="16" customHeight="1">
      <c r="B48" s="867" t="s">
        <v>687</v>
      </c>
      <c r="C48" s="601" t="s">
        <v>688</v>
      </c>
      <c r="D48" s="601" t="s">
        <v>689</v>
      </c>
      <c r="E48" s="604"/>
      <c r="F48" s="603">
        <v>3000</v>
      </c>
      <c r="G48" s="603">
        <v>4800</v>
      </c>
      <c r="H48" s="603">
        <v>8340</v>
      </c>
      <c r="I48" s="603">
        <v>11700</v>
      </c>
      <c r="J48" s="603">
        <v>17600</v>
      </c>
      <c r="K48" s="603">
        <v>25000</v>
      </c>
      <c r="L48" s="603">
        <v>30000</v>
      </c>
      <c r="M48" s="603">
        <v>36700</v>
      </c>
      <c r="N48" s="603">
        <v>40800</v>
      </c>
      <c r="O48" s="603">
        <v>46100</v>
      </c>
      <c r="P48" s="603">
        <v>56500</v>
      </c>
      <c r="Q48" s="603">
        <v>64000</v>
      </c>
      <c r="R48" s="603">
        <v>74100</v>
      </c>
      <c r="S48" s="603">
        <v>83000</v>
      </c>
      <c r="T48" s="603">
        <v>400</v>
      </c>
      <c r="U48" s="603">
        <v>1100</v>
      </c>
      <c r="V48" s="603">
        <v>1600</v>
      </c>
      <c r="W48" s="603">
        <v>1900</v>
      </c>
      <c r="X48" s="603">
        <v>4900</v>
      </c>
      <c r="Y48" s="603">
        <v>2500</v>
      </c>
      <c r="Z48" s="603">
        <v>3400</v>
      </c>
      <c r="AA48" s="603">
        <v>3400</v>
      </c>
      <c r="AB48" s="603">
        <v>3000</v>
      </c>
      <c r="AC48" s="603">
        <v>2000</v>
      </c>
      <c r="AD48" s="603">
        <v>9800</v>
      </c>
      <c r="AE48" s="603">
        <v>14200</v>
      </c>
      <c r="AF48" s="603">
        <v>14200</v>
      </c>
      <c r="AG48" s="603">
        <v>17200</v>
      </c>
      <c r="AH48" s="603">
        <v>19900</v>
      </c>
      <c r="AI48" s="603">
        <v>24000</v>
      </c>
      <c r="AJ48" s="603">
        <v>23300</v>
      </c>
      <c r="AK48" s="603">
        <v>30200</v>
      </c>
      <c r="AL48" s="603">
        <v>31300</v>
      </c>
      <c r="AM48" s="603">
        <v>1400</v>
      </c>
      <c r="AN48" s="603">
        <v>1100</v>
      </c>
      <c r="AO48" s="603">
        <v>1300</v>
      </c>
      <c r="AP48" s="603">
        <v>1500</v>
      </c>
      <c r="AQ48" s="603">
        <v>2100</v>
      </c>
      <c r="AR48" s="603">
        <v>14100</v>
      </c>
      <c r="AS48" s="603">
        <v>14200</v>
      </c>
      <c r="AT48" s="603">
        <v>20600</v>
      </c>
      <c r="AU48" s="603">
        <v>18700</v>
      </c>
      <c r="AV48" s="603">
        <v>22300</v>
      </c>
      <c r="AW48" s="603">
        <v>28000</v>
      </c>
      <c r="AX48" s="603">
        <v>36000</v>
      </c>
      <c r="AY48" s="603">
        <v>39300</v>
      </c>
      <c r="AZ48" s="866">
        <v>47600</v>
      </c>
    </row>
    <row r="49" spans="2:52" ht="16" customHeight="1">
      <c r="B49" s="867" t="s">
        <v>690</v>
      </c>
      <c r="C49" s="601" t="s">
        <v>691</v>
      </c>
      <c r="D49" s="601" t="s">
        <v>692</v>
      </c>
      <c r="E49" s="600"/>
      <c r="F49" s="603">
        <v>3500</v>
      </c>
      <c r="G49" s="603">
        <v>5100</v>
      </c>
      <c r="H49" s="603">
        <v>8930</v>
      </c>
      <c r="I49" s="603">
        <v>15200</v>
      </c>
      <c r="J49" s="603">
        <v>25600</v>
      </c>
      <c r="K49" s="603">
        <v>27600</v>
      </c>
      <c r="L49" s="603">
        <v>34800</v>
      </c>
      <c r="M49" s="603">
        <v>39400</v>
      </c>
      <c r="N49" s="603">
        <v>49800</v>
      </c>
      <c r="O49" s="603">
        <v>58400</v>
      </c>
      <c r="P49" s="603">
        <v>71400</v>
      </c>
      <c r="Q49" s="603">
        <v>80900</v>
      </c>
      <c r="R49" s="603">
        <v>88200</v>
      </c>
      <c r="S49" s="603">
        <v>91500</v>
      </c>
      <c r="T49" s="603">
        <v>1500</v>
      </c>
      <c r="U49" s="603">
        <v>2100</v>
      </c>
      <c r="V49" s="603">
        <v>1900</v>
      </c>
      <c r="W49" s="603">
        <v>3900</v>
      </c>
      <c r="X49" s="603">
        <v>3800</v>
      </c>
      <c r="Y49" s="603">
        <v>3700</v>
      </c>
      <c r="Z49" s="603">
        <v>3900</v>
      </c>
      <c r="AA49" s="603">
        <v>3000</v>
      </c>
      <c r="AB49" s="603">
        <v>2800</v>
      </c>
      <c r="AC49" s="603">
        <v>3200</v>
      </c>
      <c r="AD49" s="603">
        <v>11700</v>
      </c>
      <c r="AE49" s="603">
        <v>15800</v>
      </c>
      <c r="AF49" s="603">
        <v>18000</v>
      </c>
      <c r="AG49" s="603">
        <v>25800</v>
      </c>
      <c r="AH49" s="603">
        <v>27200</v>
      </c>
      <c r="AI49" s="603">
        <v>33200</v>
      </c>
      <c r="AJ49" s="603">
        <v>30300</v>
      </c>
      <c r="AK49" s="603">
        <v>36900</v>
      </c>
      <c r="AL49" s="603">
        <v>38200</v>
      </c>
      <c r="AM49" s="603">
        <v>1600</v>
      </c>
      <c r="AN49" s="603">
        <v>1300</v>
      </c>
      <c r="AO49" s="603">
        <v>2000</v>
      </c>
      <c r="AP49" s="603">
        <v>1800</v>
      </c>
      <c r="AQ49" s="603">
        <v>2200</v>
      </c>
      <c r="AR49" s="603">
        <v>13800</v>
      </c>
      <c r="AS49" s="603">
        <v>17100</v>
      </c>
      <c r="AT49" s="603">
        <v>17400</v>
      </c>
      <c r="AU49" s="603">
        <v>20200</v>
      </c>
      <c r="AV49" s="603">
        <v>25800</v>
      </c>
      <c r="AW49" s="603">
        <v>33100</v>
      </c>
      <c r="AX49" s="603">
        <v>45700</v>
      </c>
      <c r="AY49" s="603">
        <v>46700</v>
      </c>
      <c r="AZ49" s="866">
        <v>47900</v>
      </c>
    </row>
    <row r="50" spans="2:52" ht="16" customHeight="1">
      <c r="B50" s="867" t="s">
        <v>693</v>
      </c>
      <c r="C50" s="601" t="s">
        <v>694</v>
      </c>
      <c r="D50" s="601" t="s">
        <v>695</v>
      </c>
      <c r="E50" s="604"/>
      <c r="F50" s="603">
        <v>8000</v>
      </c>
      <c r="G50" s="603">
        <v>10000</v>
      </c>
      <c r="H50" s="603">
        <v>17210</v>
      </c>
      <c r="I50" s="603">
        <v>24500</v>
      </c>
      <c r="J50" s="603">
        <v>35500</v>
      </c>
      <c r="K50" s="603">
        <v>48300</v>
      </c>
      <c r="L50" s="603">
        <v>60000</v>
      </c>
      <c r="M50" s="603">
        <v>67500</v>
      </c>
      <c r="N50" s="603">
        <v>71500</v>
      </c>
      <c r="O50" s="603">
        <v>88900</v>
      </c>
      <c r="P50" s="603">
        <v>102800</v>
      </c>
      <c r="Q50" s="603">
        <v>123400</v>
      </c>
      <c r="R50" s="603">
        <v>129800</v>
      </c>
      <c r="S50" s="603">
        <v>145600</v>
      </c>
      <c r="T50" s="603">
        <v>900</v>
      </c>
      <c r="U50" s="603">
        <v>1200</v>
      </c>
      <c r="V50" s="603">
        <v>2200</v>
      </c>
      <c r="W50" s="603">
        <v>3700</v>
      </c>
      <c r="X50" s="603">
        <v>4100</v>
      </c>
      <c r="Y50" s="603">
        <v>5700</v>
      </c>
      <c r="Z50" s="603">
        <v>3800</v>
      </c>
      <c r="AA50" s="603">
        <v>3900</v>
      </c>
      <c r="AB50" s="603">
        <v>3900</v>
      </c>
      <c r="AC50" s="603">
        <v>3800</v>
      </c>
      <c r="AD50" s="603">
        <v>22300</v>
      </c>
      <c r="AE50" s="603">
        <v>30800</v>
      </c>
      <c r="AF50" s="603">
        <v>36500</v>
      </c>
      <c r="AG50" s="603">
        <v>31700</v>
      </c>
      <c r="AH50" s="603">
        <v>40100</v>
      </c>
      <c r="AI50" s="603">
        <v>49100</v>
      </c>
      <c r="AJ50" s="603">
        <v>50300</v>
      </c>
      <c r="AK50" s="603">
        <v>49700</v>
      </c>
      <c r="AL50" s="603">
        <v>48400</v>
      </c>
      <c r="AM50" s="603">
        <v>2900</v>
      </c>
      <c r="AN50" s="603">
        <v>1900</v>
      </c>
      <c r="AO50" s="603">
        <v>2100</v>
      </c>
      <c r="AP50" s="603">
        <v>3100</v>
      </c>
      <c r="AQ50" s="603">
        <v>3300</v>
      </c>
      <c r="AR50" s="603">
        <v>24700</v>
      </c>
      <c r="AS50" s="603">
        <v>27100</v>
      </c>
      <c r="AT50" s="603">
        <v>27400</v>
      </c>
      <c r="AU50" s="603">
        <v>35700</v>
      </c>
      <c r="AV50" s="603">
        <v>40200</v>
      </c>
      <c r="AW50" s="603">
        <v>48000</v>
      </c>
      <c r="AX50" s="603">
        <v>67100</v>
      </c>
      <c r="AY50" s="603">
        <v>73100</v>
      </c>
      <c r="AZ50" s="866">
        <v>90100</v>
      </c>
    </row>
    <row r="51" spans="2:52" ht="16" customHeight="1">
      <c r="B51" s="867" t="s">
        <v>696</v>
      </c>
      <c r="C51" s="601" t="s">
        <v>697</v>
      </c>
      <c r="D51" s="601" t="s">
        <v>698</v>
      </c>
      <c r="E51" s="600"/>
      <c r="F51" s="603">
        <v>5500</v>
      </c>
      <c r="G51" s="603">
        <v>6000</v>
      </c>
      <c r="H51" s="603">
        <v>11350</v>
      </c>
      <c r="I51" s="603">
        <v>17400</v>
      </c>
      <c r="J51" s="603">
        <v>23000</v>
      </c>
      <c r="K51" s="603">
        <v>33700</v>
      </c>
      <c r="L51" s="603">
        <v>43200</v>
      </c>
      <c r="M51" s="603">
        <v>48500</v>
      </c>
      <c r="N51" s="603">
        <v>46100</v>
      </c>
      <c r="O51" s="603">
        <v>52500</v>
      </c>
      <c r="P51" s="603">
        <v>62600</v>
      </c>
      <c r="Q51" s="603">
        <v>69800</v>
      </c>
      <c r="R51" s="603">
        <v>74600</v>
      </c>
      <c r="S51" s="603">
        <v>78700</v>
      </c>
      <c r="T51" s="603">
        <v>600</v>
      </c>
      <c r="U51" s="603">
        <v>1000</v>
      </c>
      <c r="V51" s="603">
        <v>1400</v>
      </c>
      <c r="W51" s="603">
        <v>1800</v>
      </c>
      <c r="X51" s="603">
        <v>2900</v>
      </c>
      <c r="Y51" s="603">
        <v>3400</v>
      </c>
      <c r="Z51" s="603">
        <v>3400</v>
      </c>
      <c r="AA51" s="603">
        <v>3700</v>
      </c>
      <c r="AB51" s="603">
        <v>2400</v>
      </c>
      <c r="AC51" s="603">
        <v>2500</v>
      </c>
      <c r="AD51" s="603">
        <v>14500</v>
      </c>
      <c r="AE51" s="603">
        <v>21100</v>
      </c>
      <c r="AF51" s="603">
        <v>23800</v>
      </c>
      <c r="AG51" s="603">
        <v>17700</v>
      </c>
      <c r="AH51" s="603">
        <v>20000</v>
      </c>
      <c r="AI51" s="603">
        <v>27400</v>
      </c>
      <c r="AJ51" s="603">
        <v>23700</v>
      </c>
      <c r="AK51" s="603">
        <v>21200</v>
      </c>
      <c r="AL51" s="603">
        <v>24300</v>
      </c>
      <c r="AM51" s="603">
        <v>1700</v>
      </c>
      <c r="AN51" s="603">
        <v>900</v>
      </c>
      <c r="AO51" s="603">
        <v>1000</v>
      </c>
      <c r="AP51" s="603">
        <v>800</v>
      </c>
      <c r="AQ51" s="603">
        <v>1700</v>
      </c>
      <c r="AR51" s="603">
        <v>18100</v>
      </c>
      <c r="AS51" s="603">
        <v>20700</v>
      </c>
      <c r="AT51" s="603">
        <v>22800</v>
      </c>
      <c r="AU51" s="603">
        <v>25500</v>
      </c>
      <c r="AV51" s="603">
        <v>27500</v>
      </c>
      <c r="AW51" s="603">
        <v>30800</v>
      </c>
      <c r="AX51" s="603">
        <v>41400</v>
      </c>
      <c r="AY51" s="603">
        <v>50100</v>
      </c>
      <c r="AZ51" s="866">
        <v>50100</v>
      </c>
    </row>
    <row r="52" spans="2:52" ht="16" customHeight="1">
      <c r="B52" s="931" t="s">
        <v>699</v>
      </c>
      <c r="C52" s="932" t="s">
        <v>700</v>
      </c>
      <c r="D52" s="932" t="s">
        <v>701</v>
      </c>
      <c r="E52" s="933"/>
      <c r="F52" s="934">
        <v>16000</v>
      </c>
      <c r="G52" s="934">
        <v>29100</v>
      </c>
      <c r="H52" s="934">
        <v>44170</v>
      </c>
      <c r="I52" s="934">
        <v>70900</v>
      </c>
      <c r="J52" s="934">
        <v>105100</v>
      </c>
      <c r="K52" s="934">
        <v>132300</v>
      </c>
      <c r="L52" s="934">
        <v>170400</v>
      </c>
      <c r="M52" s="934">
        <v>172500</v>
      </c>
      <c r="N52" s="934">
        <v>199100</v>
      </c>
      <c r="O52" s="934">
        <v>242600</v>
      </c>
      <c r="P52" s="934">
        <v>324600</v>
      </c>
      <c r="Q52" s="934">
        <v>316800</v>
      </c>
      <c r="R52" s="934">
        <v>328600</v>
      </c>
      <c r="S52" s="934">
        <v>335300</v>
      </c>
      <c r="T52" s="934">
        <v>1400</v>
      </c>
      <c r="U52" s="934">
        <v>2400</v>
      </c>
      <c r="V52" s="934">
        <v>3700</v>
      </c>
      <c r="W52" s="934">
        <v>5800</v>
      </c>
      <c r="X52" s="934">
        <v>6900</v>
      </c>
      <c r="Y52" s="934">
        <v>10000</v>
      </c>
      <c r="Z52" s="934">
        <v>7800</v>
      </c>
      <c r="AA52" s="934">
        <v>6700</v>
      </c>
      <c r="AB52" s="934">
        <v>5600</v>
      </c>
      <c r="AC52" s="934">
        <v>4300</v>
      </c>
      <c r="AD52" s="934">
        <v>79700</v>
      </c>
      <c r="AE52" s="934">
        <v>123700</v>
      </c>
      <c r="AF52" s="934">
        <v>109600</v>
      </c>
      <c r="AG52" s="934">
        <v>131800</v>
      </c>
      <c r="AH52" s="934">
        <v>144000</v>
      </c>
      <c r="AI52" s="934">
        <v>203500</v>
      </c>
      <c r="AJ52" s="934">
        <v>181200</v>
      </c>
      <c r="AK52" s="934">
        <v>180200</v>
      </c>
      <c r="AL52" s="934">
        <v>189100</v>
      </c>
      <c r="AM52" s="934">
        <v>10600</v>
      </c>
      <c r="AN52" s="934">
        <v>15600</v>
      </c>
      <c r="AO52" s="934">
        <v>12200</v>
      </c>
      <c r="AP52" s="934">
        <v>16700</v>
      </c>
      <c r="AQ52" s="934">
        <v>16500</v>
      </c>
      <c r="AR52" s="934">
        <v>50200</v>
      </c>
      <c r="AS52" s="934">
        <v>43100</v>
      </c>
      <c r="AT52" s="934">
        <v>57100</v>
      </c>
      <c r="AU52" s="934">
        <v>60300</v>
      </c>
      <c r="AV52" s="934">
        <v>78000</v>
      </c>
      <c r="AW52" s="934">
        <v>97700</v>
      </c>
      <c r="AX52" s="934">
        <v>116700</v>
      </c>
      <c r="AY52" s="934">
        <v>126000</v>
      </c>
      <c r="AZ52" s="935">
        <v>125500</v>
      </c>
    </row>
    <row r="53" spans="2:52" ht="16" customHeight="1">
      <c r="B53" s="867" t="s">
        <v>702</v>
      </c>
      <c r="C53" s="601" t="s">
        <v>703</v>
      </c>
      <c r="D53" s="601" t="s">
        <v>704</v>
      </c>
      <c r="E53" s="604"/>
      <c r="F53" s="603">
        <v>3400</v>
      </c>
      <c r="G53" s="603">
        <v>4900</v>
      </c>
      <c r="H53" s="603">
        <v>7050</v>
      </c>
      <c r="I53" s="603">
        <v>7500</v>
      </c>
      <c r="J53" s="603">
        <v>9300</v>
      </c>
      <c r="K53" s="603">
        <v>12800</v>
      </c>
      <c r="L53" s="603">
        <v>16700</v>
      </c>
      <c r="M53" s="603">
        <v>18300</v>
      </c>
      <c r="N53" s="603">
        <v>24700</v>
      </c>
      <c r="O53" s="603">
        <v>28400</v>
      </c>
      <c r="P53" s="603">
        <v>35700</v>
      </c>
      <c r="Q53" s="603">
        <v>43300</v>
      </c>
      <c r="R53" s="603">
        <v>50500</v>
      </c>
      <c r="S53" s="603">
        <v>53300</v>
      </c>
      <c r="T53" s="603">
        <v>100</v>
      </c>
      <c r="U53" s="603">
        <v>200</v>
      </c>
      <c r="V53" s="603">
        <v>300</v>
      </c>
      <c r="W53" s="603">
        <v>700</v>
      </c>
      <c r="X53" s="603">
        <v>1000</v>
      </c>
      <c r="Y53" s="603">
        <v>1500</v>
      </c>
      <c r="Z53" s="603">
        <v>1300</v>
      </c>
      <c r="AA53" s="603">
        <v>1200</v>
      </c>
      <c r="AB53" s="603">
        <v>1000</v>
      </c>
      <c r="AC53" s="603">
        <v>1000</v>
      </c>
      <c r="AD53" s="603">
        <v>4800</v>
      </c>
      <c r="AE53" s="603">
        <v>8200</v>
      </c>
      <c r="AF53" s="603">
        <v>7600</v>
      </c>
      <c r="AG53" s="603">
        <v>11400</v>
      </c>
      <c r="AH53" s="603">
        <v>12400</v>
      </c>
      <c r="AI53" s="603">
        <v>15800</v>
      </c>
      <c r="AJ53" s="603">
        <v>17200</v>
      </c>
      <c r="AK53" s="603">
        <v>21100</v>
      </c>
      <c r="AL53" s="603">
        <v>22600</v>
      </c>
      <c r="AM53" s="603">
        <v>800</v>
      </c>
      <c r="AN53" s="603">
        <v>1100</v>
      </c>
      <c r="AO53" s="603">
        <v>900</v>
      </c>
      <c r="AP53" s="603">
        <v>1600</v>
      </c>
      <c r="AQ53" s="603">
        <v>1400</v>
      </c>
      <c r="AR53" s="603">
        <v>7800</v>
      </c>
      <c r="AS53" s="603">
        <v>8100</v>
      </c>
      <c r="AT53" s="603">
        <v>10100</v>
      </c>
      <c r="AU53" s="603">
        <v>12300</v>
      </c>
      <c r="AV53" s="603">
        <v>13600</v>
      </c>
      <c r="AW53" s="603">
        <v>17600</v>
      </c>
      <c r="AX53" s="603">
        <v>24000</v>
      </c>
      <c r="AY53" s="603">
        <v>26800</v>
      </c>
      <c r="AZ53" s="866">
        <v>28300</v>
      </c>
    </row>
    <row r="54" spans="2:52" ht="16" customHeight="1">
      <c r="B54" s="867" t="s">
        <v>705</v>
      </c>
      <c r="C54" s="601" t="s">
        <v>706</v>
      </c>
      <c r="D54" s="601" t="s">
        <v>707</v>
      </c>
      <c r="E54" s="602"/>
      <c r="F54" s="603">
        <v>8200</v>
      </c>
      <c r="G54" s="603">
        <v>12000</v>
      </c>
      <c r="H54" s="603">
        <v>16620</v>
      </c>
      <c r="I54" s="603">
        <v>20300</v>
      </c>
      <c r="J54" s="603">
        <v>26800</v>
      </c>
      <c r="K54" s="603">
        <v>33200</v>
      </c>
      <c r="L54" s="603">
        <v>50500</v>
      </c>
      <c r="M54" s="603">
        <v>48900</v>
      </c>
      <c r="N54" s="603">
        <v>64500</v>
      </c>
      <c r="O54" s="603">
        <v>74500</v>
      </c>
      <c r="P54" s="603">
        <v>88800</v>
      </c>
      <c r="Q54" s="603">
        <v>101800</v>
      </c>
      <c r="R54" s="603">
        <v>101500</v>
      </c>
      <c r="S54" s="603">
        <v>113000</v>
      </c>
      <c r="T54" s="603">
        <v>800</v>
      </c>
      <c r="U54" s="603">
        <v>1200</v>
      </c>
      <c r="V54" s="603">
        <v>1000</v>
      </c>
      <c r="W54" s="603">
        <v>1900</v>
      </c>
      <c r="X54" s="603">
        <v>4200</v>
      </c>
      <c r="Y54" s="603">
        <v>3400</v>
      </c>
      <c r="Z54" s="603">
        <v>2500</v>
      </c>
      <c r="AA54" s="603">
        <v>3700</v>
      </c>
      <c r="AB54" s="603">
        <v>3600</v>
      </c>
      <c r="AC54" s="603">
        <v>3100</v>
      </c>
      <c r="AD54" s="603">
        <v>15600</v>
      </c>
      <c r="AE54" s="603">
        <v>26400</v>
      </c>
      <c r="AF54" s="603">
        <v>23300</v>
      </c>
      <c r="AG54" s="603">
        <v>30900</v>
      </c>
      <c r="AH54" s="603">
        <v>33500</v>
      </c>
      <c r="AI54" s="603">
        <v>38900</v>
      </c>
      <c r="AJ54" s="603">
        <v>42700</v>
      </c>
      <c r="AK54" s="603">
        <v>37900</v>
      </c>
      <c r="AL54" s="603">
        <v>41700</v>
      </c>
      <c r="AM54" s="603">
        <v>2200</v>
      </c>
      <c r="AN54" s="603">
        <v>2300</v>
      </c>
      <c r="AO54" s="603">
        <v>2200</v>
      </c>
      <c r="AP54" s="603">
        <v>2300</v>
      </c>
      <c r="AQ54" s="603">
        <v>3300</v>
      </c>
      <c r="AR54" s="603">
        <v>16400</v>
      </c>
      <c r="AS54" s="603">
        <v>23000</v>
      </c>
      <c r="AT54" s="603">
        <v>23600</v>
      </c>
      <c r="AU54" s="603">
        <v>29400</v>
      </c>
      <c r="AV54" s="603">
        <v>35400</v>
      </c>
      <c r="AW54" s="603">
        <v>45200</v>
      </c>
      <c r="AX54" s="603">
        <v>53200</v>
      </c>
      <c r="AY54" s="603">
        <v>57700</v>
      </c>
      <c r="AZ54" s="866">
        <v>64900</v>
      </c>
    </row>
    <row r="55" spans="2:52" ht="16" customHeight="1">
      <c r="B55" s="867" t="s">
        <v>708</v>
      </c>
      <c r="C55" s="601" t="s">
        <v>709</v>
      </c>
      <c r="D55" s="601" t="s">
        <v>710</v>
      </c>
      <c r="E55" s="600"/>
      <c r="F55" s="603">
        <v>5700</v>
      </c>
      <c r="G55" s="603">
        <v>6900</v>
      </c>
      <c r="H55" s="603">
        <v>12260</v>
      </c>
      <c r="I55" s="603">
        <v>18600</v>
      </c>
      <c r="J55" s="603">
        <v>28800</v>
      </c>
      <c r="K55" s="603">
        <v>36900</v>
      </c>
      <c r="L55" s="603">
        <v>49100</v>
      </c>
      <c r="M55" s="603">
        <v>57800</v>
      </c>
      <c r="N55" s="603">
        <v>68100</v>
      </c>
      <c r="O55" s="603">
        <v>81400</v>
      </c>
      <c r="P55" s="603">
        <v>102800</v>
      </c>
      <c r="Q55" s="603">
        <v>114800</v>
      </c>
      <c r="R55" s="603">
        <v>111900</v>
      </c>
      <c r="S55" s="603">
        <v>127100</v>
      </c>
      <c r="T55" s="603">
        <v>1000</v>
      </c>
      <c r="U55" s="603">
        <v>1000</v>
      </c>
      <c r="V55" s="603">
        <v>1700</v>
      </c>
      <c r="W55" s="603">
        <v>1700</v>
      </c>
      <c r="X55" s="603">
        <v>4000</v>
      </c>
      <c r="Y55" s="603">
        <v>4600</v>
      </c>
      <c r="Z55" s="603">
        <v>5000</v>
      </c>
      <c r="AA55" s="603">
        <v>3900</v>
      </c>
      <c r="AB55" s="603">
        <v>3200</v>
      </c>
      <c r="AC55" s="603">
        <v>4800</v>
      </c>
      <c r="AD55" s="603">
        <v>15600</v>
      </c>
      <c r="AE55" s="603">
        <v>27200</v>
      </c>
      <c r="AF55" s="603">
        <v>30100</v>
      </c>
      <c r="AG55" s="603">
        <v>34200</v>
      </c>
      <c r="AH55" s="603">
        <v>38600</v>
      </c>
      <c r="AI55" s="603">
        <v>48500</v>
      </c>
      <c r="AJ55" s="603">
        <v>47700</v>
      </c>
      <c r="AK55" s="603">
        <v>41400</v>
      </c>
      <c r="AL55" s="603">
        <v>54300</v>
      </c>
      <c r="AM55" s="603">
        <v>2600</v>
      </c>
      <c r="AN55" s="603">
        <v>2800</v>
      </c>
      <c r="AO55" s="603">
        <v>2800</v>
      </c>
      <c r="AP55" s="603">
        <v>2900</v>
      </c>
      <c r="AQ55" s="603">
        <v>3000</v>
      </c>
      <c r="AR55" s="603">
        <v>20300</v>
      </c>
      <c r="AS55" s="603">
        <v>20200</v>
      </c>
      <c r="AT55" s="603">
        <v>26000</v>
      </c>
      <c r="AU55" s="603">
        <v>29900</v>
      </c>
      <c r="AV55" s="603">
        <v>35600</v>
      </c>
      <c r="AW55" s="603">
        <v>46500</v>
      </c>
      <c r="AX55" s="603">
        <v>60400</v>
      </c>
      <c r="AY55" s="603">
        <v>64400</v>
      </c>
      <c r="AZ55" s="866">
        <v>65000</v>
      </c>
    </row>
    <row r="56" spans="2:52" ht="16" customHeight="1">
      <c r="B56" s="867" t="s">
        <v>711</v>
      </c>
      <c r="C56" s="601" t="s">
        <v>712</v>
      </c>
      <c r="D56" s="601" t="s">
        <v>713</v>
      </c>
      <c r="E56" s="604"/>
      <c r="F56" s="603">
        <v>4100</v>
      </c>
      <c r="G56" s="603">
        <v>5800</v>
      </c>
      <c r="H56" s="603">
        <v>11030</v>
      </c>
      <c r="I56" s="603">
        <v>14500</v>
      </c>
      <c r="J56" s="603">
        <v>26100</v>
      </c>
      <c r="K56" s="603">
        <v>31900</v>
      </c>
      <c r="L56" s="603">
        <v>42600</v>
      </c>
      <c r="M56" s="603">
        <v>44500</v>
      </c>
      <c r="N56" s="603">
        <v>58800</v>
      </c>
      <c r="O56" s="603">
        <v>65700</v>
      </c>
      <c r="P56" s="603">
        <v>77200</v>
      </c>
      <c r="Q56" s="603">
        <v>89900</v>
      </c>
      <c r="R56" s="603">
        <v>97700</v>
      </c>
      <c r="S56" s="603">
        <v>115500</v>
      </c>
      <c r="T56" s="603">
        <v>700</v>
      </c>
      <c r="U56" s="603">
        <v>1800</v>
      </c>
      <c r="V56" s="603">
        <v>2200</v>
      </c>
      <c r="W56" s="603">
        <v>2700</v>
      </c>
      <c r="X56" s="603">
        <v>5100</v>
      </c>
      <c r="Y56" s="603">
        <v>4300</v>
      </c>
      <c r="Z56" s="603">
        <v>3300</v>
      </c>
      <c r="AA56" s="603">
        <v>5400</v>
      </c>
      <c r="AB56" s="603">
        <v>4800</v>
      </c>
      <c r="AC56" s="603">
        <v>6500</v>
      </c>
      <c r="AD56" s="603">
        <v>17900</v>
      </c>
      <c r="AE56" s="603">
        <v>25300</v>
      </c>
      <c r="AF56" s="603">
        <v>24000</v>
      </c>
      <c r="AG56" s="603">
        <v>28200</v>
      </c>
      <c r="AH56" s="603">
        <v>32800</v>
      </c>
      <c r="AI56" s="603">
        <v>37500</v>
      </c>
      <c r="AJ56" s="603">
        <v>38800</v>
      </c>
      <c r="AK56" s="603">
        <v>42100</v>
      </c>
      <c r="AL56" s="603">
        <v>48800</v>
      </c>
      <c r="AM56" s="603">
        <v>2600</v>
      </c>
      <c r="AN56" s="603">
        <v>2000</v>
      </c>
      <c r="AO56" s="603">
        <v>2000</v>
      </c>
      <c r="AP56" s="603">
        <v>2100</v>
      </c>
      <c r="AQ56" s="603">
        <v>2200</v>
      </c>
      <c r="AR56" s="603">
        <v>12200</v>
      </c>
      <c r="AS56" s="603">
        <v>15100</v>
      </c>
      <c r="AT56" s="603">
        <v>17800</v>
      </c>
      <c r="AU56" s="603">
        <v>25600</v>
      </c>
      <c r="AV56" s="603">
        <v>26000</v>
      </c>
      <c r="AW56" s="603">
        <v>34400</v>
      </c>
      <c r="AX56" s="603">
        <v>43800</v>
      </c>
      <c r="AY56" s="603">
        <v>48700</v>
      </c>
      <c r="AZ56" s="866">
        <v>58000</v>
      </c>
    </row>
    <row r="57" spans="2:52" ht="16" customHeight="1">
      <c r="B57" s="867" t="s">
        <v>714</v>
      </c>
      <c r="C57" s="601" t="s">
        <v>715</v>
      </c>
      <c r="D57" s="601" t="s">
        <v>716</v>
      </c>
      <c r="E57" s="604"/>
      <c r="F57" s="603">
        <v>3900</v>
      </c>
      <c r="G57" s="603">
        <v>4800</v>
      </c>
      <c r="H57" s="603">
        <v>10860</v>
      </c>
      <c r="I57" s="603">
        <v>14200</v>
      </c>
      <c r="J57" s="603">
        <v>20900</v>
      </c>
      <c r="K57" s="603">
        <v>26700</v>
      </c>
      <c r="L57" s="603">
        <v>34300</v>
      </c>
      <c r="M57" s="603">
        <v>37900</v>
      </c>
      <c r="N57" s="603">
        <v>48300</v>
      </c>
      <c r="O57" s="603">
        <v>53500</v>
      </c>
      <c r="P57" s="603">
        <v>62900</v>
      </c>
      <c r="Q57" s="603">
        <v>74200</v>
      </c>
      <c r="R57" s="603">
        <v>84200</v>
      </c>
      <c r="S57" s="603">
        <v>90700</v>
      </c>
      <c r="T57" s="603">
        <v>300</v>
      </c>
      <c r="U57" s="603">
        <v>500</v>
      </c>
      <c r="V57" s="603">
        <v>1100</v>
      </c>
      <c r="W57" s="603">
        <v>1600</v>
      </c>
      <c r="X57" s="603">
        <v>2700</v>
      </c>
      <c r="Y57" s="603">
        <v>3100</v>
      </c>
      <c r="Z57" s="603">
        <v>1700</v>
      </c>
      <c r="AA57" s="603">
        <v>1700</v>
      </c>
      <c r="AB57" s="603">
        <v>1500</v>
      </c>
      <c r="AC57" s="603">
        <v>1500</v>
      </c>
      <c r="AD57" s="603">
        <v>11900</v>
      </c>
      <c r="AE57" s="603">
        <v>17400</v>
      </c>
      <c r="AF57" s="603">
        <v>16700</v>
      </c>
      <c r="AG57" s="603">
        <v>21200</v>
      </c>
      <c r="AH57" s="603">
        <v>22900</v>
      </c>
      <c r="AI57" s="603">
        <v>27100</v>
      </c>
      <c r="AJ57" s="603">
        <v>27500</v>
      </c>
      <c r="AK57" s="603">
        <v>30900</v>
      </c>
      <c r="AL57" s="603">
        <v>31900</v>
      </c>
      <c r="AM57" s="603">
        <v>1500</v>
      </c>
      <c r="AN57" s="603">
        <v>2000</v>
      </c>
      <c r="AO57" s="603">
        <v>1500</v>
      </c>
      <c r="AP57" s="603">
        <v>2000</v>
      </c>
      <c r="AQ57" s="603">
        <v>2200</v>
      </c>
      <c r="AR57" s="603">
        <v>14300</v>
      </c>
      <c r="AS57" s="603">
        <v>15700</v>
      </c>
      <c r="AT57" s="603">
        <v>19600</v>
      </c>
      <c r="AU57" s="603">
        <v>24400</v>
      </c>
      <c r="AV57" s="603">
        <v>25900</v>
      </c>
      <c r="AW57" s="603">
        <v>32100</v>
      </c>
      <c r="AX57" s="603">
        <v>43600</v>
      </c>
      <c r="AY57" s="603">
        <v>49900</v>
      </c>
      <c r="AZ57" s="866">
        <v>55000</v>
      </c>
    </row>
    <row r="58" spans="2:52" ht="16" customHeight="1">
      <c r="B58" s="868" t="s">
        <v>717</v>
      </c>
      <c r="C58" s="869" t="s">
        <v>718</v>
      </c>
      <c r="D58" s="869" t="s">
        <v>719</v>
      </c>
      <c r="E58" s="936"/>
      <c r="F58" s="870">
        <v>8900</v>
      </c>
      <c r="G58" s="870">
        <v>9800</v>
      </c>
      <c r="H58" s="870">
        <v>17510</v>
      </c>
      <c r="I58" s="870">
        <v>27100</v>
      </c>
      <c r="J58" s="870">
        <v>38200</v>
      </c>
      <c r="K58" s="870">
        <v>54700</v>
      </c>
      <c r="L58" s="870">
        <v>80900</v>
      </c>
      <c r="M58" s="870">
        <v>83800</v>
      </c>
      <c r="N58" s="870">
        <v>89400</v>
      </c>
      <c r="O58" s="870">
        <v>106400</v>
      </c>
      <c r="P58" s="870">
        <v>129900</v>
      </c>
      <c r="Q58" s="870">
        <v>147300</v>
      </c>
      <c r="R58" s="870">
        <v>167000</v>
      </c>
      <c r="S58" s="870">
        <v>184200</v>
      </c>
      <c r="T58" s="870">
        <v>500</v>
      </c>
      <c r="U58" s="870">
        <v>1300</v>
      </c>
      <c r="V58" s="870">
        <v>4000</v>
      </c>
      <c r="W58" s="870">
        <v>2200</v>
      </c>
      <c r="X58" s="870">
        <v>4900</v>
      </c>
      <c r="Y58" s="870">
        <v>7600</v>
      </c>
      <c r="Z58" s="870">
        <v>3800</v>
      </c>
      <c r="AA58" s="870">
        <v>4600</v>
      </c>
      <c r="AB58" s="870">
        <v>4200</v>
      </c>
      <c r="AC58" s="870">
        <v>4500</v>
      </c>
      <c r="AD58" s="870">
        <v>18300</v>
      </c>
      <c r="AE58" s="870">
        <v>33400</v>
      </c>
      <c r="AF58" s="870">
        <v>31700</v>
      </c>
      <c r="AG58" s="870">
        <v>30900</v>
      </c>
      <c r="AH58" s="870">
        <v>34200</v>
      </c>
      <c r="AI58" s="870">
        <v>48700</v>
      </c>
      <c r="AJ58" s="870">
        <v>44300</v>
      </c>
      <c r="AK58" s="870">
        <v>53600</v>
      </c>
      <c r="AL58" s="870">
        <v>53800</v>
      </c>
      <c r="AM58" s="870">
        <v>2700</v>
      </c>
      <c r="AN58" s="870">
        <v>2400</v>
      </c>
      <c r="AO58" s="870">
        <v>3000</v>
      </c>
      <c r="AP58" s="870">
        <v>3900</v>
      </c>
      <c r="AQ58" s="870">
        <v>3700</v>
      </c>
      <c r="AR58" s="870">
        <v>35100</v>
      </c>
      <c r="AS58" s="870">
        <v>43500</v>
      </c>
      <c r="AT58" s="870">
        <v>49800</v>
      </c>
      <c r="AU58" s="870">
        <v>53600</v>
      </c>
      <c r="AV58" s="870">
        <v>61900</v>
      </c>
      <c r="AW58" s="870">
        <v>75000</v>
      </c>
      <c r="AX58" s="870">
        <v>95500</v>
      </c>
      <c r="AY58" s="870">
        <v>105200</v>
      </c>
      <c r="AZ58" s="871">
        <v>122200</v>
      </c>
    </row>
    <row r="59" spans="2:52" ht="16" customHeight="1">
      <c r="B59" s="868" t="s">
        <v>720</v>
      </c>
      <c r="C59" s="869" t="s">
        <v>721</v>
      </c>
      <c r="D59" s="869" t="s">
        <v>722</v>
      </c>
      <c r="E59" s="872"/>
      <c r="F59" s="870" t="s">
        <v>58</v>
      </c>
      <c r="G59" s="870" t="s">
        <v>58</v>
      </c>
      <c r="H59" s="870" t="s">
        <v>58</v>
      </c>
      <c r="I59" s="870">
        <v>12800</v>
      </c>
      <c r="J59" s="870">
        <v>21800</v>
      </c>
      <c r="K59" s="870">
        <v>20800</v>
      </c>
      <c r="L59" s="870">
        <v>36200</v>
      </c>
      <c r="M59" s="870">
        <v>43700</v>
      </c>
      <c r="N59" s="870">
        <v>52100</v>
      </c>
      <c r="O59" s="870">
        <v>51800</v>
      </c>
      <c r="P59" s="870">
        <v>58400</v>
      </c>
      <c r="Q59" s="870">
        <v>62400</v>
      </c>
      <c r="R59" s="870">
        <v>67900</v>
      </c>
      <c r="S59" s="870">
        <v>65400</v>
      </c>
      <c r="T59" s="870">
        <v>300</v>
      </c>
      <c r="U59" s="870">
        <v>400</v>
      </c>
      <c r="V59" s="870">
        <v>600</v>
      </c>
      <c r="W59" s="870">
        <v>1000</v>
      </c>
      <c r="X59" s="870">
        <v>2400</v>
      </c>
      <c r="Y59" s="870">
        <v>4600</v>
      </c>
      <c r="Z59" s="870">
        <v>2700</v>
      </c>
      <c r="AA59" s="870">
        <v>3200</v>
      </c>
      <c r="AB59" s="870">
        <v>3500</v>
      </c>
      <c r="AC59" s="870">
        <v>3700</v>
      </c>
      <c r="AD59" s="870">
        <v>10800</v>
      </c>
      <c r="AE59" s="870">
        <v>24800</v>
      </c>
      <c r="AF59" s="870">
        <v>27300</v>
      </c>
      <c r="AG59" s="870">
        <v>31700</v>
      </c>
      <c r="AH59" s="870">
        <v>27900</v>
      </c>
      <c r="AI59" s="870">
        <v>32200</v>
      </c>
      <c r="AJ59" s="870">
        <v>33900</v>
      </c>
      <c r="AK59" s="870">
        <v>36400</v>
      </c>
      <c r="AL59" s="870">
        <v>31900</v>
      </c>
      <c r="AM59" s="870">
        <v>1800</v>
      </c>
      <c r="AN59" s="870">
        <v>1700</v>
      </c>
      <c r="AO59" s="870">
        <v>1600</v>
      </c>
      <c r="AP59" s="870">
        <v>1200</v>
      </c>
      <c r="AQ59" s="870">
        <v>1700</v>
      </c>
      <c r="AR59" s="870">
        <v>9500</v>
      </c>
      <c r="AS59" s="870">
        <v>10900</v>
      </c>
      <c r="AT59" s="870">
        <v>15400</v>
      </c>
      <c r="AU59" s="870">
        <v>18000</v>
      </c>
      <c r="AV59" s="870">
        <v>17600</v>
      </c>
      <c r="AW59" s="870">
        <v>21900</v>
      </c>
      <c r="AX59" s="870">
        <v>23800</v>
      </c>
      <c r="AY59" s="870">
        <v>26800</v>
      </c>
      <c r="AZ59" s="871">
        <v>28100</v>
      </c>
    </row>
    <row r="60" spans="2:52" ht="16" customHeight="1">
      <c r="B60" s="601"/>
      <c r="C60" s="601"/>
      <c r="D60" s="601"/>
      <c r="E60" s="604"/>
      <c r="F60" s="603"/>
      <c r="G60" s="603"/>
      <c r="H60" s="603"/>
      <c r="I60" s="603"/>
      <c r="J60" s="603"/>
      <c r="K60" s="603"/>
      <c r="L60" s="603"/>
      <c r="M60" s="603"/>
      <c r="N60" s="603"/>
      <c r="O60" s="603"/>
      <c r="P60" s="603"/>
      <c r="Q60" s="603"/>
      <c r="R60" s="603"/>
      <c r="S60" s="603"/>
      <c r="T60" s="603"/>
      <c r="U60" s="603"/>
      <c r="V60" s="603"/>
      <c r="W60" s="603"/>
      <c r="X60" s="603"/>
      <c r="Y60" s="603"/>
      <c r="Z60" s="603"/>
      <c r="AA60" s="603"/>
      <c r="AB60" s="603"/>
      <c r="AC60" s="603"/>
      <c r="AD60" s="603"/>
      <c r="AE60" s="603"/>
      <c r="AF60" s="603"/>
      <c r="AG60" s="603"/>
      <c r="AH60" s="603"/>
      <c r="AI60" s="603"/>
      <c r="AJ60" s="603"/>
      <c r="AK60" s="603"/>
      <c r="AL60" s="603"/>
      <c r="AM60" s="603"/>
      <c r="AN60" s="603"/>
      <c r="AO60" s="603"/>
      <c r="AP60" s="603"/>
      <c r="AQ60" s="603"/>
      <c r="AR60" s="603"/>
      <c r="AS60" s="603"/>
      <c r="AT60" s="603"/>
      <c r="AU60" s="603"/>
      <c r="AV60" s="603"/>
      <c r="AW60" s="603"/>
      <c r="AX60" s="603"/>
      <c r="AY60" s="603"/>
      <c r="AZ60" s="603"/>
    </row>
    <row r="61" spans="2:52" ht="16" hidden="1" customHeight="1">
      <c r="B61" s="601" t="s">
        <v>723</v>
      </c>
      <c r="C61" s="601" t="s">
        <v>724</v>
      </c>
      <c r="D61" s="601" t="s">
        <v>725</v>
      </c>
      <c r="E61" s="602"/>
      <c r="F61" s="603" t="s">
        <v>58</v>
      </c>
      <c r="G61" s="603" t="s">
        <v>58</v>
      </c>
      <c r="H61" s="603" t="s">
        <v>58</v>
      </c>
      <c r="I61" s="603">
        <v>16500</v>
      </c>
      <c r="J61" s="603">
        <v>31500</v>
      </c>
      <c r="K61" s="603">
        <v>51800</v>
      </c>
      <c r="L61" s="603">
        <v>73290</v>
      </c>
      <c r="M61" s="603">
        <v>78400</v>
      </c>
      <c r="N61" s="603">
        <v>98400</v>
      </c>
      <c r="O61" s="603">
        <v>106800</v>
      </c>
      <c r="P61" s="603">
        <v>135600</v>
      </c>
      <c r="Q61" s="603">
        <v>142200</v>
      </c>
      <c r="R61" s="603">
        <v>125400</v>
      </c>
      <c r="S61" s="603"/>
      <c r="T61" s="603" t="s">
        <v>58</v>
      </c>
      <c r="U61" s="603">
        <v>610</v>
      </c>
      <c r="V61" s="603">
        <v>750</v>
      </c>
      <c r="W61" s="603">
        <v>2500</v>
      </c>
      <c r="X61" s="603">
        <v>3100</v>
      </c>
      <c r="Y61" s="603">
        <v>2200</v>
      </c>
      <c r="Z61" s="603">
        <v>2700</v>
      </c>
      <c r="AA61" s="603">
        <v>2800</v>
      </c>
      <c r="AB61" s="603">
        <v>2100</v>
      </c>
      <c r="AC61" s="603"/>
      <c r="AD61" s="603">
        <v>41130</v>
      </c>
      <c r="AE61" s="603">
        <v>64520</v>
      </c>
      <c r="AF61" s="603">
        <v>61400</v>
      </c>
      <c r="AG61" s="603">
        <v>77100</v>
      </c>
      <c r="AH61" s="603">
        <v>71800</v>
      </c>
      <c r="AI61" s="603">
        <v>107700</v>
      </c>
      <c r="AJ61" s="603">
        <v>104400</v>
      </c>
      <c r="AK61" s="603">
        <v>76100</v>
      </c>
      <c r="AL61" s="603"/>
      <c r="AM61" s="603">
        <v>5000</v>
      </c>
      <c r="AN61" s="603">
        <v>8600</v>
      </c>
      <c r="AO61" s="603">
        <v>6000</v>
      </c>
      <c r="AP61" s="603">
        <v>2900</v>
      </c>
      <c r="AQ61" s="603"/>
      <c r="AR61" s="603">
        <v>10060</v>
      </c>
      <c r="AS61" s="603">
        <v>8020</v>
      </c>
      <c r="AT61" s="603">
        <v>14500</v>
      </c>
      <c r="AU61" s="603">
        <v>18200</v>
      </c>
      <c r="AV61" s="603">
        <v>27800</v>
      </c>
      <c r="AW61" s="603">
        <v>16600</v>
      </c>
      <c r="AX61" s="603">
        <v>29000</v>
      </c>
      <c r="AY61" s="603">
        <v>44300</v>
      </c>
      <c r="AZ61" s="603"/>
    </row>
    <row r="62" spans="2:52" ht="16" hidden="1" customHeight="1">
      <c r="B62" s="601" t="s">
        <v>726</v>
      </c>
      <c r="C62" s="601" t="s">
        <v>727</v>
      </c>
      <c r="D62" s="601" t="s">
        <v>728</v>
      </c>
      <c r="E62" s="602"/>
      <c r="F62" s="603" t="s">
        <v>58</v>
      </c>
      <c r="G62" s="603" t="s">
        <v>58</v>
      </c>
      <c r="H62" s="603" t="s">
        <v>58</v>
      </c>
      <c r="I62" s="603" t="s">
        <v>58</v>
      </c>
      <c r="J62" s="603" t="s">
        <v>58</v>
      </c>
      <c r="K62" s="603" t="s">
        <v>58</v>
      </c>
      <c r="L62" s="603" t="s">
        <v>58</v>
      </c>
      <c r="M62" s="603">
        <v>44700</v>
      </c>
      <c r="N62" s="603">
        <v>63100</v>
      </c>
      <c r="O62" s="603">
        <v>68100</v>
      </c>
      <c r="P62" s="603">
        <v>81100</v>
      </c>
      <c r="Q62" s="603">
        <v>56000</v>
      </c>
      <c r="R62" s="603">
        <v>63800</v>
      </c>
      <c r="S62" s="603"/>
      <c r="T62" s="603" t="s">
        <v>58</v>
      </c>
      <c r="U62" s="603" t="s">
        <v>58</v>
      </c>
      <c r="V62" s="603" t="s">
        <v>58</v>
      </c>
      <c r="W62" s="603">
        <v>2300</v>
      </c>
      <c r="X62" s="603">
        <v>1400</v>
      </c>
      <c r="Y62" s="603">
        <v>1300</v>
      </c>
      <c r="Z62" s="603">
        <v>1200</v>
      </c>
      <c r="AA62" s="603">
        <v>2300</v>
      </c>
      <c r="AB62" s="603">
        <v>1200</v>
      </c>
      <c r="AC62" s="603"/>
      <c r="AD62" s="603" t="s">
        <v>58</v>
      </c>
      <c r="AE62" s="603" t="s">
        <v>58</v>
      </c>
      <c r="AF62" s="603">
        <v>30100</v>
      </c>
      <c r="AG62" s="603">
        <v>52800</v>
      </c>
      <c r="AH62" s="603">
        <v>51300</v>
      </c>
      <c r="AI62" s="603">
        <v>59800</v>
      </c>
      <c r="AJ62" s="603">
        <v>33500</v>
      </c>
      <c r="AK62" s="603">
        <v>44500</v>
      </c>
      <c r="AL62" s="603"/>
      <c r="AM62" s="603">
        <v>4200</v>
      </c>
      <c r="AN62" s="603">
        <v>2900</v>
      </c>
      <c r="AO62" s="603">
        <v>1000</v>
      </c>
      <c r="AP62" s="603">
        <v>2100</v>
      </c>
      <c r="AQ62" s="603"/>
      <c r="AR62" s="603" t="s">
        <v>58</v>
      </c>
      <c r="AS62" s="603" t="s">
        <v>58</v>
      </c>
      <c r="AT62" s="603">
        <v>12300</v>
      </c>
      <c r="AU62" s="603">
        <v>8900</v>
      </c>
      <c r="AV62" s="603">
        <v>11400</v>
      </c>
      <c r="AW62" s="603">
        <v>17200</v>
      </c>
      <c r="AX62" s="603">
        <v>19300</v>
      </c>
      <c r="AY62" s="603">
        <v>16000</v>
      </c>
      <c r="AZ62" s="603"/>
    </row>
    <row r="63" spans="2:52" ht="16" hidden="1" customHeight="1">
      <c r="B63" s="601" t="s">
        <v>729</v>
      </c>
      <c r="C63" s="601" t="s">
        <v>730</v>
      </c>
      <c r="D63" s="601" t="s">
        <v>731</v>
      </c>
      <c r="E63" s="604"/>
      <c r="F63" s="603" t="s">
        <v>58</v>
      </c>
      <c r="G63" s="603" t="s">
        <v>58</v>
      </c>
      <c r="H63" s="603" t="s">
        <v>58</v>
      </c>
      <c r="I63" s="603" t="s">
        <v>58</v>
      </c>
      <c r="J63" s="603" t="s">
        <v>58</v>
      </c>
      <c r="K63" s="603" t="s">
        <v>58</v>
      </c>
      <c r="L63" s="603" t="s">
        <v>58</v>
      </c>
      <c r="M63" s="603" t="s">
        <v>58</v>
      </c>
      <c r="N63" s="603" t="s">
        <v>58</v>
      </c>
      <c r="O63" s="603">
        <v>42700</v>
      </c>
      <c r="P63" s="603">
        <v>56500</v>
      </c>
      <c r="Q63" s="603">
        <v>56300</v>
      </c>
      <c r="R63" s="603">
        <v>57500</v>
      </c>
      <c r="S63" s="603"/>
      <c r="T63" s="603" t="s">
        <v>58</v>
      </c>
      <c r="U63" s="603" t="s">
        <v>58</v>
      </c>
      <c r="V63" s="603" t="s">
        <v>58</v>
      </c>
      <c r="W63" s="603" t="s">
        <v>58</v>
      </c>
      <c r="X63" s="603" t="s">
        <v>58</v>
      </c>
      <c r="Y63" s="603">
        <v>1200</v>
      </c>
      <c r="Z63" s="603">
        <v>800</v>
      </c>
      <c r="AA63" s="603">
        <v>1100</v>
      </c>
      <c r="AB63" s="603">
        <v>900</v>
      </c>
      <c r="AC63" s="603"/>
      <c r="AD63" s="603" t="s">
        <v>58</v>
      </c>
      <c r="AE63" s="603" t="s">
        <v>58</v>
      </c>
      <c r="AF63" s="603" t="s">
        <v>58</v>
      </c>
      <c r="AG63" s="603" t="s">
        <v>58</v>
      </c>
      <c r="AH63" s="603">
        <v>27600</v>
      </c>
      <c r="AI63" s="603">
        <v>35200</v>
      </c>
      <c r="AJ63" s="603">
        <v>36500</v>
      </c>
      <c r="AK63" s="603">
        <v>35600</v>
      </c>
      <c r="AL63" s="603"/>
      <c r="AM63" s="603">
        <v>3000</v>
      </c>
      <c r="AN63" s="603">
        <v>5800</v>
      </c>
      <c r="AO63" s="603">
        <v>2900</v>
      </c>
      <c r="AP63" s="603">
        <v>2900</v>
      </c>
      <c r="AQ63" s="603"/>
      <c r="AR63" s="603" t="s">
        <v>58</v>
      </c>
      <c r="AS63" s="603" t="s">
        <v>58</v>
      </c>
      <c r="AT63" s="603" t="s">
        <v>58</v>
      </c>
      <c r="AU63" s="603" t="s">
        <v>58</v>
      </c>
      <c r="AV63" s="603">
        <v>11000</v>
      </c>
      <c r="AW63" s="603">
        <v>14700</v>
      </c>
      <c r="AX63" s="603">
        <v>15800</v>
      </c>
      <c r="AY63" s="603">
        <v>18100</v>
      </c>
      <c r="AZ63" s="603"/>
    </row>
    <row r="64" spans="2:52" ht="16" hidden="1" customHeight="1">
      <c r="B64" s="601" t="s">
        <v>732</v>
      </c>
      <c r="C64" s="601" t="s">
        <v>733</v>
      </c>
      <c r="D64" s="601" t="s">
        <v>734</v>
      </c>
      <c r="E64" s="600"/>
      <c r="F64" s="603" t="s">
        <v>58</v>
      </c>
      <c r="G64" s="603" t="s">
        <v>58</v>
      </c>
      <c r="H64" s="603" t="s">
        <v>58</v>
      </c>
      <c r="I64" s="603" t="s">
        <v>58</v>
      </c>
      <c r="J64" s="603" t="s">
        <v>58</v>
      </c>
      <c r="K64" s="603" t="s">
        <v>58</v>
      </c>
      <c r="L64" s="603" t="s">
        <v>58</v>
      </c>
      <c r="M64" s="603">
        <v>32500</v>
      </c>
      <c r="N64" s="603">
        <v>50500</v>
      </c>
      <c r="O64" s="603">
        <v>58700</v>
      </c>
      <c r="P64" s="603">
        <v>54200</v>
      </c>
      <c r="Q64" s="603">
        <v>52700</v>
      </c>
      <c r="R64" s="603">
        <v>57900</v>
      </c>
      <c r="S64" s="603"/>
      <c r="T64" s="603" t="s">
        <v>58</v>
      </c>
      <c r="U64" s="603" t="s">
        <v>58</v>
      </c>
      <c r="V64" s="603" t="s">
        <v>58</v>
      </c>
      <c r="W64" s="603">
        <v>600</v>
      </c>
      <c r="X64" s="603">
        <v>2200</v>
      </c>
      <c r="Y64" s="603">
        <v>4900</v>
      </c>
      <c r="Z64" s="603">
        <v>1300</v>
      </c>
      <c r="AA64" s="603">
        <v>700</v>
      </c>
      <c r="AB64" s="603">
        <v>400</v>
      </c>
      <c r="AC64" s="603"/>
      <c r="AD64" s="603" t="s">
        <v>58</v>
      </c>
      <c r="AE64" s="603" t="s">
        <v>58</v>
      </c>
      <c r="AF64" s="603">
        <v>24600</v>
      </c>
      <c r="AG64" s="603">
        <v>39500</v>
      </c>
      <c r="AH64" s="603">
        <v>35800</v>
      </c>
      <c r="AI64" s="603">
        <v>33700</v>
      </c>
      <c r="AJ64" s="603">
        <v>33700</v>
      </c>
      <c r="AK64" s="603">
        <v>39200</v>
      </c>
      <c r="AL64" s="603"/>
      <c r="AM64" s="603">
        <v>4600</v>
      </c>
      <c r="AN64" s="603">
        <v>6600</v>
      </c>
      <c r="AO64" s="603">
        <v>2600</v>
      </c>
      <c r="AP64" s="603">
        <v>2400</v>
      </c>
      <c r="AQ64" s="603"/>
      <c r="AR64" s="603" t="s">
        <v>58</v>
      </c>
      <c r="AS64" s="603" t="s">
        <v>58</v>
      </c>
      <c r="AT64" s="603">
        <v>7300</v>
      </c>
      <c r="AU64" s="603">
        <v>8700</v>
      </c>
      <c r="AV64" s="603">
        <v>13400</v>
      </c>
      <c r="AW64" s="603">
        <v>12600</v>
      </c>
      <c r="AX64" s="603">
        <v>15700</v>
      </c>
      <c r="AY64" s="603">
        <v>15800</v>
      </c>
      <c r="AZ64" s="603"/>
    </row>
    <row r="65" spans="2:52" ht="16" hidden="1" customHeight="1">
      <c r="B65" s="601" t="s">
        <v>735</v>
      </c>
      <c r="C65" s="601" t="s">
        <v>736</v>
      </c>
      <c r="D65" s="601" t="s">
        <v>737</v>
      </c>
      <c r="E65" s="604"/>
      <c r="F65" s="603">
        <v>32000</v>
      </c>
      <c r="G65" s="603">
        <v>52000</v>
      </c>
      <c r="H65" s="603">
        <v>101350</v>
      </c>
      <c r="I65" s="603">
        <v>165800</v>
      </c>
      <c r="J65" s="603">
        <v>267400</v>
      </c>
      <c r="K65" s="603">
        <v>310030</v>
      </c>
      <c r="L65" s="603">
        <v>309820</v>
      </c>
      <c r="M65" s="603">
        <v>398200</v>
      </c>
      <c r="N65" s="603">
        <v>457800</v>
      </c>
      <c r="O65" s="603">
        <v>491500</v>
      </c>
      <c r="P65" s="603">
        <v>544800</v>
      </c>
      <c r="Q65" s="603">
        <v>587300</v>
      </c>
      <c r="R65" s="603">
        <v>572900</v>
      </c>
      <c r="S65" s="603"/>
      <c r="T65" s="603" t="s">
        <v>58</v>
      </c>
      <c r="U65" s="603">
        <v>13560</v>
      </c>
      <c r="V65" s="603">
        <v>16120</v>
      </c>
      <c r="W65" s="603">
        <v>23200</v>
      </c>
      <c r="X65" s="603">
        <v>20000</v>
      </c>
      <c r="Y65" s="603">
        <v>16500</v>
      </c>
      <c r="Z65" s="603">
        <v>11300</v>
      </c>
      <c r="AA65" s="603">
        <v>8000</v>
      </c>
      <c r="AB65" s="603">
        <v>6300</v>
      </c>
      <c r="AC65" s="603"/>
      <c r="AD65" s="603">
        <v>213090</v>
      </c>
      <c r="AE65" s="603">
        <v>214650</v>
      </c>
      <c r="AF65" s="603">
        <v>294000</v>
      </c>
      <c r="AG65" s="603">
        <v>352400</v>
      </c>
      <c r="AH65" s="603">
        <v>340200</v>
      </c>
      <c r="AI65" s="603">
        <v>354700</v>
      </c>
      <c r="AJ65" s="603">
        <v>425300</v>
      </c>
      <c r="AK65" s="603">
        <v>407200</v>
      </c>
      <c r="AL65" s="603"/>
      <c r="AM65" s="603">
        <v>34100</v>
      </c>
      <c r="AN65" s="603">
        <v>39500</v>
      </c>
      <c r="AO65" s="603">
        <v>40700</v>
      </c>
      <c r="AP65" s="603">
        <v>31100</v>
      </c>
      <c r="AQ65" s="603"/>
      <c r="AR65" s="603">
        <v>83390</v>
      </c>
      <c r="AS65" s="603">
        <v>79050</v>
      </c>
      <c r="AT65" s="603">
        <v>81000</v>
      </c>
      <c r="AU65" s="603">
        <v>85400</v>
      </c>
      <c r="AV65" s="603">
        <v>100800</v>
      </c>
      <c r="AW65" s="603">
        <v>139300</v>
      </c>
      <c r="AX65" s="603">
        <v>113200</v>
      </c>
      <c r="AY65" s="603">
        <v>128400</v>
      </c>
      <c r="AZ65" s="603"/>
    </row>
    <row r="66" spans="2:52" ht="16" hidden="1" customHeight="1">
      <c r="B66" s="601"/>
      <c r="C66" s="601"/>
      <c r="D66" s="601"/>
      <c r="E66" s="604"/>
      <c r="F66" s="603"/>
      <c r="G66" s="603"/>
      <c r="H66" s="603"/>
      <c r="I66" s="603"/>
      <c r="J66" s="603"/>
      <c r="K66" s="603"/>
      <c r="L66" s="603"/>
      <c r="M66" s="603"/>
      <c r="N66" s="603"/>
      <c r="O66" s="603"/>
      <c r="P66" s="603"/>
      <c r="Q66" s="603"/>
      <c r="R66" s="603"/>
      <c r="S66" s="603"/>
      <c r="T66" s="603"/>
      <c r="U66" s="603"/>
      <c r="V66" s="603"/>
      <c r="W66" s="603"/>
      <c r="X66" s="603"/>
      <c r="Y66" s="603"/>
      <c r="Z66" s="603"/>
      <c r="AA66" s="603"/>
      <c r="AB66" s="603"/>
      <c r="AC66" s="603"/>
      <c r="AD66" s="603"/>
      <c r="AE66" s="603"/>
      <c r="AF66" s="603"/>
      <c r="AG66" s="603"/>
      <c r="AH66" s="603"/>
      <c r="AI66" s="603"/>
      <c r="AJ66" s="603"/>
      <c r="AK66" s="603"/>
      <c r="AL66" s="603"/>
      <c r="AM66" s="603"/>
      <c r="AN66" s="603"/>
      <c r="AO66" s="603"/>
      <c r="AP66" s="603"/>
      <c r="AQ66" s="603"/>
      <c r="AR66" s="603"/>
      <c r="AS66" s="603"/>
      <c r="AT66" s="603"/>
      <c r="AU66" s="603"/>
      <c r="AV66" s="603"/>
      <c r="AW66" s="603"/>
      <c r="AX66" s="603"/>
      <c r="AY66" s="603"/>
      <c r="AZ66" s="603"/>
    </row>
    <row r="67" spans="2:52" ht="16" hidden="1" customHeight="1">
      <c r="B67" s="601" t="s">
        <v>738</v>
      </c>
      <c r="C67" s="601" t="s">
        <v>739</v>
      </c>
      <c r="D67" s="601" t="s">
        <v>740</v>
      </c>
      <c r="E67" s="604"/>
      <c r="F67" s="603">
        <v>6300</v>
      </c>
      <c r="G67" s="603">
        <v>8300</v>
      </c>
      <c r="H67" s="603">
        <v>22610</v>
      </c>
      <c r="I67" s="603">
        <v>41400</v>
      </c>
      <c r="J67" s="603">
        <v>56000</v>
      </c>
      <c r="K67" s="603">
        <v>68100</v>
      </c>
      <c r="L67" s="603">
        <v>74400</v>
      </c>
      <c r="M67" s="603">
        <v>103500</v>
      </c>
      <c r="N67" s="603">
        <v>136700</v>
      </c>
      <c r="O67" s="603">
        <v>148800</v>
      </c>
      <c r="P67" s="603">
        <v>160400</v>
      </c>
      <c r="Q67" s="603">
        <v>178100</v>
      </c>
      <c r="R67" s="603">
        <v>178300</v>
      </c>
      <c r="S67" s="603"/>
      <c r="T67" s="603" t="s">
        <v>58</v>
      </c>
      <c r="U67" s="603">
        <v>1860</v>
      </c>
      <c r="V67" s="603">
        <v>2490</v>
      </c>
      <c r="W67" s="603">
        <v>3200</v>
      </c>
      <c r="X67" s="603">
        <v>5000</v>
      </c>
      <c r="Y67" s="603">
        <v>6200</v>
      </c>
      <c r="Z67" s="603">
        <v>2500</v>
      </c>
      <c r="AA67" s="603">
        <v>2700</v>
      </c>
      <c r="AB67" s="603">
        <v>1500</v>
      </c>
      <c r="AC67" s="603"/>
      <c r="AD67" s="603">
        <v>43560</v>
      </c>
      <c r="AE67" s="603">
        <v>48080</v>
      </c>
      <c r="AF67" s="603">
        <v>75900</v>
      </c>
      <c r="AG67" s="603">
        <v>103300</v>
      </c>
      <c r="AH67" s="603">
        <v>94100</v>
      </c>
      <c r="AI67" s="603">
        <v>96200</v>
      </c>
      <c r="AJ67" s="603">
        <v>112300</v>
      </c>
      <c r="AK67" s="603">
        <v>113400</v>
      </c>
      <c r="AL67" s="603"/>
      <c r="AM67" s="603">
        <v>10200</v>
      </c>
      <c r="AN67" s="603">
        <v>10800</v>
      </c>
      <c r="AO67" s="603">
        <v>10500</v>
      </c>
      <c r="AP67" s="603">
        <v>11800</v>
      </c>
      <c r="AQ67" s="603"/>
      <c r="AR67" s="603">
        <v>22670</v>
      </c>
      <c r="AS67" s="603">
        <v>23830</v>
      </c>
      <c r="AT67" s="603">
        <v>24400</v>
      </c>
      <c r="AU67" s="603">
        <v>28400</v>
      </c>
      <c r="AV67" s="603">
        <v>38400</v>
      </c>
      <c r="AW67" s="603">
        <v>50900</v>
      </c>
      <c r="AX67" s="603">
        <v>52600</v>
      </c>
      <c r="AY67" s="603">
        <v>51700</v>
      </c>
      <c r="AZ67" s="603"/>
    </row>
    <row r="68" spans="2:52" ht="16" hidden="1" customHeight="1">
      <c r="B68" s="601" t="s">
        <v>741</v>
      </c>
      <c r="C68" s="601" t="s">
        <v>742</v>
      </c>
      <c r="D68" s="601" t="s">
        <v>743</v>
      </c>
      <c r="E68" s="604"/>
      <c r="F68" s="603" t="s">
        <v>58</v>
      </c>
      <c r="G68" s="603" t="s">
        <v>58</v>
      </c>
      <c r="H68" s="603" t="s">
        <v>58</v>
      </c>
      <c r="I68" s="603">
        <v>18800</v>
      </c>
      <c r="J68" s="603">
        <v>27000</v>
      </c>
      <c r="K68" s="603">
        <v>31820</v>
      </c>
      <c r="L68" s="603">
        <v>31350</v>
      </c>
      <c r="M68" s="603">
        <v>44800</v>
      </c>
      <c r="N68" s="603">
        <v>59400</v>
      </c>
      <c r="O68" s="603">
        <v>62000</v>
      </c>
      <c r="P68" s="603">
        <v>69500</v>
      </c>
      <c r="Q68" s="603">
        <v>78500</v>
      </c>
      <c r="R68" s="603">
        <v>73800</v>
      </c>
      <c r="S68" s="603"/>
      <c r="T68" s="603" t="s">
        <v>58</v>
      </c>
      <c r="U68" s="603">
        <v>550</v>
      </c>
      <c r="V68" s="603">
        <v>870</v>
      </c>
      <c r="W68" s="603">
        <v>1000</v>
      </c>
      <c r="X68" s="603">
        <v>900</v>
      </c>
      <c r="Y68" s="603">
        <v>1300</v>
      </c>
      <c r="Z68" s="603">
        <v>900</v>
      </c>
      <c r="AA68" s="603">
        <v>600</v>
      </c>
      <c r="AB68" s="603">
        <v>300</v>
      </c>
      <c r="AC68" s="603"/>
      <c r="AD68" s="603">
        <v>20820</v>
      </c>
      <c r="AE68" s="603">
        <v>22270</v>
      </c>
      <c r="AF68" s="603">
        <v>33700</v>
      </c>
      <c r="AG68" s="603">
        <v>47600</v>
      </c>
      <c r="AH68" s="603">
        <v>45100</v>
      </c>
      <c r="AI68" s="603">
        <v>48400</v>
      </c>
      <c r="AJ68" s="603">
        <v>59800</v>
      </c>
      <c r="AK68" s="603">
        <v>46500</v>
      </c>
      <c r="AL68" s="603"/>
      <c r="AM68" s="603">
        <v>4300</v>
      </c>
      <c r="AN68" s="603">
        <v>5700</v>
      </c>
      <c r="AO68" s="603">
        <v>4400</v>
      </c>
      <c r="AP68" s="603">
        <v>3200</v>
      </c>
      <c r="AQ68" s="603"/>
      <c r="AR68" s="603">
        <v>10450</v>
      </c>
      <c r="AS68" s="603">
        <v>8210</v>
      </c>
      <c r="AT68" s="603">
        <v>10100</v>
      </c>
      <c r="AU68" s="603">
        <v>10800</v>
      </c>
      <c r="AV68" s="603">
        <v>11200</v>
      </c>
      <c r="AW68" s="603">
        <v>14500</v>
      </c>
      <c r="AX68" s="603">
        <v>13600</v>
      </c>
      <c r="AY68" s="603">
        <v>23800</v>
      </c>
      <c r="AZ68" s="603"/>
    </row>
    <row r="69" spans="2:52" ht="16" hidden="1" customHeight="1">
      <c r="B69" s="601" t="s">
        <v>744</v>
      </c>
      <c r="C69" s="601" t="s">
        <v>745</v>
      </c>
      <c r="D69" s="601" t="s">
        <v>746</v>
      </c>
      <c r="E69" s="600"/>
      <c r="F69" s="603" t="s">
        <v>58</v>
      </c>
      <c r="G69" s="603" t="s">
        <v>58</v>
      </c>
      <c r="H69" s="603" t="s">
        <v>58</v>
      </c>
      <c r="I69" s="603" t="s">
        <v>58</v>
      </c>
      <c r="J69" s="603" t="s">
        <v>58</v>
      </c>
      <c r="K69" s="603" t="s">
        <v>58</v>
      </c>
      <c r="L69" s="603" t="s">
        <v>58</v>
      </c>
      <c r="M69" s="603" t="s">
        <v>58</v>
      </c>
      <c r="N69" s="603" t="s">
        <v>58</v>
      </c>
      <c r="O69" s="603" t="s">
        <v>58</v>
      </c>
      <c r="P69" s="603" t="s">
        <v>58</v>
      </c>
      <c r="Q69" s="603">
        <v>35900</v>
      </c>
      <c r="R69" s="603">
        <v>36200</v>
      </c>
      <c r="S69" s="603"/>
      <c r="T69" s="603" t="s">
        <v>58</v>
      </c>
      <c r="U69" s="603" t="s">
        <v>58</v>
      </c>
      <c r="V69" s="603" t="s">
        <v>58</v>
      </c>
      <c r="W69" s="603" t="s">
        <v>58</v>
      </c>
      <c r="X69" s="603" t="s">
        <v>58</v>
      </c>
      <c r="Y69" s="603" t="s">
        <v>58</v>
      </c>
      <c r="Z69" s="603" t="s">
        <v>58</v>
      </c>
      <c r="AA69" s="603">
        <v>1000</v>
      </c>
      <c r="AB69" s="603">
        <v>700</v>
      </c>
      <c r="AC69" s="603"/>
      <c r="AD69" s="603" t="s">
        <v>58</v>
      </c>
      <c r="AE69" s="603" t="s">
        <v>58</v>
      </c>
      <c r="AF69" s="603" t="s">
        <v>58</v>
      </c>
      <c r="AG69" s="603" t="s">
        <v>58</v>
      </c>
      <c r="AH69" s="603" t="s">
        <v>58</v>
      </c>
      <c r="AI69" s="603" t="s">
        <v>58</v>
      </c>
      <c r="AJ69" s="603">
        <v>23600</v>
      </c>
      <c r="AK69" s="603">
        <v>23600</v>
      </c>
      <c r="AL69" s="603"/>
      <c r="AM69" s="603" t="s">
        <v>58</v>
      </c>
      <c r="AN69" s="603" t="s">
        <v>58</v>
      </c>
      <c r="AO69" s="603">
        <v>1200</v>
      </c>
      <c r="AP69" s="603">
        <v>1600</v>
      </c>
      <c r="AQ69" s="603"/>
      <c r="AR69" s="603" t="s">
        <v>58</v>
      </c>
      <c r="AS69" s="603" t="s">
        <v>58</v>
      </c>
      <c r="AT69" s="603" t="s">
        <v>58</v>
      </c>
      <c r="AU69" s="603" t="s">
        <v>58</v>
      </c>
      <c r="AV69" s="603" t="s">
        <v>58</v>
      </c>
      <c r="AW69" s="603" t="s">
        <v>58</v>
      </c>
      <c r="AX69" s="603">
        <v>10200</v>
      </c>
      <c r="AY69" s="603">
        <v>10400</v>
      </c>
      <c r="AZ69" s="603"/>
    </row>
    <row r="70" spans="2:52" ht="16" hidden="1" customHeight="1">
      <c r="B70" s="601" t="s">
        <v>747</v>
      </c>
      <c r="C70" s="601" t="s">
        <v>748</v>
      </c>
      <c r="D70" s="601" t="s">
        <v>749</v>
      </c>
      <c r="E70" s="605"/>
      <c r="F70" s="603" t="s">
        <v>58</v>
      </c>
      <c r="G70" s="603" t="s">
        <v>58</v>
      </c>
      <c r="H70" s="603" t="s">
        <v>58</v>
      </c>
      <c r="I70" s="603" t="s">
        <v>58</v>
      </c>
      <c r="J70" s="603" t="s">
        <v>58</v>
      </c>
      <c r="K70" s="603" t="s">
        <v>58</v>
      </c>
      <c r="L70" s="603" t="s">
        <v>58</v>
      </c>
      <c r="M70" s="603" t="s">
        <v>58</v>
      </c>
      <c r="N70" s="603" t="s">
        <v>58</v>
      </c>
      <c r="O70" s="603" t="s">
        <v>58</v>
      </c>
      <c r="P70" s="603">
        <v>41900</v>
      </c>
      <c r="Q70" s="603">
        <v>44000</v>
      </c>
      <c r="R70" s="603">
        <v>48400</v>
      </c>
      <c r="S70" s="603"/>
      <c r="T70" s="603" t="s">
        <v>58</v>
      </c>
      <c r="U70" s="603" t="s">
        <v>58</v>
      </c>
      <c r="V70" s="603" t="s">
        <v>58</v>
      </c>
      <c r="W70" s="603" t="s">
        <v>58</v>
      </c>
      <c r="X70" s="603" t="s">
        <v>58</v>
      </c>
      <c r="Y70" s="603" t="s">
        <v>58</v>
      </c>
      <c r="Z70" s="603">
        <v>1000</v>
      </c>
      <c r="AA70" s="603">
        <v>2200</v>
      </c>
      <c r="AB70" s="603">
        <v>600</v>
      </c>
      <c r="AC70" s="603"/>
      <c r="AD70" s="603" t="s">
        <v>58</v>
      </c>
      <c r="AE70" s="603" t="s">
        <v>58</v>
      </c>
      <c r="AF70" s="603" t="s">
        <v>58</v>
      </c>
      <c r="AG70" s="603" t="s">
        <v>58</v>
      </c>
      <c r="AH70" s="603" t="s">
        <v>58</v>
      </c>
      <c r="AI70" s="603">
        <v>25800</v>
      </c>
      <c r="AJ70" s="603">
        <v>22000</v>
      </c>
      <c r="AK70" s="603">
        <v>27600</v>
      </c>
      <c r="AL70" s="603"/>
      <c r="AM70" s="603" t="s">
        <v>58</v>
      </c>
      <c r="AN70" s="603">
        <v>3800</v>
      </c>
      <c r="AO70" s="603">
        <v>1400</v>
      </c>
      <c r="AP70" s="603">
        <v>1600</v>
      </c>
      <c r="AQ70" s="603"/>
      <c r="AR70" s="603" t="s">
        <v>58</v>
      </c>
      <c r="AS70" s="603" t="s">
        <v>58</v>
      </c>
      <c r="AT70" s="603" t="s">
        <v>58</v>
      </c>
      <c r="AU70" s="603" t="s">
        <v>58</v>
      </c>
      <c r="AV70" s="603" t="s">
        <v>58</v>
      </c>
      <c r="AW70" s="603">
        <v>11400</v>
      </c>
      <c r="AX70" s="603">
        <v>18400</v>
      </c>
      <c r="AY70" s="603">
        <v>18600</v>
      </c>
      <c r="AZ70" s="603"/>
    </row>
    <row r="71" spans="2:52" ht="16" hidden="1" customHeight="1">
      <c r="B71" s="601" t="s">
        <v>750</v>
      </c>
      <c r="C71" s="601" t="s">
        <v>751</v>
      </c>
      <c r="D71" s="601" t="s">
        <v>752</v>
      </c>
      <c r="E71" s="605"/>
      <c r="F71" s="603" t="s">
        <v>58</v>
      </c>
      <c r="G71" s="603" t="s">
        <v>58</v>
      </c>
      <c r="H71" s="603" t="s">
        <v>58</v>
      </c>
      <c r="I71" s="603" t="s">
        <v>58</v>
      </c>
      <c r="J71" s="603" t="s">
        <v>58</v>
      </c>
      <c r="K71" s="603" t="s">
        <v>58</v>
      </c>
      <c r="L71" s="603" t="s">
        <v>58</v>
      </c>
      <c r="M71" s="603" t="s">
        <v>58</v>
      </c>
      <c r="N71" s="603" t="s">
        <v>58</v>
      </c>
      <c r="O71" s="603" t="s">
        <v>58</v>
      </c>
      <c r="P71" s="603">
        <v>40000</v>
      </c>
      <c r="Q71" s="603">
        <v>43500</v>
      </c>
      <c r="R71" s="603">
        <v>47900</v>
      </c>
      <c r="S71" s="603"/>
      <c r="T71" s="603" t="s">
        <v>58</v>
      </c>
      <c r="U71" s="603" t="s">
        <v>58</v>
      </c>
      <c r="V71" s="603" t="s">
        <v>58</v>
      </c>
      <c r="W71" s="603" t="s">
        <v>58</v>
      </c>
      <c r="X71" s="603" t="s">
        <v>58</v>
      </c>
      <c r="Y71" s="603" t="s">
        <v>58</v>
      </c>
      <c r="Z71" s="603">
        <v>1100</v>
      </c>
      <c r="AA71" s="603">
        <v>1200</v>
      </c>
      <c r="AB71" s="603">
        <v>900</v>
      </c>
      <c r="AC71" s="603"/>
      <c r="AD71" s="603" t="s">
        <v>58</v>
      </c>
      <c r="AE71" s="603" t="s">
        <v>58</v>
      </c>
      <c r="AF71" s="603" t="s">
        <v>58</v>
      </c>
      <c r="AG71" s="603" t="s">
        <v>58</v>
      </c>
      <c r="AH71" s="603" t="s">
        <v>58</v>
      </c>
      <c r="AI71" s="603">
        <v>26200</v>
      </c>
      <c r="AJ71" s="603">
        <v>25600</v>
      </c>
      <c r="AK71" s="603">
        <v>32100</v>
      </c>
      <c r="AL71" s="603"/>
      <c r="AM71" s="603" t="s">
        <v>58</v>
      </c>
      <c r="AN71" s="603">
        <v>1400</v>
      </c>
      <c r="AO71" s="603">
        <v>1400</v>
      </c>
      <c r="AP71" s="603">
        <v>1400</v>
      </c>
      <c r="AQ71" s="603"/>
      <c r="AR71" s="603" t="s">
        <v>58</v>
      </c>
      <c r="AS71" s="603" t="s">
        <v>58</v>
      </c>
      <c r="AT71" s="603" t="s">
        <v>58</v>
      </c>
      <c r="AU71" s="603" t="s">
        <v>58</v>
      </c>
      <c r="AV71" s="603" t="s">
        <v>58</v>
      </c>
      <c r="AW71" s="603">
        <v>11300</v>
      </c>
      <c r="AX71" s="603">
        <v>15300</v>
      </c>
      <c r="AY71" s="603">
        <v>13600</v>
      </c>
      <c r="AZ71" s="603"/>
    </row>
    <row r="72" spans="2:52" ht="16" hidden="1" customHeight="1">
      <c r="B72" s="601"/>
      <c r="C72" s="601"/>
      <c r="D72" s="601"/>
      <c r="E72" s="605"/>
      <c r="F72" s="603"/>
      <c r="G72" s="603"/>
      <c r="H72" s="603"/>
      <c r="I72" s="603"/>
      <c r="J72" s="603"/>
      <c r="K72" s="603"/>
      <c r="L72" s="603"/>
      <c r="M72" s="603"/>
      <c r="N72" s="603"/>
      <c r="O72" s="603"/>
      <c r="P72" s="603"/>
      <c r="Q72" s="603"/>
      <c r="R72" s="603"/>
      <c r="S72" s="603"/>
      <c r="T72" s="603"/>
      <c r="U72" s="603"/>
      <c r="V72" s="603"/>
      <c r="W72" s="603"/>
      <c r="X72" s="603"/>
      <c r="Y72" s="603"/>
      <c r="Z72" s="603"/>
      <c r="AA72" s="603"/>
      <c r="AB72" s="603"/>
      <c r="AC72" s="603"/>
      <c r="AD72" s="603"/>
      <c r="AE72" s="603"/>
      <c r="AF72" s="603"/>
      <c r="AG72" s="603"/>
      <c r="AH72" s="603"/>
      <c r="AI72" s="603"/>
      <c r="AJ72" s="603"/>
      <c r="AK72" s="603"/>
      <c r="AL72" s="603"/>
      <c r="AM72" s="603"/>
      <c r="AN72" s="603"/>
      <c r="AO72" s="603"/>
      <c r="AP72" s="603"/>
      <c r="AQ72" s="603"/>
      <c r="AR72" s="603"/>
      <c r="AS72" s="603"/>
      <c r="AT72" s="603"/>
      <c r="AU72" s="603"/>
      <c r="AV72" s="603"/>
      <c r="AW72" s="603"/>
      <c r="AX72" s="603"/>
      <c r="AY72" s="603"/>
      <c r="AZ72" s="603"/>
    </row>
    <row r="73" spans="2:52" ht="16" hidden="1" customHeight="1">
      <c r="B73" s="601" t="s">
        <v>753</v>
      </c>
      <c r="C73" s="601" t="s">
        <v>754</v>
      </c>
      <c r="D73" s="601" t="s">
        <v>755</v>
      </c>
      <c r="E73" s="605"/>
      <c r="F73" s="603" t="s">
        <v>58</v>
      </c>
      <c r="G73" s="603" t="s">
        <v>58</v>
      </c>
      <c r="H73" s="603" t="s">
        <v>58</v>
      </c>
      <c r="I73" s="603" t="s">
        <v>58</v>
      </c>
      <c r="J73" s="603" t="s">
        <v>58</v>
      </c>
      <c r="K73" s="603" t="s">
        <v>58</v>
      </c>
      <c r="L73" s="603" t="s">
        <v>58</v>
      </c>
      <c r="M73" s="603" t="s">
        <v>58</v>
      </c>
      <c r="N73" s="603" t="s">
        <v>58</v>
      </c>
      <c r="O73" s="603" t="s">
        <v>58</v>
      </c>
      <c r="P73" s="603">
        <v>30300</v>
      </c>
      <c r="Q73" s="603">
        <v>49200</v>
      </c>
      <c r="R73" s="603">
        <v>46700</v>
      </c>
      <c r="S73" s="603"/>
      <c r="T73" s="603" t="s">
        <v>58</v>
      </c>
      <c r="U73" s="603" t="s">
        <v>58</v>
      </c>
      <c r="V73" s="603" t="s">
        <v>58</v>
      </c>
      <c r="W73" s="603" t="s">
        <v>58</v>
      </c>
      <c r="X73" s="603" t="s">
        <v>58</v>
      </c>
      <c r="Y73" s="603" t="s">
        <v>58</v>
      </c>
      <c r="Z73" s="603">
        <v>2300</v>
      </c>
      <c r="AA73" s="603">
        <v>1300</v>
      </c>
      <c r="AB73" s="603">
        <v>1400</v>
      </c>
      <c r="AC73" s="603"/>
      <c r="AD73" s="603" t="s">
        <v>58</v>
      </c>
      <c r="AE73" s="603" t="s">
        <v>58</v>
      </c>
      <c r="AF73" s="603" t="s">
        <v>58</v>
      </c>
      <c r="AG73" s="603" t="s">
        <v>58</v>
      </c>
      <c r="AH73" s="603" t="s">
        <v>58</v>
      </c>
      <c r="AI73" s="603">
        <v>16500</v>
      </c>
      <c r="AJ73" s="603">
        <v>31900</v>
      </c>
      <c r="AK73" s="603">
        <v>27500</v>
      </c>
      <c r="AL73" s="603"/>
      <c r="AM73" s="603" t="s">
        <v>58</v>
      </c>
      <c r="AN73" s="603">
        <v>1100</v>
      </c>
      <c r="AO73" s="603">
        <v>1300</v>
      </c>
      <c r="AP73" s="603">
        <v>1800</v>
      </c>
      <c r="AQ73" s="603"/>
      <c r="AR73" s="603" t="s">
        <v>58</v>
      </c>
      <c r="AS73" s="603" t="s">
        <v>58</v>
      </c>
      <c r="AT73" s="603" t="s">
        <v>58</v>
      </c>
      <c r="AU73" s="603" t="s">
        <v>58</v>
      </c>
      <c r="AV73" s="603" t="s">
        <v>58</v>
      </c>
      <c r="AW73" s="603">
        <v>10300</v>
      </c>
      <c r="AX73" s="603">
        <v>14700</v>
      </c>
      <c r="AY73" s="603">
        <v>16100</v>
      </c>
      <c r="AZ73" s="603"/>
    </row>
    <row r="74" spans="2:52" ht="16" hidden="1" customHeight="1">
      <c r="B74" s="601" t="s">
        <v>756</v>
      </c>
      <c r="C74" s="601" t="s">
        <v>757</v>
      </c>
      <c r="D74" s="601" t="s">
        <v>758</v>
      </c>
      <c r="E74" s="605"/>
      <c r="F74" s="603">
        <v>8700</v>
      </c>
      <c r="G74" s="603">
        <v>9800</v>
      </c>
      <c r="H74" s="603">
        <v>23380</v>
      </c>
      <c r="I74" s="603">
        <v>42800</v>
      </c>
      <c r="J74" s="603">
        <v>76200</v>
      </c>
      <c r="K74" s="603">
        <v>87350</v>
      </c>
      <c r="L74" s="603">
        <v>96630</v>
      </c>
      <c r="M74" s="603">
        <v>95800</v>
      </c>
      <c r="N74" s="603">
        <v>122900</v>
      </c>
      <c r="O74" s="603">
        <v>144600</v>
      </c>
      <c r="P74" s="603">
        <v>147300</v>
      </c>
      <c r="Q74" s="603">
        <v>167700</v>
      </c>
      <c r="R74" s="603">
        <v>156900</v>
      </c>
      <c r="S74" s="603"/>
      <c r="T74" s="603" t="s">
        <v>58</v>
      </c>
      <c r="U74" s="603">
        <v>4540</v>
      </c>
      <c r="V74" s="603">
        <v>3660</v>
      </c>
      <c r="W74" s="603">
        <v>5700</v>
      </c>
      <c r="X74" s="603">
        <v>5000</v>
      </c>
      <c r="Y74" s="603">
        <v>5600</v>
      </c>
      <c r="Z74" s="603">
        <v>2800</v>
      </c>
      <c r="AA74" s="603">
        <v>2500</v>
      </c>
      <c r="AB74" s="603">
        <v>2000</v>
      </c>
      <c r="AC74" s="603"/>
      <c r="AD74" s="603">
        <v>58820</v>
      </c>
      <c r="AE74" s="603">
        <v>67520</v>
      </c>
      <c r="AF74" s="603">
        <v>63200</v>
      </c>
      <c r="AG74" s="603">
        <v>86600</v>
      </c>
      <c r="AH74" s="603">
        <v>96700</v>
      </c>
      <c r="AI74" s="603">
        <v>99300</v>
      </c>
      <c r="AJ74" s="603">
        <v>115800</v>
      </c>
      <c r="AK74" s="603">
        <v>106800</v>
      </c>
      <c r="AL74" s="603"/>
      <c r="AM74" s="603">
        <v>6600</v>
      </c>
      <c r="AN74" s="603">
        <v>5100</v>
      </c>
      <c r="AO74" s="603">
        <v>8100</v>
      </c>
      <c r="AP74" s="603">
        <v>5600</v>
      </c>
      <c r="AQ74" s="603"/>
      <c r="AR74" s="603">
        <v>23990</v>
      </c>
      <c r="AS74" s="603">
        <v>25450</v>
      </c>
      <c r="AT74" s="603">
        <v>26900</v>
      </c>
      <c r="AU74" s="603">
        <v>31200</v>
      </c>
      <c r="AV74" s="603">
        <v>35700</v>
      </c>
      <c r="AW74" s="603">
        <v>40100</v>
      </c>
      <c r="AX74" s="603">
        <v>41400</v>
      </c>
      <c r="AY74" s="603">
        <v>42600</v>
      </c>
      <c r="AZ74" s="603"/>
    </row>
    <row r="75" spans="2:52" ht="16" hidden="1" customHeight="1">
      <c r="B75" s="601" t="s">
        <v>759</v>
      </c>
      <c r="C75" s="601" t="s">
        <v>760</v>
      </c>
      <c r="D75" s="601" t="s">
        <v>761</v>
      </c>
      <c r="E75" s="605"/>
      <c r="F75" s="603">
        <v>4200</v>
      </c>
      <c r="G75" s="603">
        <v>6200</v>
      </c>
      <c r="H75" s="603">
        <v>12450</v>
      </c>
      <c r="I75" s="603">
        <v>20900</v>
      </c>
      <c r="J75" s="603">
        <v>40700</v>
      </c>
      <c r="K75" s="603">
        <v>58060</v>
      </c>
      <c r="L75" s="603">
        <v>68290</v>
      </c>
      <c r="M75" s="603">
        <v>68900</v>
      </c>
      <c r="N75" s="603">
        <v>92800</v>
      </c>
      <c r="O75" s="603">
        <v>97100</v>
      </c>
      <c r="P75" s="603">
        <v>110300</v>
      </c>
      <c r="Q75" s="603">
        <v>114300</v>
      </c>
      <c r="R75" s="603">
        <v>106000</v>
      </c>
      <c r="S75" s="603"/>
      <c r="T75" s="603" t="s">
        <v>58</v>
      </c>
      <c r="U75" s="603">
        <v>4630</v>
      </c>
      <c r="V75" s="603">
        <v>6880</v>
      </c>
      <c r="W75" s="603">
        <v>4700</v>
      </c>
      <c r="X75" s="603">
        <v>5100</v>
      </c>
      <c r="Y75" s="603">
        <v>7600</v>
      </c>
      <c r="Z75" s="603">
        <v>7200</v>
      </c>
      <c r="AA75" s="603">
        <v>5400</v>
      </c>
      <c r="AB75" s="603">
        <v>2200</v>
      </c>
      <c r="AC75" s="603"/>
      <c r="AD75" s="603">
        <v>34380</v>
      </c>
      <c r="AE75" s="603">
        <v>40430</v>
      </c>
      <c r="AF75" s="603">
        <v>42200</v>
      </c>
      <c r="AG75" s="603">
        <v>57800</v>
      </c>
      <c r="AH75" s="603">
        <v>51300</v>
      </c>
      <c r="AI75" s="603">
        <v>57400</v>
      </c>
      <c r="AJ75" s="603">
        <v>58900</v>
      </c>
      <c r="AK75" s="603">
        <v>54600</v>
      </c>
      <c r="AL75" s="603"/>
      <c r="AM75" s="603">
        <v>5100</v>
      </c>
      <c r="AN75" s="603">
        <v>7300</v>
      </c>
      <c r="AO75" s="603">
        <v>4900</v>
      </c>
      <c r="AP75" s="603">
        <v>4200</v>
      </c>
      <c r="AQ75" s="603"/>
      <c r="AR75" s="603">
        <v>19050</v>
      </c>
      <c r="AS75" s="603">
        <v>20980</v>
      </c>
      <c r="AT75" s="603">
        <v>22000</v>
      </c>
      <c r="AU75" s="603">
        <v>29800</v>
      </c>
      <c r="AV75" s="603">
        <v>33000</v>
      </c>
      <c r="AW75" s="603">
        <v>38300</v>
      </c>
      <c r="AX75" s="603">
        <v>45100</v>
      </c>
      <c r="AY75" s="603">
        <v>45100</v>
      </c>
      <c r="AZ75" s="603"/>
    </row>
    <row r="76" spans="2:52" ht="16" hidden="1" customHeight="1">
      <c r="B76" s="601" t="s">
        <v>762</v>
      </c>
      <c r="C76" s="601" t="s">
        <v>763</v>
      </c>
      <c r="D76" s="601" t="s">
        <v>764</v>
      </c>
      <c r="E76" s="605"/>
      <c r="F76" s="603">
        <v>17000</v>
      </c>
      <c r="G76" s="603">
        <v>17900</v>
      </c>
      <c r="H76" s="603">
        <v>40910</v>
      </c>
      <c r="I76" s="603">
        <v>63000</v>
      </c>
      <c r="J76" s="603">
        <v>104100</v>
      </c>
      <c r="K76" s="603">
        <v>131320</v>
      </c>
      <c r="L76" s="603">
        <v>161450</v>
      </c>
      <c r="M76" s="603">
        <v>162800</v>
      </c>
      <c r="N76" s="603">
        <v>212900</v>
      </c>
      <c r="O76" s="603">
        <v>255400</v>
      </c>
      <c r="P76" s="603">
        <v>255200</v>
      </c>
      <c r="Q76" s="603">
        <v>280700</v>
      </c>
      <c r="R76" s="603">
        <v>286100</v>
      </c>
      <c r="S76" s="603"/>
      <c r="T76" s="603" t="s">
        <v>58</v>
      </c>
      <c r="U76" s="603">
        <v>4790</v>
      </c>
      <c r="V76" s="603">
        <v>10180</v>
      </c>
      <c r="W76" s="603">
        <v>8400</v>
      </c>
      <c r="X76" s="603">
        <v>8100</v>
      </c>
      <c r="Y76" s="603">
        <v>9900</v>
      </c>
      <c r="Z76" s="603">
        <v>6500</v>
      </c>
      <c r="AA76" s="603">
        <v>5100</v>
      </c>
      <c r="AB76" s="603">
        <v>3200</v>
      </c>
      <c r="AC76" s="603"/>
      <c r="AD76" s="603">
        <v>96700</v>
      </c>
      <c r="AE76" s="603">
        <v>119220</v>
      </c>
      <c r="AF76" s="603">
        <v>118600</v>
      </c>
      <c r="AG76" s="603">
        <v>165700</v>
      </c>
      <c r="AH76" s="603">
        <v>183300</v>
      </c>
      <c r="AI76" s="603">
        <v>163800</v>
      </c>
      <c r="AJ76" s="603">
        <v>189800</v>
      </c>
      <c r="AK76" s="603">
        <v>196800</v>
      </c>
      <c r="AL76" s="603"/>
      <c r="AM76" s="603">
        <v>16800</v>
      </c>
      <c r="AN76" s="603">
        <v>15500</v>
      </c>
      <c r="AO76" s="603">
        <v>12300</v>
      </c>
      <c r="AP76" s="603">
        <v>10400</v>
      </c>
      <c r="AQ76" s="603"/>
      <c r="AR76" s="603">
        <v>29830</v>
      </c>
      <c r="AS76" s="603">
        <v>32050</v>
      </c>
      <c r="AT76" s="603">
        <v>35900</v>
      </c>
      <c r="AU76" s="603">
        <v>39100</v>
      </c>
      <c r="AV76" s="603">
        <v>45400</v>
      </c>
      <c r="AW76" s="603">
        <v>69400</v>
      </c>
      <c r="AX76" s="603">
        <v>73500</v>
      </c>
      <c r="AY76" s="603">
        <v>75700</v>
      </c>
      <c r="AZ76" s="603"/>
    </row>
    <row r="77" spans="2:52" ht="16" hidden="1" customHeight="1">
      <c r="B77" s="601" t="s">
        <v>765</v>
      </c>
      <c r="C77" s="601" t="s">
        <v>766</v>
      </c>
      <c r="D77" s="601" t="s">
        <v>767</v>
      </c>
      <c r="E77" s="605"/>
      <c r="F77" s="603" t="s">
        <v>58</v>
      </c>
      <c r="G77" s="603" t="s">
        <v>58</v>
      </c>
      <c r="H77" s="603" t="s">
        <v>58</v>
      </c>
      <c r="I77" s="603" t="s">
        <v>58</v>
      </c>
      <c r="J77" s="603" t="s">
        <v>58</v>
      </c>
      <c r="K77" s="603" t="s">
        <v>58</v>
      </c>
      <c r="L77" s="603" t="s">
        <v>58</v>
      </c>
      <c r="M77" s="603" t="s">
        <v>58</v>
      </c>
      <c r="N77" s="603" t="s">
        <v>58</v>
      </c>
      <c r="O77" s="603" t="s">
        <v>58</v>
      </c>
      <c r="P77" s="603">
        <v>51900</v>
      </c>
      <c r="Q77" s="603">
        <v>53800</v>
      </c>
      <c r="R77" s="603">
        <v>54800</v>
      </c>
      <c r="S77" s="603"/>
      <c r="T77" s="603" t="s">
        <v>58</v>
      </c>
      <c r="U77" s="603" t="s">
        <v>58</v>
      </c>
      <c r="V77" s="603" t="s">
        <v>58</v>
      </c>
      <c r="W77" s="603" t="s">
        <v>58</v>
      </c>
      <c r="X77" s="603" t="s">
        <v>58</v>
      </c>
      <c r="Y77" s="603" t="s">
        <v>58</v>
      </c>
      <c r="Z77" s="603">
        <v>500</v>
      </c>
      <c r="AA77" s="603">
        <v>700</v>
      </c>
      <c r="AB77" s="603">
        <v>700</v>
      </c>
      <c r="AC77" s="603"/>
      <c r="AD77" s="603" t="s">
        <v>58</v>
      </c>
      <c r="AE77" s="603" t="s">
        <v>58</v>
      </c>
      <c r="AF77" s="603" t="s">
        <v>58</v>
      </c>
      <c r="AG77" s="603" t="s">
        <v>58</v>
      </c>
      <c r="AH77" s="603" t="s">
        <v>58</v>
      </c>
      <c r="AI77" s="603">
        <v>33300</v>
      </c>
      <c r="AJ77" s="603">
        <v>31900</v>
      </c>
      <c r="AK77" s="603">
        <v>34400</v>
      </c>
      <c r="AL77" s="603"/>
      <c r="AM77" s="603" t="s">
        <v>58</v>
      </c>
      <c r="AN77" s="603">
        <v>3500</v>
      </c>
      <c r="AO77" s="603">
        <v>2600</v>
      </c>
      <c r="AP77" s="603">
        <v>2200</v>
      </c>
      <c r="AQ77" s="603"/>
      <c r="AR77" s="603" t="s">
        <v>58</v>
      </c>
      <c r="AS77" s="603" t="s">
        <v>58</v>
      </c>
      <c r="AT77" s="603" t="s">
        <v>58</v>
      </c>
      <c r="AU77" s="603" t="s">
        <v>58</v>
      </c>
      <c r="AV77" s="603" t="s">
        <v>58</v>
      </c>
      <c r="AW77" s="603">
        <v>14600</v>
      </c>
      <c r="AX77" s="603">
        <v>18700</v>
      </c>
      <c r="AY77" s="603">
        <v>17600</v>
      </c>
      <c r="AZ77" s="603"/>
    </row>
    <row r="78" spans="2:52" ht="16" hidden="1" customHeight="1">
      <c r="B78" s="601"/>
      <c r="C78" s="601"/>
      <c r="D78" s="601"/>
      <c r="E78" s="605"/>
      <c r="F78" s="603"/>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03"/>
      <c r="AL78" s="603"/>
      <c r="AM78" s="603"/>
      <c r="AN78" s="603"/>
      <c r="AO78" s="603"/>
      <c r="AP78" s="603"/>
      <c r="AQ78" s="603"/>
      <c r="AR78" s="603"/>
      <c r="AS78" s="603"/>
      <c r="AT78" s="603"/>
      <c r="AU78" s="603"/>
      <c r="AV78" s="603"/>
      <c r="AW78" s="603"/>
      <c r="AX78" s="603"/>
      <c r="AY78" s="603"/>
      <c r="AZ78" s="603"/>
    </row>
    <row r="79" spans="2:52" ht="16" hidden="1" customHeight="1">
      <c r="B79" s="601" t="s">
        <v>768</v>
      </c>
      <c r="C79" s="601" t="s">
        <v>168</v>
      </c>
      <c r="D79" s="601" t="s">
        <v>769</v>
      </c>
      <c r="E79" s="605"/>
      <c r="F79" s="603">
        <v>7100</v>
      </c>
      <c r="G79" s="603">
        <v>9600</v>
      </c>
      <c r="H79" s="603">
        <v>15620</v>
      </c>
      <c r="I79" s="603">
        <v>26600</v>
      </c>
      <c r="J79" s="603">
        <v>44700</v>
      </c>
      <c r="K79" s="603">
        <v>60750</v>
      </c>
      <c r="L79" s="603">
        <v>62710</v>
      </c>
      <c r="M79" s="603">
        <v>61700</v>
      </c>
      <c r="N79" s="603">
        <v>95200</v>
      </c>
      <c r="O79" s="603">
        <v>91400</v>
      </c>
      <c r="P79" s="603">
        <v>104600</v>
      </c>
      <c r="Q79" s="603">
        <v>108100</v>
      </c>
      <c r="R79" s="603">
        <v>109200</v>
      </c>
      <c r="S79" s="603"/>
      <c r="T79" s="603" t="s">
        <v>58</v>
      </c>
      <c r="U79" s="603">
        <v>2530</v>
      </c>
      <c r="V79" s="603">
        <v>3280</v>
      </c>
      <c r="W79" s="603">
        <v>5300</v>
      </c>
      <c r="X79" s="603">
        <v>3500</v>
      </c>
      <c r="Y79" s="603">
        <v>7100</v>
      </c>
      <c r="Z79" s="603">
        <v>2900</v>
      </c>
      <c r="AA79" s="603">
        <v>4000</v>
      </c>
      <c r="AB79" s="603">
        <v>2100</v>
      </c>
      <c r="AC79" s="603"/>
      <c r="AD79" s="603">
        <v>41020</v>
      </c>
      <c r="AE79" s="603">
        <v>42420</v>
      </c>
      <c r="AF79" s="603">
        <v>38500</v>
      </c>
      <c r="AG79" s="603">
        <v>55800</v>
      </c>
      <c r="AH79" s="603">
        <v>54100</v>
      </c>
      <c r="AI79" s="603">
        <v>59600</v>
      </c>
      <c r="AJ79" s="603">
        <v>58700</v>
      </c>
      <c r="AK79" s="603">
        <v>64600</v>
      </c>
      <c r="AL79" s="603"/>
      <c r="AM79" s="603">
        <v>5700</v>
      </c>
      <c r="AN79" s="603">
        <v>7000</v>
      </c>
      <c r="AO79" s="603">
        <v>8300</v>
      </c>
      <c r="AP79" s="603">
        <v>7500</v>
      </c>
      <c r="AQ79" s="603"/>
      <c r="AR79" s="603">
        <v>17200</v>
      </c>
      <c r="AS79" s="603">
        <v>17010</v>
      </c>
      <c r="AT79" s="603">
        <v>17800</v>
      </c>
      <c r="AU79" s="603">
        <v>35900</v>
      </c>
      <c r="AV79" s="603">
        <v>24500</v>
      </c>
      <c r="AW79" s="603">
        <v>35100</v>
      </c>
      <c r="AX79" s="603">
        <v>37200</v>
      </c>
      <c r="AY79" s="603">
        <v>35000</v>
      </c>
      <c r="AZ79" s="603"/>
    </row>
    <row r="80" spans="2:52" ht="16" hidden="1" customHeight="1">
      <c r="B80" s="601" t="s">
        <v>770</v>
      </c>
      <c r="C80" s="601" t="s">
        <v>771</v>
      </c>
      <c r="D80" s="601" t="s">
        <v>772</v>
      </c>
      <c r="E80" s="605"/>
      <c r="F80" s="603" t="s">
        <v>58</v>
      </c>
      <c r="G80" s="603" t="s">
        <v>58</v>
      </c>
      <c r="H80" s="603" t="s">
        <v>58</v>
      </c>
      <c r="I80" s="603" t="s">
        <v>58</v>
      </c>
      <c r="J80" s="603" t="s">
        <v>58</v>
      </c>
      <c r="K80" s="603" t="s">
        <v>58</v>
      </c>
      <c r="L80" s="603" t="s">
        <v>58</v>
      </c>
      <c r="M80" s="603" t="s">
        <v>58</v>
      </c>
      <c r="N80" s="603" t="s">
        <v>58</v>
      </c>
      <c r="O80" s="603" t="s">
        <v>58</v>
      </c>
      <c r="P80" s="603" t="s">
        <v>58</v>
      </c>
      <c r="Q80" s="603">
        <v>55300</v>
      </c>
      <c r="R80" s="603">
        <v>53200</v>
      </c>
      <c r="S80" s="603"/>
      <c r="T80" s="603" t="s">
        <v>58</v>
      </c>
      <c r="U80" s="603" t="s">
        <v>58</v>
      </c>
      <c r="V80" s="603" t="s">
        <v>58</v>
      </c>
      <c r="W80" s="603" t="s">
        <v>58</v>
      </c>
      <c r="X80" s="603" t="s">
        <v>58</v>
      </c>
      <c r="Y80" s="603" t="s">
        <v>58</v>
      </c>
      <c r="Z80" s="603" t="s">
        <v>58</v>
      </c>
      <c r="AA80" s="603">
        <v>800</v>
      </c>
      <c r="AB80" s="603">
        <v>700</v>
      </c>
      <c r="AC80" s="603"/>
      <c r="AD80" s="603" t="s">
        <v>58</v>
      </c>
      <c r="AE80" s="603" t="s">
        <v>58</v>
      </c>
      <c r="AF80" s="603" t="s">
        <v>58</v>
      </c>
      <c r="AG80" s="603" t="s">
        <v>58</v>
      </c>
      <c r="AH80" s="603" t="s">
        <v>58</v>
      </c>
      <c r="AI80" s="603" t="s">
        <v>58</v>
      </c>
      <c r="AJ80" s="603">
        <v>31500</v>
      </c>
      <c r="AK80" s="603">
        <v>32200</v>
      </c>
      <c r="AL80" s="603"/>
      <c r="AM80" s="603" t="s">
        <v>58</v>
      </c>
      <c r="AN80" s="603" t="s">
        <v>58</v>
      </c>
      <c r="AO80" s="603">
        <v>2000</v>
      </c>
      <c r="AP80" s="603">
        <v>1100</v>
      </c>
      <c r="AQ80" s="603"/>
      <c r="AR80" s="603" t="s">
        <v>58</v>
      </c>
      <c r="AS80" s="603" t="s">
        <v>58</v>
      </c>
      <c r="AT80" s="603" t="s">
        <v>58</v>
      </c>
      <c r="AU80" s="603" t="s">
        <v>58</v>
      </c>
      <c r="AV80" s="603" t="s">
        <v>58</v>
      </c>
      <c r="AW80" s="603" t="s">
        <v>58</v>
      </c>
      <c r="AX80" s="603">
        <v>20900</v>
      </c>
      <c r="AY80" s="603">
        <v>19100</v>
      </c>
      <c r="AZ80" s="603"/>
    </row>
    <row r="81" spans="2:52" ht="16" hidden="1" customHeight="1">
      <c r="B81" s="601" t="s">
        <v>773</v>
      </c>
      <c r="C81" s="601" t="s">
        <v>774</v>
      </c>
      <c r="D81" s="601" t="s">
        <v>775</v>
      </c>
      <c r="E81" s="605"/>
      <c r="F81" s="603" t="s">
        <v>58</v>
      </c>
      <c r="G81" s="603" t="s">
        <v>58</v>
      </c>
      <c r="H81" s="603" t="s">
        <v>58</v>
      </c>
      <c r="I81" s="603" t="s">
        <v>58</v>
      </c>
      <c r="J81" s="603" t="s">
        <v>58</v>
      </c>
      <c r="K81" s="603">
        <v>28920</v>
      </c>
      <c r="L81" s="603">
        <v>38240</v>
      </c>
      <c r="M81" s="603">
        <v>51300</v>
      </c>
      <c r="N81" s="603">
        <v>66500</v>
      </c>
      <c r="O81" s="603">
        <v>72400</v>
      </c>
      <c r="P81" s="603">
        <v>78900</v>
      </c>
      <c r="Q81" s="603">
        <v>83400</v>
      </c>
      <c r="R81" s="603">
        <v>73000</v>
      </c>
      <c r="S81" s="603"/>
      <c r="T81" s="603" t="s">
        <v>58</v>
      </c>
      <c r="U81" s="603">
        <v>730</v>
      </c>
      <c r="V81" s="603">
        <v>1470</v>
      </c>
      <c r="W81" s="603">
        <v>1800</v>
      </c>
      <c r="X81" s="603">
        <v>3000</v>
      </c>
      <c r="Y81" s="603">
        <v>2000</v>
      </c>
      <c r="Z81" s="603">
        <v>5200</v>
      </c>
      <c r="AA81" s="603">
        <v>1700</v>
      </c>
      <c r="AB81" s="603">
        <v>1700</v>
      </c>
      <c r="AC81" s="603"/>
      <c r="AD81" s="603">
        <v>18580</v>
      </c>
      <c r="AE81" s="603">
        <v>26610</v>
      </c>
      <c r="AF81" s="603">
        <v>32300</v>
      </c>
      <c r="AG81" s="603">
        <v>49100</v>
      </c>
      <c r="AH81" s="603">
        <v>50000</v>
      </c>
      <c r="AI81" s="603">
        <v>46800</v>
      </c>
      <c r="AJ81" s="603">
        <v>50400</v>
      </c>
      <c r="AK81" s="603">
        <v>41400</v>
      </c>
      <c r="AL81" s="603"/>
      <c r="AM81" s="603">
        <v>3300</v>
      </c>
      <c r="AN81" s="603">
        <v>2800</v>
      </c>
      <c r="AO81" s="603">
        <v>3000</v>
      </c>
      <c r="AP81" s="603">
        <v>3000</v>
      </c>
      <c r="AQ81" s="603"/>
      <c r="AR81" s="603">
        <v>9620</v>
      </c>
      <c r="AS81" s="603">
        <v>10160</v>
      </c>
      <c r="AT81" s="603">
        <v>17200</v>
      </c>
      <c r="AU81" s="603">
        <v>14400</v>
      </c>
      <c r="AV81" s="603">
        <v>17100</v>
      </c>
      <c r="AW81" s="603">
        <v>24100</v>
      </c>
      <c r="AX81" s="603">
        <v>28400</v>
      </c>
      <c r="AY81" s="603">
        <v>26900</v>
      </c>
      <c r="AZ81" s="603"/>
    </row>
    <row r="82" spans="2:52" ht="16" hidden="1" customHeight="1">
      <c r="B82" s="601" t="s">
        <v>776</v>
      </c>
      <c r="C82" s="601" t="s">
        <v>777</v>
      </c>
      <c r="D82" s="601" t="s">
        <v>778</v>
      </c>
      <c r="E82" s="605"/>
      <c r="F82" s="603" t="s">
        <v>58</v>
      </c>
      <c r="G82" s="603">
        <v>7400</v>
      </c>
      <c r="H82" s="603">
        <v>13510</v>
      </c>
      <c r="I82" s="603">
        <v>25600</v>
      </c>
      <c r="J82" s="603">
        <v>30100</v>
      </c>
      <c r="K82" s="603">
        <v>37750</v>
      </c>
      <c r="L82" s="603">
        <v>49030</v>
      </c>
      <c r="M82" s="603">
        <v>47400</v>
      </c>
      <c r="N82" s="603">
        <v>52700</v>
      </c>
      <c r="O82" s="603">
        <v>60100</v>
      </c>
      <c r="P82" s="603">
        <v>74900</v>
      </c>
      <c r="Q82" s="603">
        <v>71200</v>
      </c>
      <c r="R82" s="603">
        <v>79300</v>
      </c>
      <c r="S82" s="603"/>
      <c r="T82" s="603" t="s">
        <v>58</v>
      </c>
      <c r="U82" s="603">
        <v>350</v>
      </c>
      <c r="V82" s="603">
        <v>880</v>
      </c>
      <c r="W82" s="603">
        <v>1400</v>
      </c>
      <c r="X82" s="603">
        <v>1400</v>
      </c>
      <c r="Y82" s="603">
        <v>3000</v>
      </c>
      <c r="Z82" s="603">
        <v>1100</v>
      </c>
      <c r="AA82" s="603">
        <v>900</v>
      </c>
      <c r="AB82" s="603">
        <v>600</v>
      </c>
      <c r="AC82" s="603"/>
      <c r="AD82" s="603">
        <v>24360</v>
      </c>
      <c r="AE82" s="603">
        <v>39070</v>
      </c>
      <c r="AF82" s="603">
        <v>32000</v>
      </c>
      <c r="AG82" s="603">
        <v>36700</v>
      </c>
      <c r="AH82" s="603">
        <v>36700</v>
      </c>
      <c r="AI82" s="603">
        <v>46800</v>
      </c>
      <c r="AJ82" s="603">
        <v>38900</v>
      </c>
      <c r="AK82" s="603">
        <v>45600</v>
      </c>
      <c r="AL82" s="603"/>
      <c r="AM82" s="603">
        <v>3100</v>
      </c>
      <c r="AN82" s="603">
        <v>3900</v>
      </c>
      <c r="AO82" s="603">
        <v>3400</v>
      </c>
      <c r="AP82" s="603">
        <v>6900</v>
      </c>
      <c r="AQ82" s="603"/>
      <c r="AR82" s="603">
        <v>13040</v>
      </c>
      <c r="AS82" s="603">
        <v>9080</v>
      </c>
      <c r="AT82" s="603">
        <v>14100</v>
      </c>
      <c r="AU82" s="603">
        <v>14600</v>
      </c>
      <c r="AV82" s="603">
        <v>17300</v>
      </c>
      <c r="AW82" s="603">
        <v>23100</v>
      </c>
      <c r="AX82" s="603">
        <v>27900</v>
      </c>
      <c r="AY82" s="603">
        <v>26200</v>
      </c>
      <c r="AZ82" s="603"/>
    </row>
    <row r="83" spans="2:52" ht="16" hidden="1" customHeight="1">
      <c r="B83" s="601" t="s">
        <v>779</v>
      </c>
      <c r="C83" s="601" t="s">
        <v>780</v>
      </c>
      <c r="D83" s="601" t="s">
        <v>781</v>
      </c>
      <c r="E83" s="605"/>
      <c r="F83" s="603" t="s">
        <v>58</v>
      </c>
      <c r="G83" s="603" t="s">
        <v>58</v>
      </c>
      <c r="H83" s="603" t="s">
        <v>58</v>
      </c>
      <c r="I83" s="603">
        <v>15600</v>
      </c>
      <c r="J83" s="603">
        <v>32800</v>
      </c>
      <c r="K83" s="603">
        <v>45640</v>
      </c>
      <c r="L83" s="603">
        <v>56350</v>
      </c>
      <c r="M83" s="603">
        <v>56200</v>
      </c>
      <c r="N83" s="603">
        <v>61700</v>
      </c>
      <c r="O83" s="603">
        <v>76700</v>
      </c>
      <c r="P83" s="603">
        <v>116800</v>
      </c>
      <c r="Q83" s="603">
        <v>104500</v>
      </c>
      <c r="R83" s="603">
        <v>94200</v>
      </c>
      <c r="S83" s="603"/>
      <c r="T83" s="603" t="s">
        <v>58</v>
      </c>
      <c r="U83" s="603">
        <v>1160</v>
      </c>
      <c r="V83" s="603">
        <v>1240</v>
      </c>
      <c r="W83" s="603">
        <v>1900</v>
      </c>
      <c r="X83" s="603">
        <v>2400</v>
      </c>
      <c r="Y83" s="603">
        <v>3500</v>
      </c>
      <c r="Z83" s="603">
        <v>3000</v>
      </c>
      <c r="AA83" s="603">
        <v>2000</v>
      </c>
      <c r="AB83" s="603">
        <v>1400</v>
      </c>
      <c r="AC83" s="603"/>
      <c r="AD83" s="603">
        <v>33430</v>
      </c>
      <c r="AE83" s="603">
        <v>44710</v>
      </c>
      <c r="AF83" s="603">
        <v>41700</v>
      </c>
      <c r="AG83" s="603">
        <v>47700</v>
      </c>
      <c r="AH83" s="603">
        <v>54500</v>
      </c>
      <c r="AI83" s="603">
        <v>90900</v>
      </c>
      <c r="AJ83" s="603">
        <v>78600</v>
      </c>
      <c r="AK83" s="603">
        <v>64500</v>
      </c>
      <c r="AL83" s="603"/>
      <c r="AM83" s="603">
        <v>3400</v>
      </c>
      <c r="AN83" s="603">
        <v>5000</v>
      </c>
      <c r="AO83" s="603">
        <v>3400</v>
      </c>
      <c r="AP83" s="603">
        <v>3500</v>
      </c>
      <c r="AQ83" s="603"/>
      <c r="AR83" s="603">
        <v>11040</v>
      </c>
      <c r="AS83" s="603">
        <v>10400</v>
      </c>
      <c r="AT83" s="603">
        <v>12500</v>
      </c>
      <c r="AU83" s="603">
        <v>11700</v>
      </c>
      <c r="AV83" s="603">
        <v>15300</v>
      </c>
      <c r="AW83" s="603">
        <v>17900</v>
      </c>
      <c r="AX83" s="603">
        <v>20500</v>
      </c>
      <c r="AY83" s="603">
        <v>24800</v>
      </c>
      <c r="AZ83" s="603"/>
    </row>
    <row r="84" spans="2:52" ht="16" hidden="1" customHeight="1">
      <c r="B84" s="601"/>
      <c r="C84" s="601"/>
      <c r="D84" s="601"/>
      <c r="E84" s="605"/>
      <c r="F84" s="603"/>
      <c r="G84" s="603"/>
      <c r="H84" s="603"/>
      <c r="I84" s="603"/>
      <c r="J84" s="603"/>
      <c r="K84" s="603"/>
      <c r="L84" s="603"/>
      <c r="M84" s="603"/>
      <c r="N84" s="603"/>
      <c r="O84" s="603"/>
      <c r="P84" s="603"/>
      <c r="Q84" s="603"/>
      <c r="R84" s="603"/>
      <c r="S84" s="603"/>
      <c r="T84" s="603"/>
      <c r="U84" s="603"/>
      <c r="V84" s="603"/>
      <c r="W84" s="603"/>
      <c r="X84" s="603"/>
      <c r="Y84" s="603"/>
      <c r="Z84" s="603"/>
      <c r="AA84" s="603"/>
      <c r="AB84" s="603"/>
      <c r="AC84" s="603"/>
      <c r="AD84" s="603"/>
      <c r="AE84" s="603"/>
      <c r="AF84" s="603"/>
      <c r="AG84" s="603"/>
      <c r="AH84" s="603"/>
      <c r="AI84" s="603"/>
      <c r="AJ84" s="603"/>
      <c r="AK84" s="603"/>
      <c r="AL84" s="603"/>
      <c r="AM84" s="603"/>
      <c r="AN84" s="603"/>
      <c r="AO84" s="603"/>
      <c r="AP84" s="603"/>
      <c r="AQ84" s="603"/>
      <c r="AR84" s="603"/>
      <c r="AS84" s="603"/>
      <c r="AT84" s="603"/>
      <c r="AU84" s="603"/>
      <c r="AV84" s="603"/>
      <c r="AW84" s="603"/>
      <c r="AX84" s="603"/>
      <c r="AY84" s="603"/>
      <c r="AZ84" s="603"/>
    </row>
    <row r="85" spans="2:52" ht="16" hidden="1" customHeight="1">
      <c r="B85" s="601" t="s">
        <v>782</v>
      </c>
      <c r="C85" s="601" t="s">
        <v>783</v>
      </c>
      <c r="D85" s="601" t="s">
        <v>784</v>
      </c>
      <c r="E85" s="605"/>
      <c r="F85" s="603" t="s">
        <v>58</v>
      </c>
      <c r="G85" s="603" t="s">
        <v>58</v>
      </c>
      <c r="H85" s="603" t="s">
        <v>58</v>
      </c>
      <c r="I85" s="603" t="s">
        <v>58</v>
      </c>
      <c r="J85" s="603" t="s">
        <v>58</v>
      </c>
      <c r="K85" s="603" t="s">
        <v>58</v>
      </c>
      <c r="L85" s="603" t="s">
        <v>58</v>
      </c>
      <c r="M85" s="603" t="s">
        <v>58</v>
      </c>
      <c r="N85" s="603" t="s">
        <v>58</v>
      </c>
      <c r="O85" s="603" t="s">
        <v>58</v>
      </c>
      <c r="P85" s="603" t="s">
        <v>58</v>
      </c>
      <c r="Q85" s="603">
        <v>50300</v>
      </c>
      <c r="R85" s="603">
        <v>43500</v>
      </c>
      <c r="S85" s="603"/>
      <c r="T85" s="603" t="s">
        <v>58</v>
      </c>
      <c r="U85" s="603" t="s">
        <v>58</v>
      </c>
      <c r="V85" s="603" t="s">
        <v>58</v>
      </c>
      <c r="W85" s="603" t="s">
        <v>58</v>
      </c>
      <c r="X85" s="603" t="s">
        <v>58</v>
      </c>
      <c r="Y85" s="603" t="s">
        <v>58</v>
      </c>
      <c r="Z85" s="603" t="s">
        <v>58</v>
      </c>
      <c r="AA85" s="603">
        <v>1300</v>
      </c>
      <c r="AB85" s="603">
        <v>500</v>
      </c>
      <c r="AC85" s="603"/>
      <c r="AD85" s="603" t="s">
        <v>58</v>
      </c>
      <c r="AE85" s="603" t="s">
        <v>58</v>
      </c>
      <c r="AF85" s="603" t="s">
        <v>58</v>
      </c>
      <c r="AG85" s="603" t="s">
        <v>58</v>
      </c>
      <c r="AH85" s="603" t="s">
        <v>58</v>
      </c>
      <c r="AI85" s="603" t="s">
        <v>58</v>
      </c>
      <c r="AJ85" s="603">
        <v>30300</v>
      </c>
      <c r="AK85" s="603">
        <v>24900</v>
      </c>
      <c r="AL85" s="603"/>
      <c r="AM85" s="603" t="s">
        <v>58</v>
      </c>
      <c r="AN85" s="603" t="s">
        <v>58</v>
      </c>
      <c r="AO85" s="603">
        <v>1600</v>
      </c>
      <c r="AP85" s="603">
        <v>1300</v>
      </c>
      <c r="AQ85" s="603"/>
      <c r="AR85" s="603" t="s">
        <v>58</v>
      </c>
      <c r="AS85" s="603" t="s">
        <v>58</v>
      </c>
      <c r="AT85" s="603" t="s">
        <v>58</v>
      </c>
      <c r="AU85" s="603" t="s">
        <v>58</v>
      </c>
      <c r="AV85" s="603" t="s">
        <v>58</v>
      </c>
      <c r="AW85" s="603" t="s">
        <v>58</v>
      </c>
      <c r="AX85" s="603">
        <v>17200</v>
      </c>
      <c r="AY85" s="603">
        <v>16900</v>
      </c>
      <c r="AZ85" s="603"/>
    </row>
    <row r="86" spans="2:52" ht="16" hidden="1" customHeight="1">
      <c r="B86" s="606"/>
      <c r="C86" s="607"/>
      <c r="D86" s="608"/>
      <c r="E86" s="609"/>
      <c r="F86" s="610"/>
      <c r="G86" s="610"/>
      <c r="H86" s="610"/>
      <c r="I86" s="610"/>
      <c r="J86" s="610"/>
      <c r="K86" s="610"/>
      <c r="L86" s="610"/>
      <c r="M86" s="610"/>
      <c r="N86" s="610"/>
      <c r="O86" s="610"/>
      <c r="P86" s="610"/>
      <c r="Q86" s="610"/>
      <c r="R86" s="610"/>
      <c r="S86" s="610"/>
      <c r="T86" s="610"/>
      <c r="U86" s="610"/>
      <c r="V86" s="610"/>
      <c r="W86" s="610"/>
      <c r="X86" s="610"/>
      <c r="Y86" s="610"/>
      <c r="Z86" s="610"/>
      <c r="AA86" s="610"/>
      <c r="AB86" s="607"/>
      <c r="AC86" s="607"/>
      <c r="AD86" s="607"/>
      <c r="AE86" s="607"/>
      <c r="AF86" s="607"/>
      <c r="AG86" s="607"/>
      <c r="AH86" s="607"/>
      <c r="AI86" s="607"/>
      <c r="AJ86" s="607"/>
      <c r="AK86" s="607"/>
      <c r="AL86" s="607"/>
      <c r="AM86" s="607"/>
      <c r="AN86" s="607"/>
      <c r="AO86" s="607"/>
      <c r="AP86" s="607"/>
      <c r="AQ86" s="607"/>
      <c r="AR86" s="607"/>
      <c r="AS86" s="607"/>
      <c r="AT86" s="607"/>
      <c r="AU86" s="607"/>
      <c r="AV86" s="607"/>
      <c r="AW86" s="607"/>
      <c r="AX86" s="607"/>
      <c r="AY86" s="607"/>
    </row>
    <row r="87" spans="2:52" ht="6" customHeight="1"/>
    <row r="88" spans="2:52" ht="12" customHeight="1">
      <c r="B88" s="581" t="s">
        <v>797</v>
      </c>
      <c r="G88" s="611" t="s">
        <v>798</v>
      </c>
      <c r="AE88" s="611"/>
    </row>
    <row r="89" spans="2:52" ht="12" customHeight="1">
      <c r="B89" s="581" t="s">
        <v>799</v>
      </c>
      <c r="C89" s="581"/>
      <c r="D89" s="581"/>
      <c r="E89" s="581"/>
      <c r="F89" s="611"/>
      <c r="G89" s="611" t="s">
        <v>800</v>
      </c>
      <c r="AD89" s="611"/>
      <c r="AE89" s="611"/>
    </row>
  </sheetData>
  <mergeCells count="10">
    <mergeCell ref="AH8:AK8"/>
    <mergeCell ref="AM8:AN8"/>
    <mergeCell ref="AO8:AP8"/>
    <mergeCell ref="AR8:AU8"/>
    <mergeCell ref="AV8:AY8"/>
    <mergeCell ref="F7:AA7"/>
    <mergeCell ref="L8:O8"/>
    <mergeCell ref="T8:W8"/>
    <mergeCell ref="X8:AB8"/>
    <mergeCell ref="AD8:AG8"/>
  </mergeCells>
  <phoneticPr fontId="2"/>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3F034-3A7A-410C-BF30-66451B5C2ADF}">
  <sheetPr>
    <tabColor theme="9" tint="0.79998168889431442"/>
  </sheetPr>
  <dimension ref="A1:M393"/>
  <sheetViews>
    <sheetView workbookViewId="0">
      <pane xSplit="3" ySplit="9" topLeftCell="D383" activePane="bottomRight" state="frozen"/>
      <selection pane="topRight" activeCell="D1" sqref="D1"/>
      <selection pane="bottomLeft" activeCell="A10" sqref="A10"/>
      <selection pane="bottomRight" activeCell="B7" sqref="B7"/>
    </sheetView>
  </sheetViews>
  <sheetFormatPr defaultColWidth="12.6328125" defaultRowHeight="12"/>
  <cols>
    <col min="1" max="1" width="2.36328125" style="472" bestFit="1" customWidth="1"/>
    <col min="2" max="2" width="20.453125" style="472" customWidth="1"/>
    <col min="3" max="3" width="17.54296875" style="472" customWidth="1"/>
    <col min="4" max="16384" width="12.6328125" style="472"/>
  </cols>
  <sheetData>
    <row r="1" spans="1:13" s="452" customFormat="1">
      <c r="A1" s="452" t="s">
        <v>1059</v>
      </c>
    </row>
    <row r="2" spans="1:13" s="452" customFormat="1" ht="12.5" thickBot="1">
      <c r="A2" s="452" t="s">
        <v>1060</v>
      </c>
    </row>
    <row r="3" spans="1:13" s="452" customFormat="1" ht="12.5" hidden="1" thickBot="1"/>
    <row r="4" spans="1:13" s="452" customFormat="1" ht="12.5" hidden="1" thickBot="1"/>
    <row r="5" spans="1:13" s="452" customFormat="1">
      <c r="A5" s="1691"/>
      <c r="B5" s="1692"/>
      <c r="C5" s="1687" t="s">
        <v>298</v>
      </c>
      <c r="D5" s="1642" t="s">
        <v>559</v>
      </c>
      <c r="E5" s="519" t="s">
        <v>559</v>
      </c>
      <c r="F5" s="519" t="s">
        <v>559</v>
      </c>
      <c r="G5" s="519" t="s">
        <v>559</v>
      </c>
      <c r="H5" s="519" t="s">
        <v>559</v>
      </c>
      <c r="I5" s="519" t="s">
        <v>559</v>
      </c>
      <c r="J5" s="519" t="s">
        <v>559</v>
      </c>
      <c r="K5" s="519" t="s">
        <v>559</v>
      </c>
      <c r="L5" s="519" t="s">
        <v>559</v>
      </c>
      <c r="M5" s="1643" t="s">
        <v>559</v>
      </c>
    </row>
    <row r="6" spans="1:13" s="452" customFormat="1" ht="48">
      <c r="A6" s="1693"/>
      <c r="B6" s="1694"/>
      <c r="C6" s="1688" t="s">
        <v>301</v>
      </c>
      <c r="D6" s="488" t="s">
        <v>1061</v>
      </c>
      <c r="E6" s="486" t="s">
        <v>1061</v>
      </c>
      <c r="F6" s="486" t="s">
        <v>1061</v>
      </c>
      <c r="G6" s="486" t="s">
        <v>1061</v>
      </c>
      <c r="H6" s="486" t="s">
        <v>1061</v>
      </c>
      <c r="I6" s="486" t="s">
        <v>1061</v>
      </c>
      <c r="J6" s="486" t="s">
        <v>1061</v>
      </c>
      <c r="K6" s="486" t="s">
        <v>1061</v>
      </c>
      <c r="L6" s="486" t="s">
        <v>1061</v>
      </c>
      <c r="M6" s="1644" t="s">
        <v>1061</v>
      </c>
    </row>
    <row r="7" spans="1:13" s="452" customFormat="1" ht="34.5" customHeight="1">
      <c r="A7" s="1693"/>
      <c r="B7" s="1694"/>
      <c r="C7" s="1688" t="s">
        <v>303</v>
      </c>
      <c r="D7" s="488" t="s">
        <v>304</v>
      </c>
      <c r="E7" s="486" t="s">
        <v>1062</v>
      </c>
      <c r="F7" s="486" t="s">
        <v>1063</v>
      </c>
      <c r="G7" s="486" t="s">
        <v>1064</v>
      </c>
      <c r="H7" s="486" t="s">
        <v>1065</v>
      </c>
      <c r="I7" s="486" t="s">
        <v>1066</v>
      </c>
      <c r="J7" s="486" t="s">
        <v>1067</v>
      </c>
      <c r="K7" s="486" t="s">
        <v>1068</v>
      </c>
      <c r="L7" s="486" t="s">
        <v>1069</v>
      </c>
      <c r="M7" s="1644" t="s">
        <v>1070</v>
      </c>
    </row>
    <row r="8" spans="1:13" s="452" customFormat="1" ht="12.5" thickBot="1">
      <c r="A8" s="1695"/>
      <c r="B8" s="1696"/>
      <c r="C8" s="1689" t="s">
        <v>316</v>
      </c>
      <c r="D8" s="1645" t="s">
        <v>317</v>
      </c>
      <c r="E8" s="1646" t="s">
        <v>317</v>
      </c>
      <c r="F8" s="1646" t="s">
        <v>317</v>
      </c>
      <c r="G8" s="1646" t="s">
        <v>317</v>
      </c>
      <c r="H8" s="1646" t="s">
        <v>317</v>
      </c>
      <c r="I8" s="1646" t="s">
        <v>317</v>
      </c>
      <c r="J8" s="1646" t="s">
        <v>317</v>
      </c>
      <c r="K8" s="1646" t="s">
        <v>317</v>
      </c>
      <c r="L8" s="1646" t="s">
        <v>317</v>
      </c>
      <c r="M8" s="1647" t="s">
        <v>317</v>
      </c>
    </row>
    <row r="9" spans="1:13" s="452" customFormat="1">
      <c r="A9" s="1690" t="s">
        <v>319</v>
      </c>
      <c r="B9" s="1682" t="s">
        <v>320</v>
      </c>
      <c r="C9" s="1639" t="s">
        <v>479</v>
      </c>
      <c r="D9" s="1648" t="s">
        <v>321</v>
      </c>
      <c r="E9" s="1649"/>
      <c r="F9" s="1649"/>
      <c r="G9" s="1649"/>
      <c r="H9" s="1649"/>
      <c r="I9" s="1649"/>
      <c r="J9" s="1649"/>
      <c r="K9" s="1649"/>
      <c r="L9" s="1649"/>
      <c r="M9" s="1649"/>
    </row>
    <row r="10" spans="1:13">
      <c r="A10" s="1640" t="s">
        <v>322</v>
      </c>
      <c r="B10" s="1640" t="s">
        <v>323</v>
      </c>
      <c r="C10" s="1641" t="s">
        <v>480</v>
      </c>
      <c r="D10" s="1679">
        <v>33875500</v>
      </c>
      <c r="E10" s="1679">
        <v>9748100</v>
      </c>
      <c r="F10" s="1679">
        <v>967200</v>
      </c>
      <c r="G10" s="1679">
        <v>5459800</v>
      </c>
      <c r="H10" s="1679">
        <v>2543900</v>
      </c>
      <c r="I10" s="1679">
        <v>4193100</v>
      </c>
      <c r="J10" s="1679">
        <v>479200</v>
      </c>
      <c r="K10" s="1679">
        <v>864000</v>
      </c>
      <c r="L10" s="1679">
        <v>3634000</v>
      </c>
      <c r="M10" s="1680">
        <v>24127500</v>
      </c>
    </row>
    <row r="11" spans="1:13">
      <c r="A11" s="628" t="s">
        <v>322</v>
      </c>
      <c r="B11" s="628" t="s">
        <v>323</v>
      </c>
      <c r="C11" s="629" t="s">
        <v>481</v>
      </c>
      <c r="D11" s="471">
        <v>3052000</v>
      </c>
      <c r="E11" s="471">
        <v>1058400</v>
      </c>
      <c r="F11" s="471">
        <v>139700</v>
      </c>
      <c r="G11" s="471">
        <v>655500</v>
      </c>
      <c r="H11" s="471">
        <v>285600</v>
      </c>
      <c r="I11" s="471">
        <v>386800</v>
      </c>
      <c r="J11" s="471">
        <v>69000</v>
      </c>
      <c r="K11" s="471">
        <v>85100</v>
      </c>
      <c r="L11" s="471">
        <v>503600</v>
      </c>
      <c r="M11" s="1681">
        <v>1993600</v>
      </c>
    </row>
    <row r="12" spans="1:13">
      <c r="A12" s="628" t="s">
        <v>322</v>
      </c>
      <c r="B12" s="628" t="s">
        <v>323</v>
      </c>
      <c r="C12" s="629" t="s">
        <v>482</v>
      </c>
      <c r="D12" s="471">
        <v>5155900</v>
      </c>
      <c r="E12" s="471">
        <v>1937600</v>
      </c>
      <c r="F12" s="471">
        <v>228600</v>
      </c>
      <c r="G12" s="471">
        <v>1228600</v>
      </c>
      <c r="H12" s="471">
        <v>597400</v>
      </c>
      <c r="I12" s="471">
        <v>769600</v>
      </c>
      <c r="J12" s="471">
        <v>107600</v>
      </c>
      <c r="K12" s="471">
        <v>181800</v>
      </c>
      <c r="L12" s="471">
        <v>854400</v>
      </c>
      <c r="M12" s="1681">
        <v>3218300</v>
      </c>
    </row>
    <row r="13" spans="1:13">
      <c r="A13" s="628" t="s">
        <v>322</v>
      </c>
      <c r="B13" s="628" t="s">
        <v>323</v>
      </c>
      <c r="C13" s="629" t="s">
        <v>483</v>
      </c>
      <c r="D13" s="471">
        <v>5564800</v>
      </c>
      <c r="E13" s="471">
        <v>2154500</v>
      </c>
      <c r="F13" s="471">
        <v>194100</v>
      </c>
      <c r="G13" s="471">
        <v>1351200</v>
      </c>
      <c r="H13" s="471">
        <v>660000</v>
      </c>
      <c r="I13" s="471">
        <v>889100</v>
      </c>
      <c r="J13" s="471">
        <v>87500</v>
      </c>
      <c r="K13" s="471">
        <v>200200</v>
      </c>
      <c r="L13" s="471">
        <v>823600</v>
      </c>
      <c r="M13" s="1681">
        <v>3410300</v>
      </c>
    </row>
    <row r="14" spans="1:13">
      <c r="A14" s="628" t="s">
        <v>322</v>
      </c>
      <c r="B14" s="628" t="s">
        <v>323</v>
      </c>
      <c r="C14" s="629" t="s">
        <v>484</v>
      </c>
      <c r="D14" s="471">
        <v>6502500</v>
      </c>
      <c r="E14" s="471">
        <v>2254300</v>
      </c>
      <c r="F14" s="471">
        <v>135900</v>
      </c>
      <c r="G14" s="471">
        <v>1230700</v>
      </c>
      <c r="H14" s="471">
        <v>481100</v>
      </c>
      <c r="I14" s="471">
        <v>1043800</v>
      </c>
      <c r="J14" s="471">
        <v>63800</v>
      </c>
      <c r="K14" s="471">
        <v>187000</v>
      </c>
      <c r="L14" s="471">
        <v>664200</v>
      </c>
      <c r="M14" s="1681">
        <v>4248200</v>
      </c>
    </row>
    <row r="15" spans="1:13">
      <c r="A15" s="628" t="s">
        <v>322</v>
      </c>
      <c r="B15" s="628" t="s">
        <v>323</v>
      </c>
      <c r="C15" s="629" t="s">
        <v>485</v>
      </c>
      <c r="D15" s="471">
        <v>6076400</v>
      </c>
      <c r="E15" s="471">
        <v>1415800</v>
      </c>
      <c r="F15" s="471">
        <v>91600</v>
      </c>
      <c r="G15" s="471">
        <v>540500</v>
      </c>
      <c r="H15" s="471">
        <v>224700</v>
      </c>
      <c r="I15" s="471">
        <v>738600</v>
      </c>
      <c r="J15" s="471">
        <v>45300</v>
      </c>
      <c r="K15" s="471">
        <v>69700</v>
      </c>
      <c r="L15" s="471">
        <v>353700</v>
      </c>
      <c r="M15" s="1681">
        <v>4660600</v>
      </c>
    </row>
    <row r="16" spans="1:13">
      <c r="A16" s="628" t="s">
        <v>322</v>
      </c>
      <c r="B16" s="628" t="s">
        <v>323</v>
      </c>
      <c r="C16" s="629" t="s">
        <v>486</v>
      </c>
      <c r="D16" s="471">
        <v>5721200</v>
      </c>
      <c r="E16" s="471">
        <v>648200</v>
      </c>
      <c r="F16" s="471">
        <v>113600</v>
      </c>
      <c r="G16" s="471">
        <v>281500</v>
      </c>
      <c r="H16" s="471">
        <v>187800</v>
      </c>
      <c r="I16" s="471">
        <v>247200</v>
      </c>
      <c r="J16" s="471">
        <v>62400</v>
      </c>
      <c r="K16" s="471">
        <v>86800</v>
      </c>
      <c r="L16" s="471">
        <v>291100</v>
      </c>
      <c r="M16" s="1681">
        <v>5073000</v>
      </c>
    </row>
    <row r="17" spans="1:13">
      <c r="A17" s="628" t="s">
        <v>322</v>
      </c>
      <c r="B17" s="628" t="s">
        <v>323</v>
      </c>
      <c r="C17" s="629" t="s">
        <v>487</v>
      </c>
      <c r="D17" s="471">
        <v>1228500</v>
      </c>
      <c r="E17" s="471">
        <v>145700</v>
      </c>
      <c r="F17" s="471">
        <v>54700</v>
      </c>
      <c r="G17" s="471">
        <v>97000</v>
      </c>
      <c r="H17" s="471">
        <v>79800</v>
      </c>
      <c r="I17" s="471">
        <v>65100</v>
      </c>
      <c r="J17" s="471">
        <v>37700</v>
      </c>
      <c r="K17" s="471">
        <v>46600</v>
      </c>
      <c r="L17" s="471">
        <v>82200</v>
      </c>
      <c r="M17" s="1681">
        <v>1082700</v>
      </c>
    </row>
    <row r="18" spans="1:13">
      <c r="A18" s="1640" t="s">
        <v>322</v>
      </c>
      <c r="B18" s="1640" t="s">
        <v>324</v>
      </c>
      <c r="C18" s="1641" t="s">
        <v>480</v>
      </c>
      <c r="D18" s="1679">
        <v>1545000</v>
      </c>
      <c r="E18" s="1679">
        <v>473100</v>
      </c>
      <c r="F18" s="1679">
        <v>46400</v>
      </c>
      <c r="G18" s="1679">
        <v>285600</v>
      </c>
      <c r="H18" s="1679">
        <v>129500</v>
      </c>
      <c r="I18" s="1679">
        <v>192300</v>
      </c>
      <c r="J18" s="1679">
        <v>23600</v>
      </c>
      <c r="K18" s="1679">
        <v>40500</v>
      </c>
      <c r="L18" s="1679">
        <v>175900</v>
      </c>
      <c r="M18" s="1680">
        <v>1071900</v>
      </c>
    </row>
    <row r="19" spans="1:13">
      <c r="A19" s="628" t="s">
        <v>322</v>
      </c>
      <c r="B19" s="628" t="s">
        <v>324</v>
      </c>
      <c r="C19" s="629" t="s">
        <v>481</v>
      </c>
      <c r="D19" s="471">
        <v>132800</v>
      </c>
      <c r="E19" s="471">
        <v>50200</v>
      </c>
      <c r="F19" s="471">
        <v>7100</v>
      </c>
      <c r="G19" s="471">
        <v>31700</v>
      </c>
      <c r="H19" s="471">
        <v>14400</v>
      </c>
      <c r="I19" s="471">
        <v>19100</v>
      </c>
      <c r="J19" s="471">
        <v>4200</v>
      </c>
      <c r="K19" s="471">
        <v>4400</v>
      </c>
      <c r="L19" s="471">
        <v>24600</v>
      </c>
      <c r="M19" s="1681">
        <v>82700</v>
      </c>
    </row>
    <row r="20" spans="1:13">
      <c r="A20" s="628" t="s">
        <v>322</v>
      </c>
      <c r="B20" s="628" t="s">
        <v>324</v>
      </c>
      <c r="C20" s="629" t="s">
        <v>482</v>
      </c>
      <c r="D20" s="471">
        <v>235200</v>
      </c>
      <c r="E20" s="471">
        <v>91900</v>
      </c>
      <c r="F20" s="471">
        <v>9700</v>
      </c>
      <c r="G20" s="471">
        <v>61100</v>
      </c>
      <c r="H20" s="471">
        <v>28600</v>
      </c>
      <c r="I20" s="471">
        <v>35400</v>
      </c>
      <c r="J20" s="471">
        <v>5300</v>
      </c>
      <c r="K20" s="471">
        <v>8600</v>
      </c>
      <c r="L20" s="471">
        <v>42100</v>
      </c>
      <c r="M20" s="1681">
        <v>143300</v>
      </c>
    </row>
    <row r="21" spans="1:13">
      <c r="A21" s="628" t="s">
        <v>322</v>
      </c>
      <c r="B21" s="628" t="s">
        <v>324</v>
      </c>
      <c r="C21" s="629" t="s">
        <v>483</v>
      </c>
      <c r="D21" s="471">
        <v>252500</v>
      </c>
      <c r="E21" s="471">
        <v>102200</v>
      </c>
      <c r="F21" s="471">
        <v>9300</v>
      </c>
      <c r="G21" s="471">
        <v>68800</v>
      </c>
      <c r="H21" s="471">
        <v>33800</v>
      </c>
      <c r="I21" s="471">
        <v>38900</v>
      </c>
      <c r="J21" s="471">
        <v>4400</v>
      </c>
      <c r="K21" s="471">
        <v>9100</v>
      </c>
      <c r="L21" s="471">
        <v>39700</v>
      </c>
      <c r="M21" s="1681">
        <v>150300</v>
      </c>
    </row>
    <row r="22" spans="1:13">
      <c r="A22" s="628" t="s">
        <v>322</v>
      </c>
      <c r="B22" s="628" t="s">
        <v>324</v>
      </c>
      <c r="C22" s="629" t="s">
        <v>484</v>
      </c>
      <c r="D22" s="471">
        <v>341700</v>
      </c>
      <c r="E22" s="471">
        <v>121100</v>
      </c>
      <c r="F22" s="471">
        <v>7800</v>
      </c>
      <c r="G22" s="471">
        <v>74500</v>
      </c>
      <c r="H22" s="471">
        <v>27700</v>
      </c>
      <c r="I22" s="471">
        <v>50400</v>
      </c>
      <c r="J22" s="471">
        <v>3000</v>
      </c>
      <c r="K22" s="471">
        <v>9700</v>
      </c>
      <c r="L22" s="471">
        <v>35300</v>
      </c>
      <c r="M22" s="1681">
        <v>220600</v>
      </c>
    </row>
    <row r="23" spans="1:13">
      <c r="A23" s="628" t="s">
        <v>322</v>
      </c>
      <c r="B23" s="628" t="s">
        <v>324</v>
      </c>
      <c r="C23" s="629" t="s">
        <v>485</v>
      </c>
      <c r="D23" s="471">
        <v>275900</v>
      </c>
      <c r="E23" s="471">
        <v>67400</v>
      </c>
      <c r="F23" s="471">
        <v>4500</v>
      </c>
      <c r="G23" s="471">
        <v>28200</v>
      </c>
      <c r="H23" s="471">
        <v>11000</v>
      </c>
      <c r="I23" s="471">
        <v>34000</v>
      </c>
      <c r="J23" s="471">
        <v>1900</v>
      </c>
      <c r="K23" s="471">
        <v>3000</v>
      </c>
      <c r="L23" s="471">
        <v>16000</v>
      </c>
      <c r="M23" s="1681">
        <v>208500</v>
      </c>
    </row>
    <row r="24" spans="1:13">
      <c r="A24" s="628" t="s">
        <v>322</v>
      </c>
      <c r="B24" s="628" t="s">
        <v>324</v>
      </c>
      <c r="C24" s="629" t="s">
        <v>486</v>
      </c>
      <c r="D24" s="471">
        <v>237900</v>
      </c>
      <c r="E24" s="471">
        <v>28200</v>
      </c>
      <c r="F24" s="471">
        <v>5000</v>
      </c>
      <c r="G24" s="471">
        <v>13500</v>
      </c>
      <c r="H24" s="471">
        <v>9000</v>
      </c>
      <c r="I24" s="471">
        <v>9900</v>
      </c>
      <c r="J24" s="471">
        <v>2800</v>
      </c>
      <c r="K24" s="471">
        <v>3600</v>
      </c>
      <c r="L24" s="471">
        <v>11600</v>
      </c>
      <c r="M24" s="1681">
        <v>209700</v>
      </c>
    </row>
    <row r="25" spans="1:13">
      <c r="A25" s="1682" t="s">
        <v>322</v>
      </c>
      <c r="B25" s="1682" t="s">
        <v>324</v>
      </c>
      <c r="C25" s="1683" t="s">
        <v>487</v>
      </c>
      <c r="D25" s="1684">
        <v>46500</v>
      </c>
      <c r="E25" s="1684">
        <v>6400</v>
      </c>
      <c r="F25" s="1684">
        <v>2600</v>
      </c>
      <c r="G25" s="1684">
        <v>4500</v>
      </c>
      <c r="H25" s="1684">
        <v>3800</v>
      </c>
      <c r="I25" s="1684">
        <v>2400</v>
      </c>
      <c r="J25" s="1684">
        <v>1700</v>
      </c>
      <c r="K25" s="1684">
        <v>1900</v>
      </c>
      <c r="L25" s="1684">
        <v>3700</v>
      </c>
      <c r="M25" s="1686">
        <v>40100</v>
      </c>
    </row>
    <row r="26" spans="1:13">
      <c r="A26" s="628" t="s">
        <v>325</v>
      </c>
      <c r="B26" s="628" t="s">
        <v>326</v>
      </c>
      <c r="C26" s="629" t="s">
        <v>480</v>
      </c>
      <c r="D26" s="471">
        <v>423700</v>
      </c>
      <c r="E26" s="471">
        <v>128000</v>
      </c>
      <c r="F26" s="471">
        <v>11200</v>
      </c>
      <c r="G26" s="471">
        <v>76400</v>
      </c>
      <c r="H26" s="471">
        <v>38900</v>
      </c>
      <c r="I26" s="471">
        <v>53400</v>
      </c>
      <c r="J26" s="471">
        <v>6600</v>
      </c>
      <c r="K26" s="471">
        <v>12000</v>
      </c>
      <c r="L26" s="471">
        <v>43500</v>
      </c>
      <c r="M26" s="1681">
        <v>295800</v>
      </c>
    </row>
    <row r="27" spans="1:13">
      <c r="A27" s="628" t="s">
        <v>325</v>
      </c>
      <c r="B27" s="628" t="s">
        <v>326</v>
      </c>
      <c r="C27" s="629" t="s">
        <v>481</v>
      </c>
      <c r="D27" s="471">
        <v>22600</v>
      </c>
      <c r="E27" s="471">
        <v>8900</v>
      </c>
      <c r="F27" s="471">
        <v>1500</v>
      </c>
      <c r="G27" s="471">
        <v>5500</v>
      </c>
      <c r="H27" s="471">
        <v>3000</v>
      </c>
      <c r="I27" s="471">
        <v>3800</v>
      </c>
      <c r="J27" s="471">
        <v>1000</v>
      </c>
      <c r="K27" s="471">
        <v>1000</v>
      </c>
      <c r="L27" s="471">
        <v>4400</v>
      </c>
      <c r="M27" s="1681">
        <v>13800</v>
      </c>
    </row>
    <row r="28" spans="1:13">
      <c r="A28" s="628" t="s">
        <v>325</v>
      </c>
      <c r="B28" s="628" t="s">
        <v>326</v>
      </c>
      <c r="C28" s="629" t="s">
        <v>482</v>
      </c>
      <c r="D28" s="471">
        <v>57300</v>
      </c>
      <c r="E28" s="471">
        <v>20700</v>
      </c>
      <c r="F28" s="471">
        <v>2000</v>
      </c>
      <c r="G28" s="471">
        <v>12700</v>
      </c>
      <c r="H28" s="471">
        <v>6900</v>
      </c>
      <c r="I28" s="471">
        <v>8400</v>
      </c>
      <c r="J28" s="471">
        <v>1300</v>
      </c>
      <c r="K28" s="471">
        <v>2400</v>
      </c>
      <c r="L28" s="471">
        <v>8800</v>
      </c>
      <c r="M28" s="1681">
        <v>36500</v>
      </c>
    </row>
    <row r="29" spans="1:13">
      <c r="A29" s="628" t="s">
        <v>325</v>
      </c>
      <c r="B29" s="628" t="s">
        <v>326</v>
      </c>
      <c r="C29" s="629" t="s">
        <v>483</v>
      </c>
      <c r="D29" s="471">
        <v>77400</v>
      </c>
      <c r="E29" s="471">
        <v>31300</v>
      </c>
      <c r="F29" s="471">
        <v>2400</v>
      </c>
      <c r="G29" s="471">
        <v>21500</v>
      </c>
      <c r="H29" s="471">
        <v>11500</v>
      </c>
      <c r="I29" s="471">
        <v>12200</v>
      </c>
      <c r="J29" s="471">
        <v>1500</v>
      </c>
      <c r="K29" s="471">
        <v>3000</v>
      </c>
      <c r="L29" s="471">
        <v>11200</v>
      </c>
      <c r="M29" s="1681">
        <v>46200</v>
      </c>
    </row>
    <row r="30" spans="1:13">
      <c r="A30" s="628" t="s">
        <v>325</v>
      </c>
      <c r="B30" s="628" t="s">
        <v>326</v>
      </c>
      <c r="C30" s="629" t="s">
        <v>484</v>
      </c>
      <c r="D30" s="471">
        <v>110000</v>
      </c>
      <c r="E30" s="471">
        <v>37300</v>
      </c>
      <c r="F30" s="471">
        <v>2000</v>
      </c>
      <c r="G30" s="471">
        <v>23300</v>
      </c>
      <c r="H30" s="471">
        <v>9900</v>
      </c>
      <c r="I30" s="471">
        <v>14800</v>
      </c>
      <c r="J30" s="471">
        <v>1000</v>
      </c>
      <c r="K30" s="471">
        <v>3400</v>
      </c>
      <c r="L30" s="471">
        <v>10600</v>
      </c>
      <c r="M30" s="1681">
        <v>72700</v>
      </c>
    </row>
    <row r="31" spans="1:13">
      <c r="A31" s="628" t="s">
        <v>325</v>
      </c>
      <c r="B31" s="628" t="s">
        <v>326</v>
      </c>
      <c r="C31" s="629" t="s">
        <v>485</v>
      </c>
      <c r="D31" s="471">
        <v>76900</v>
      </c>
      <c r="E31" s="471">
        <v>19000</v>
      </c>
      <c r="F31" s="471">
        <v>1100</v>
      </c>
      <c r="G31" s="471">
        <v>7900</v>
      </c>
      <c r="H31" s="471">
        <v>3400</v>
      </c>
      <c r="I31" s="471">
        <v>10300</v>
      </c>
      <c r="J31" s="471">
        <v>700</v>
      </c>
      <c r="K31" s="471">
        <v>800</v>
      </c>
      <c r="L31" s="471">
        <v>4000</v>
      </c>
      <c r="M31" s="1681">
        <v>57900</v>
      </c>
    </row>
    <row r="32" spans="1:13">
      <c r="A32" s="628" t="s">
        <v>325</v>
      </c>
      <c r="B32" s="628" t="s">
        <v>326</v>
      </c>
      <c r="C32" s="629" t="s">
        <v>486</v>
      </c>
      <c r="D32" s="471">
        <v>63500</v>
      </c>
      <c r="E32" s="471">
        <v>7900</v>
      </c>
      <c r="F32" s="471">
        <v>1400</v>
      </c>
      <c r="G32" s="471">
        <v>3800</v>
      </c>
      <c r="H32" s="471">
        <v>2900</v>
      </c>
      <c r="I32" s="471">
        <v>2800</v>
      </c>
      <c r="J32" s="471">
        <v>800</v>
      </c>
      <c r="K32" s="471">
        <v>1000</v>
      </c>
      <c r="L32" s="471">
        <v>3000</v>
      </c>
      <c r="M32" s="1681">
        <v>55500</v>
      </c>
    </row>
    <row r="33" spans="1:13">
      <c r="A33" s="628" t="s">
        <v>325</v>
      </c>
      <c r="B33" s="628" t="s">
        <v>326</v>
      </c>
      <c r="C33" s="629" t="s">
        <v>487</v>
      </c>
      <c r="D33" s="471">
        <v>10000</v>
      </c>
      <c r="E33" s="471">
        <v>1400</v>
      </c>
      <c r="F33" s="471">
        <v>600</v>
      </c>
      <c r="G33" s="471">
        <v>1000</v>
      </c>
      <c r="H33" s="471">
        <v>1000</v>
      </c>
      <c r="I33" s="471">
        <v>500</v>
      </c>
      <c r="J33" s="471">
        <v>300</v>
      </c>
      <c r="K33" s="471">
        <v>300</v>
      </c>
      <c r="L33" s="471">
        <v>700</v>
      </c>
      <c r="M33" s="1681">
        <v>8600</v>
      </c>
    </row>
    <row r="34" spans="1:13">
      <c r="A34" s="1640" t="s">
        <v>327</v>
      </c>
      <c r="B34" s="1640" t="s">
        <v>328</v>
      </c>
      <c r="C34" s="1641" t="s">
        <v>480</v>
      </c>
      <c r="D34" s="1679">
        <v>59510</v>
      </c>
      <c r="E34" s="1679">
        <v>18030</v>
      </c>
      <c r="F34" s="1679">
        <v>2000</v>
      </c>
      <c r="G34" s="1679">
        <v>11630</v>
      </c>
      <c r="H34" s="1679">
        <v>6350</v>
      </c>
      <c r="I34" s="1679">
        <v>5650</v>
      </c>
      <c r="J34" s="1679">
        <v>1140</v>
      </c>
      <c r="K34" s="1679">
        <v>1970</v>
      </c>
      <c r="L34" s="1679">
        <v>4960</v>
      </c>
      <c r="M34" s="1680">
        <v>41480</v>
      </c>
    </row>
    <row r="35" spans="1:13">
      <c r="A35" s="628" t="s">
        <v>327</v>
      </c>
      <c r="B35" s="628" t="s">
        <v>328</v>
      </c>
      <c r="C35" s="629" t="s">
        <v>481</v>
      </c>
      <c r="D35" s="471">
        <v>2250</v>
      </c>
      <c r="E35" s="471">
        <v>840</v>
      </c>
      <c r="F35" s="471">
        <v>170</v>
      </c>
      <c r="G35" s="471">
        <v>470</v>
      </c>
      <c r="H35" s="471">
        <v>370</v>
      </c>
      <c r="I35" s="471">
        <v>230</v>
      </c>
      <c r="J35" s="471">
        <v>50</v>
      </c>
      <c r="K35" s="471">
        <v>130</v>
      </c>
      <c r="L35" s="471">
        <v>350</v>
      </c>
      <c r="M35" s="1681">
        <v>1410</v>
      </c>
    </row>
    <row r="36" spans="1:13">
      <c r="A36" s="628" t="s">
        <v>327</v>
      </c>
      <c r="B36" s="628" t="s">
        <v>328</v>
      </c>
      <c r="C36" s="629" t="s">
        <v>482</v>
      </c>
      <c r="D36" s="471">
        <v>8210</v>
      </c>
      <c r="E36" s="471">
        <v>2910</v>
      </c>
      <c r="F36" s="471">
        <v>340</v>
      </c>
      <c r="G36" s="471">
        <v>1880</v>
      </c>
      <c r="H36" s="471">
        <v>940</v>
      </c>
      <c r="I36" s="471">
        <v>830</v>
      </c>
      <c r="J36" s="471">
        <v>170</v>
      </c>
      <c r="K36" s="471">
        <v>430</v>
      </c>
      <c r="L36" s="471">
        <v>1120</v>
      </c>
      <c r="M36" s="1681">
        <v>5300</v>
      </c>
    </row>
    <row r="37" spans="1:13">
      <c r="A37" s="628" t="s">
        <v>327</v>
      </c>
      <c r="B37" s="628" t="s">
        <v>328</v>
      </c>
      <c r="C37" s="629" t="s">
        <v>483</v>
      </c>
      <c r="D37" s="471">
        <v>10330</v>
      </c>
      <c r="E37" s="471">
        <v>3920</v>
      </c>
      <c r="F37" s="471">
        <v>470</v>
      </c>
      <c r="G37" s="471">
        <v>2780</v>
      </c>
      <c r="H37" s="471">
        <v>1560</v>
      </c>
      <c r="I37" s="471">
        <v>970</v>
      </c>
      <c r="J37" s="471">
        <v>180</v>
      </c>
      <c r="K37" s="471">
        <v>440</v>
      </c>
      <c r="L37" s="471">
        <v>970</v>
      </c>
      <c r="M37" s="1681">
        <v>6410</v>
      </c>
    </row>
    <row r="38" spans="1:13">
      <c r="A38" s="628" t="s">
        <v>327</v>
      </c>
      <c r="B38" s="628" t="s">
        <v>328</v>
      </c>
      <c r="C38" s="629" t="s">
        <v>484</v>
      </c>
      <c r="D38" s="471">
        <v>18480</v>
      </c>
      <c r="E38" s="471">
        <v>6450</v>
      </c>
      <c r="F38" s="471">
        <v>430</v>
      </c>
      <c r="G38" s="471">
        <v>4580</v>
      </c>
      <c r="H38" s="471">
        <v>2190</v>
      </c>
      <c r="I38" s="471">
        <v>1900</v>
      </c>
      <c r="J38" s="471">
        <v>280</v>
      </c>
      <c r="K38" s="471">
        <v>490</v>
      </c>
      <c r="L38" s="471">
        <v>1660</v>
      </c>
      <c r="M38" s="1681">
        <v>12030</v>
      </c>
    </row>
    <row r="39" spans="1:13">
      <c r="A39" s="628" t="s">
        <v>327</v>
      </c>
      <c r="B39" s="628" t="s">
        <v>328</v>
      </c>
      <c r="C39" s="629" t="s">
        <v>485</v>
      </c>
      <c r="D39" s="471">
        <v>9400</v>
      </c>
      <c r="E39" s="471">
        <v>2370</v>
      </c>
      <c r="F39" s="471">
        <v>150</v>
      </c>
      <c r="G39" s="471">
        <v>1130</v>
      </c>
      <c r="H39" s="471">
        <v>480</v>
      </c>
      <c r="I39" s="471">
        <v>1290</v>
      </c>
      <c r="J39" s="471">
        <v>240</v>
      </c>
      <c r="K39" s="471">
        <v>210</v>
      </c>
      <c r="L39" s="471">
        <v>350</v>
      </c>
      <c r="M39" s="1681">
        <v>7030</v>
      </c>
    </row>
    <row r="40" spans="1:13">
      <c r="A40" s="628" t="s">
        <v>327</v>
      </c>
      <c r="B40" s="628" t="s">
        <v>328</v>
      </c>
      <c r="C40" s="629" t="s">
        <v>486</v>
      </c>
      <c r="D40" s="471">
        <v>9230</v>
      </c>
      <c r="E40" s="471">
        <v>1260</v>
      </c>
      <c r="F40" s="471">
        <v>370</v>
      </c>
      <c r="G40" s="471">
        <v>670</v>
      </c>
      <c r="H40" s="471">
        <v>690</v>
      </c>
      <c r="I40" s="471">
        <v>350</v>
      </c>
      <c r="J40" s="471">
        <v>210</v>
      </c>
      <c r="K40" s="471">
        <v>250</v>
      </c>
      <c r="L40" s="471">
        <v>390</v>
      </c>
      <c r="M40" s="1681">
        <v>7960</v>
      </c>
    </row>
    <row r="41" spans="1:13">
      <c r="A41" s="1682" t="s">
        <v>327</v>
      </c>
      <c r="B41" s="1682" t="s">
        <v>328</v>
      </c>
      <c r="C41" s="1683" t="s">
        <v>487</v>
      </c>
      <c r="D41" s="1684">
        <v>1160</v>
      </c>
      <c r="E41" s="1684">
        <v>160</v>
      </c>
      <c r="F41" s="1684">
        <v>60</v>
      </c>
      <c r="G41" s="1684">
        <v>130</v>
      </c>
      <c r="H41" s="1684">
        <v>110</v>
      </c>
      <c r="I41" s="1684">
        <v>10</v>
      </c>
      <c r="J41" s="1684">
        <v>10</v>
      </c>
      <c r="K41" s="1684">
        <v>10</v>
      </c>
      <c r="L41" s="1684">
        <v>80</v>
      </c>
      <c r="M41" s="1686">
        <v>990</v>
      </c>
    </row>
    <row r="42" spans="1:13">
      <c r="A42" s="628" t="s">
        <v>327</v>
      </c>
      <c r="B42" s="628" t="s">
        <v>329</v>
      </c>
      <c r="C42" s="629" t="s">
        <v>480</v>
      </c>
      <c r="D42" s="471">
        <v>36000</v>
      </c>
      <c r="E42" s="471">
        <v>9090</v>
      </c>
      <c r="F42" s="471">
        <v>880</v>
      </c>
      <c r="G42" s="471">
        <v>5060</v>
      </c>
      <c r="H42" s="471">
        <v>2560</v>
      </c>
      <c r="I42" s="471">
        <v>3580</v>
      </c>
      <c r="J42" s="471">
        <v>540</v>
      </c>
      <c r="K42" s="471">
        <v>570</v>
      </c>
      <c r="L42" s="471">
        <v>2840</v>
      </c>
      <c r="M42" s="1681">
        <v>26910</v>
      </c>
    </row>
    <row r="43" spans="1:13">
      <c r="A43" s="628" t="s">
        <v>327</v>
      </c>
      <c r="B43" s="628" t="s">
        <v>329</v>
      </c>
      <c r="C43" s="629" t="s">
        <v>481</v>
      </c>
      <c r="D43" s="471">
        <v>2320</v>
      </c>
      <c r="E43" s="471">
        <v>910</v>
      </c>
      <c r="F43" s="471">
        <v>180</v>
      </c>
      <c r="G43" s="471">
        <v>590</v>
      </c>
      <c r="H43" s="471">
        <v>370</v>
      </c>
      <c r="I43" s="471">
        <v>390</v>
      </c>
      <c r="J43" s="471">
        <v>190</v>
      </c>
      <c r="K43" s="471">
        <v>100</v>
      </c>
      <c r="L43" s="471">
        <v>430</v>
      </c>
      <c r="M43" s="1681">
        <v>1410</v>
      </c>
    </row>
    <row r="44" spans="1:13">
      <c r="A44" s="628" t="s">
        <v>327</v>
      </c>
      <c r="B44" s="628" t="s">
        <v>329</v>
      </c>
      <c r="C44" s="629" t="s">
        <v>482</v>
      </c>
      <c r="D44" s="471">
        <v>3480</v>
      </c>
      <c r="E44" s="471">
        <v>1010</v>
      </c>
      <c r="F44" s="471">
        <v>50</v>
      </c>
      <c r="G44" s="471">
        <v>640</v>
      </c>
      <c r="H44" s="471">
        <v>300</v>
      </c>
      <c r="I44" s="471">
        <v>270</v>
      </c>
      <c r="J44" s="471">
        <v>100</v>
      </c>
      <c r="K44" s="471">
        <v>70</v>
      </c>
      <c r="L44" s="471">
        <v>380</v>
      </c>
      <c r="M44" s="1681">
        <v>2470</v>
      </c>
    </row>
    <row r="45" spans="1:13">
      <c r="A45" s="628" t="s">
        <v>327</v>
      </c>
      <c r="B45" s="628" t="s">
        <v>329</v>
      </c>
      <c r="C45" s="629" t="s">
        <v>483</v>
      </c>
      <c r="D45" s="471">
        <v>4580</v>
      </c>
      <c r="E45" s="471">
        <v>1520</v>
      </c>
      <c r="F45" s="471">
        <v>30</v>
      </c>
      <c r="G45" s="471">
        <v>1090</v>
      </c>
      <c r="H45" s="471">
        <v>420</v>
      </c>
      <c r="I45" s="471">
        <v>540</v>
      </c>
      <c r="J45" s="471">
        <v>60</v>
      </c>
      <c r="K45" s="471">
        <v>70</v>
      </c>
      <c r="L45" s="471">
        <v>480</v>
      </c>
      <c r="M45" s="1681">
        <v>3060</v>
      </c>
    </row>
    <row r="46" spans="1:13">
      <c r="A46" s="628" t="s">
        <v>327</v>
      </c>
      <c r="B46" s="628" t="s">
        <v>329</v>
      </c>
      <c r="C46" s="629" t="s">
        <v>484</v>
      </c>
      <c r="D46" s="471">
        <v>10170</v>
      </c>
      <c r="E46" s="471">
        <v>3000</v>
      </c>
      <c r="F46" s="471">
        <v>240</v>
      </c>
      <c r="G46" s="471">
        <v>1650</v>
      </c>
      <c r="H46" s="471">
        <v>730</v>
      </c>
      <c r="I46" s="471">
        <v>1260</v>
      </c>
      <c r="J46" s="471">
        <v>100</v>
      </c>
      <c r="K46" s="471">
        <v>220</v>
      </c>
      <c r="L46" s="471">
        <v>960</v>
      </c>
      <c r="M46" s="1681">
        <v>7160</v>
      </c>
    </row>
    <row r="47" spans="1:13">
      <c r="A47" s="628" t="s">
        <v>327</v>
      </c>
      <c r="B47" s="628" t="s">
        <v>329</v>
      </c>
      <c r="C47" s="629" t="s">
        <v>485</v>
      </c>
      <c r="D47" s="471">
        <v>7680</v>
      </c>
      <c r="E47" s="471">
        <v>1900</v>
      </c>
      <c r="F47" s="471">
        <v>180</v>
      </c>
      <c r="G47" s="471">
        <v>720</v>
      </c>
      <c r="H47" s="471">
        <v>410</v>
      </c>
      <c r="I47" s="471">
        <v>790</v>
      </c>
      <c r="J47" s="471">
        <v>30</v>
      </c>
      <c r="K47" s="471">
        <v>40</v>
      </c>
      <c r="L47" s="471">
        <v>360</v>
      </c>
      <c r="M47" s="1681">
        <v>5780</v>
      </c>
    </row>
    <row r="48" spans="1:13">
      <c r="A48" s="628" t="s">
        <v>327</v>
      </c>
      <c r="B48" s="628" t="s">
        <v>329</v>
      </c>
      <c r="C48" s="629" t="s">
        <v>486</v>
      </c>
      <c r="D48" s="471">
        <v>5630</v>
      </c>
      <c r="E48" s="471">
        <v>470</v>
      </c>
      <c r="F48" s="471">
        <v>100</v>
      </c>
      <c r="G48" s="471">
        <v>210</v>
      </c>
      <c r="H48" s="471">
        <v>200</v>
      </c>
      <c r="I48" s="471">
        <v>190</v>
      </c>
      <c r="J48" s="471">
        <v>50</v>
      </c>
      <c r="K48" s="471">
        <v>70</v>
      </c>
      <c r="L48" s="471">
        <v>150</v>
      </c>
      <c r="M48" s="1681">
        <v>5170</v>
      </c>
    </row>
    <row r="49" spans="1:13">
      <c r="A49" s="628" t="s">
        <v>327</v>
      </c>
      <c r="B49" s="628" t="s">
        <v>329</v>
      </c>
      <c r="C49" s="629" t="s">
        <v>487</v>
      </c>
      <c r="D49" s="471">
        <v>1510</v>
      </c>
      <c r="E49" s="471">
        <v>160</v>
      </c>
      <c r="F49" s="471">
        <v>100</v>
      </c>
      <c r="G49" s="471">
        <v>90</v>
      </c>
      <c r="H49" s="471">
        <v>100</v>
      </c>
      <c r="I49" s="471">
        <v>40</v>
      </c>
      <c r="J49" s="471">
        <v>0</v>
      </c>
      <c r="K49" s="471">
        <v>0</v>
      </c>
      <c r="L49" s="471">
        <v>50</v>
      </c>
      <c r="M49" s="1681">
        <v>1350</v>
      </c>
    </row>
    <row r="50" spans="1:13">
      <c r="A50" s="1640" t="s">
        <v>327</v>
      </c>
      <c r="B50" s="1640" t="s">
        <v>330</v>
      </c>
      <c r="C50" s="1641" t="s">
        <v>480</v>
      </c>
      <c r="D50" s="1679">
        <v>25350</v>
      </c>
      <c r="E50" s="1679">
        <v>7990</v>
      </c>
      <c r="F50" s="1679">
        <v>680</v>
      </c>
      <c r="G50" s="1679">
        <v>4450</v>
      </c>
      <c r="H50" s="1679">
        <v>2360</v>
      </c>
      <c r="I50" s="1679">
        <v>3440</v>
      </c>
      <c r="J50" s="1679">
        <v>330</v>
      </c>
      <c r="K50" s="1679">
        <v>380</v>
      </c>
      <c r="L50" s="1679">
        <v>3110</v>
      </c>
      <c r="M50" s="1680">
        <v>17360</v>
      </c>
    </row>
    <row r="51" spans="1:13">
      <c r="A51" s="628" t="s">
        <v>327</v>
      </c>
      <c r="B51" s="628" t="s">
        <v>330</v>
      </c>
      <c r="C51" s="629" t="s">
        <v>481</v>
      </c>
      <c r="D51" s="471">
        <v>2180</v>
      </c>
      <c r="E51" s="471">
        <v>950</v>
      </c>
      <c r="F51" s="471">
        <v>150</v>
      </c>
      <c r="G51" s="471">
        <v>590</v>
      </c>
      <c r="H51" s="471">
        <v>300</v>
      </c>
      <c r="I51" s="471">
        <v>410</v>
      </c>
      <c r="J51" s="471">
        <v>40</v>
      </c>
      <c r="K51" s="471">
        <v>70</v>
      </c>
      <c r="L51" s="471">
        <v>460</v>
      </c>
      <c r="M51" s="1681">
        <v>1230</v>
      </c>
    </row>
    <row r="52" spans="1:13">
      <c r="A52" s="628" t="s">
        <v>327</v>
      </c>
      <c r="B52" s="628" t="s">
        <v>330</v>
      </c>
      <c r="C52" s="629" t="s">
        <v>482</v>
      </c>
      <c r="D52" s="471">
        <v>3370</v>
      </c>
      <c r="E52" s="471">
        <v>1180</v>
      </c>
      <c r="F52" s="471">
        <v>90</v>
      </c>
      <c r="G52" s="471">
        <v>800</v>
      </c>
      <c r="H52" s="471">
        <v>360</v>
      </c>
      <c r="I52" s="471">
        <v>420</v>
      </c>
      <c r="J52" s="471">
        <v>70</v>
      </c>
      <c r="K52" s="471">
        <v>40</v>
      </c>
      <c r="L52" s="471">
        <v>490</v>
      </c>
      <c r="M52" s="1681">
        <v>2200</v>
      </c>
    </row>
    <row r="53" spans="1:13">
      <c r="A53" s="628" t="s">
        <v>327</v>
      </c>
      <c r="B53" s="628" t="s">
        <v>330</v>
      </c>
      <c r="C53" s="629" t="s">
        <v>483</v>
      </c>
      <c r="D53" s="471">
        <v>4100</v>
      </c>
      <c r="E53" s="471">
        <v>1630</v>
      </c>
      <c r="F53" s="471">
        <v>110</v>
      </c>
      <c r="G53" s="471">
        <v>1020</v>
      </c>
      <c r="H53" s="471">
        <v>630</v>
      </c>
      <c r="I53" s="471">
        <v>760</v>
      </c>
      <c r="J53" s="475" t="s">
        <v>327</v>
      </c>
      <c r="K53" s="471">
        <v>70</v>
      </c>
      <c r="L53" s="471">
        <v>570</v>
      </c>
      <c r="M53" s="1681">
        <v>2470</v>
      </c>
    </row>
    <row r="54" spans="1:13">
      <c r="A54" s="628" t="s">
        <v>327</v>
      </c>
      <c r="B54" s="628" t="s">
        <v>330</v>
      </c>
      <c r="C54" s="629" t="s">
        <v>484</v>
      </c>
      <c r="D54" s="471">
        <v>7140</v>
      </c>
      <c r="E54" s="471">
        <v>2530</v>
      </c>
      <c r="F54" s="471">
        <v>170</v>
      </c>
      <c r="G54" s="471">
        <v>1260</v>
      </c>
      <c r="H54" s="471">
        <v>570</v>
      </c>
      <c r="I54" s="471">
        <v>1020</v>
      </c>
      <c r="J54" s="471">
        <v>50</v>
      </c>
      <c r="K54" s="471">
        <v>110</v>
      </c>
      <c r="L54" s="471">
        <v>1060</v>
      </c>
      <c r="M54" s="1681">
        <v>4610</v>
      </c>
    </row>
    <row r="55" spans="1:13">
      <c r="A55" s="628" t="s">
        <v>327</v>
      </c>
      <c r="B55" s="628" t="s">
        <v>330</v>
      </c>
      <c r="C55" s="629" t="s">
        <v>485</v>
      </c>
      <c r="D55" s="471">
        <v>4680</v>
      </c>
      <c r="E55" s="471">
        <v>1100</v>
      </c>
      <c r="F55" s="471">
        <v>70</v>
      </c>
      <c r="G55" s="471">
        <v>440</v>
      </c>
      <c r="H55" s="471">
        <v>200</v>
      </c>
      <c r="I55" s="471">
        <v>520</v>
      </c>
      <c r="J55" s="471">
        <v>20</v>
      </c>
      <c r="K55" s="475" t="s">
        <v>327</v>
      </c>
      <c r="L55" s="471">
        <v>330</v>
      </c>
      <c r="M55" s="1681">
        <v>3590</v>
      </c>
    </row>
    <row r="56" spans="1:13">
      <c r="A56" s="628" t="s">
        <v>327</v>
      </c>
      <c r="B56" s="628" t="s">
        <v>330</v>
      </c>
      <c r="C56" s="629" t="s">
        <v>486</v>
      </c>
      <c r="D56" s="471">
        <v>3260</v>
      </c>
      <c r="E56" s="471">
        <v>450</v>
      </c>
      <c r="F56" s="471">
        <v>40</v>
      </c>
      <c r="G56" s="471">
        <v>210</v>
      </c>
      <c r="H56" s="471">
        <v>160</v>
      </c>
      <c r="I56" s="471">
        <v>270</v>
      </c>
      <c r="J56" s="471">
        <v>50</v>
      </c>
      <c r="K56" s="471">
        <v>50</v>
      </c>
      <c r="L56" s="471">
        <v>130</v>
      </c>
      <c r="M56" s="1681">
        <v>2820</v>
      </c>
    </row>
    <row r="57" spans="1:13">
      <c r="A57" s="1682" t="s">
        <v>327</v>
      </c>
      <c r="B57" s="1682" t="s">
        <v>330</v>
      </c>
      <c r="C57" s="1683" t="s">
        <v>487</v>
      </c>
      <c r="D57" s="1684">
        <v>570</v>
      </c>
      <c r="E57" s="1684">
        <v>160</v>
      </c>
      <c r="F57" s="1684">
        <v>50</v>
      </c>
      <c r="G57" s="1684">
        <v>140</v>
      </c>
      <c r="H57" s="1684">
        <v>140</v>
      </c>
      <c r="I57" s="1684">
        <v>50</v>
      </c>
      <c r="J57" s="1684">
        <v>100</v>
      </c>
      <c r="K57" s="1684">
        <v>40</v>
      </c>
      <c r="L57" s="1684">
        <v>80</v>
      </c>
      <c r="M57" s="1686">
        <v>410</v>
      </c>
    </row>
    <row r="58" spans="1:13">
      <c r="A58" s="628" t="s">
        <v>327</v>
      </c>
      <c r="B58" s="628" t="s">
        <v>331</v>
      </c>
      <c r="C58" s="629" t="s">
        <v>480</v>
      </c>
      <c r="D58" s="471">
        <v>24570</v>
      </c>
      <c r="E58" s="471">
        <v>7340</v>
      </c>
      <c r="F58" s="471">
        <v>530</v>
      </c>
      <c r="G58" s="471">
        <v>3900</v>
      </c>
      <c r="H58" s="471">
        <v>1700</v>
      </c>
      <c r="I58" s="471">
        <v>3150</v>
      </c>
      <c r="J58" s="471">
        <v>450</v>
      </c>
      <c r="K58" s="471">
        <v>390</v>
      </c>
      <c r="L58" s="471">
        <v>2770</v>
      </c>
      <c r="M58" s="1681">
        <v>17230</v>
      </c>
    </row>
    <row r="59" spans="1:13">
      <c r="A59" s="628" t="s">
        <v>327</v>
      </c>
      <c r="B59" s="628" t="s">
        <v>331</v>
      </c>
      <c r="C59" s="629" t="s">
        <v>481</v>
      </c>
      <c r="D59" s="471">
        <v>2070</v>
      </c>
      <c r="E59" s="471">
        <v>910</v>
      </c>
      <c r="F59" s="471">
        <v>120</v>
      </c>
      <c r="G59" s="471">
        <v>550</v>
      </c>
      <c r="H59" s="471">
        <v>250</v>
      </c>
      <c r="I59" s="471">
        <v>370</v>
      </c>
      <c r="J59" s="471">
        <v>70</v>
      </c>
      <c r="K59" s="471">
        <v>70</v>
      </c>
      <c r="L59" s="471">
        <v>430</v>
      </c>
      <c r="M59" s="1681">
        <v>1150</v>
      </c>
    </row>
    <row r="60" spans="1:13">
      <c r="A60" s="628" t="s">
        <v>327</v>
      </c>
      <c r="B60" s="628" t="s">
        <v>331</v>
      </c>
      <c r="C60" s="629" t="s">
        <v>482</v>
      </c>
      <c r="D60" s="471">
        <v>2510</v>
      </c>
      <c r="E60" s="471">
        <v>890</v>
      </c>
      <c r="F60" s="471">
        <v>100</v>
      </c>
      <c r="G60" s="471">
        <v>490</v>
      </c>
      <c r="H60" s="471">
        <v>340</v>
      </c>
      <c r="I60" s="471">
        <v>380</v>
      </c>
      <c r="J60" s="471">
        <v>90</v>
      </c>
      <c r="K60" s="471">
        <v>80</v>
      </c>
      <c r="L60" s="471">
        <v>400</v>
      </c>
      <c r="M60" s="1681">
        <v>1620</v>
      </c>
    </row>
    <row r="61" spans="1:13">
      <c r="A61" s="628" t="s">
        <v>327</v>
      </c>
      <c r="B61" s="628" t="s">
        <v>331</v>
      </c>
      <c r="C61" s="629" t="s">
        <v>483</v>
      </c>
      <c r="D61" s="471">
        <v>3850</v>
      </c>
      <c r="E61" s="471">
        <v>1520</v>
      </c>
      <c r="F61" s="471">
        <v>90</v>
      </c>
      <c r="G61" s="471">
        <v>860</v>
      </c>
      <c r="H61" s="471">
        <v>390</v>
      </c>
      <c r="I61" s="471">
        <v>590</v>
      </c>
      <c r="J61" s="471">
        <v>40</v>
      </c>
      <c r="K61" s="471">
        <v>60</v>
      </c>
      <c r="L61" s="471">
        <v>500</v>
      </c>
      <c r="M61" s="1681">
        <v>2330</v>
      </c>
    </row>
    <row r="62" spans="1:13">
      <c r="A62" s="628" t="s">
        <v>327</v>
      </c>
      <c r="B62" s="628" t="s">
        <v>331</v>
      </c>
      <c r="C62" s="629" t="s">
        <v>484</v>
      </c>
      <c r="D62" s="471">
        <v>7750</v>
      </c>
      <c r="E62" s="471">
        <v>2280</v>
      </c>
      <c r="F62" s="471">
        <v>50</v>
      </c>
      <c r="G62" s="471">
        <v>1250</v>
      </c>
      <c r="H62" s="471">
        <v>330</v>
      </c>
      <c r="I62" s="471">
        <v>1000</v>
      </c>
      <c r="J62" s="471">
        <v>140</v>
      </c>
      <c r="K62" s="471">
        <v>60</v>
      </c>
      <c r="L62" s="471">
        <v>800</v>
      </c>
      <c r="M62" s="1681">
        <v>5470</v>
      </c>
    </row>
    <row r="63" spans="1:13">
      <c r="A63" s="628" t="s">
        <v>327</v>
      </c>
      <c r="B63" s="628" t="s">
        <v>331</v>
      </c>
      <c r="C63" s="629" t="s">
        <v>485</v>
      </c>
      <c r="D63" s="471">
        <v>4290</v>
      </c>
      <c r="E63" s="471">
        <v>980</v>
      </c>
      <c r="F63" s="475" t="s">
        <v>327</v>
      </c>
      <c r="G63" s="471">
        <v>380</v>
      </c>
      <c r="H63" s="471">
        <v>160</v>
      </c>
      <c r="I63" s="471">
        <v>510</v>
      </c>
      <c r="J63" s="471">
        <v>40</v>
      </c>
      <c r="K63" s="471">
        <v>20</v>
      </c>
      <c r="L63" s="471">
        <v>230</v>
      </c>
      <c r="M63" s="1681">
        <v>3310</v>
      </c>
    </row>
    <row r="64" spans="1:13">
      <c r="A64" s="628" t="s">
        <v>327</v>
      </c>
      <c r="B64" s="628" t="s">
        <v>331</v>
      </c>
      <c r="C64" s="629" t="s">
        <v>486</v>
      </c>
      <c r="D64" s="471">
        <v>3310</v>
      </c>
      <c r="E64" s="471">
        <v>550</v>
      </c>
      <c r="F64" s="471">
        <v>90</v>
      </c>
      <c r="G64" s="471">
        <v>300</v>
      </c>
      <c r="H64" s="471">
        <v>180</v>
      </c>
      <c r="I64" s="471">
        <v>220</v>
      </c>
      <c r="J64" s="471">
        <v>60</v>
      </c>
      <c r="K64" s="471">
        <v>80</v>
      </c>
      <c r="L64" s="471">
        <v>250</v>
      </c>
      <c r="M64" s="1681">
        <v>2760</v>
      </c>
    </row>
    <row r="65" spans="1:13">
      <c r="A65" s="628" t="s">
        <v>327</v>
      </c>
      <c r="B65" s="628" t="s">
        <v>331</v>
      </c>
      <c r="C65" s="629" t="s">
        <v>487</v>
      </c>
      <c r="D65" s="471">
        <v>230</v>
      </c>
      <c r="E65" s="471">
        <v>80</v>
      </c>
      <c r="F65" s="471">
        <v>40</v>
      </c>
      <c r="G65" s="471">
        <v>60</v>
      </c>
      <c r="H65" s="471">
        <v>60</v>
      </c>
      <c r="I65" s="471">
        <v>40</v>
      </c>
      <c r="J65" s="471">
        <v>20</v>
      </c>
      <c r="K65" s="471">
        <v>20</v>
      </c>
      <c r="L65" s="471">
        <v>80</v>
      </c>
      <c r="M65" s="1681">
        <v>150</v>
      </c>
    </row>
    <row r="66" spans="1:13">
      <c r="A66" s="1640" t="s">
        <v>327</v>
      </c>
      <c r="B66" s="1640" t="s">
        <v>332</v>
      </c>
      <c r="C66" s="1641" t="s">
        <v>480</v>
      </c>
      <c r="D66" s="1679">
        <v>47390</v>
      </c>
      <c r="E66" s="1679">
        <v>13280</v>
      </c>
      <c r="F66" s="1679">
        <v>1370</v>
      </c>
      <c r="G66" s="1679">
        <v>8030</v>
      </c>
      <c r="H66" s="1679">
        <v>4280</v>
      </c>
      <c r="I66" s="1679">
        <v>5320</v>
      </c>
      <c r="J66" s="1679">
        <v>830</v>
      </c>
      <c r="K66" s="1679">
        <v>1540</v>
      </c>
      <c r="L66" s="1679">
        <v>5190</v>
      </c>
      <c r="M66" s="1680">
        <v>34110</v>
      </c>
    </row>
    <row r="67" spans="1:13">
      <c r="A67" s="628" t="s">
        <v>327</v>
      </c>
      <c r="B67" s="628" t="s">
        <v>332</v>
      </c>
      <c r="C67" s="629" t="s">
        <v>481</v>
      </c>
      <c r="D67" s="471">
        <v>1820</v>
      </c>
      <c r="E67" s="471">
        <v>570</v>
      </c>
      <c r="F67" s="471">
        <v>140</v>
      </c>
      <c r="G67" s="471">
        <v>370</v>
      </c>
      <c r="H67" s="471">
        <v>250</v>
      </c>
      <c r="I67" s="471">
        <v>250</v>
      </c>
      <c r="J67" s="471">
        <v>140</v>
      </c>
      <c r="K67" s="471">
        <v>70</v>
      </c>
      <c r="L67" s="471">
        <v>380</v>
      </c>
      <c r="M67" s="1681">
        <v>1250</v>
      </c>
    </row>
    <row r="68" spans="1:13">
      <c r="A68" s="628" t="s">
        <v>327</v>
      </c>
      <c r="B68" s="628" t="s">
        <v>332</v>
      </c>
      <c r="C68" s="629" t="s">
        <v>482</v>
      </c>
      <c r="D68" s="471">
        <v>10910</v>
      </c>
      <c r="E68" s="471">
        <v>3740</v>
      </c>
      <c r="F68" s="471">
        <v>510</v>
      </c>
      <c r="G68" s="471">
        <v>2220</v>
      </c>
      <c r="H68" s="471">
        <v>1340</v>
      </c>
      <c r="I68" s="471">
        <v>1370</v>
      </c>
      <c r="J68" s="471">
        <v>250</v>
      </c>
      <c r="K68" s="471">
        <v>650</v>
      </c>
      <c r="L68" s="471">
        <v>1580</v>
      </c>
      <c r="M68" s="1681">
        <v>7170</v>
      </c>
    </row>
    <row r="69" spans="1:13">
      <c r="A69" s="628" t="s">
        <v>327</v>
      </c>
      <c r="B69" s="628" t="s">
        <v>332</v>
      </c>
      <c r="C69" s="629" t="s">
        <v>483</v>
      </c>
      <c r="D69" s="471">
        <v>8970</v>
      </c>
      <c r="E69" s="471">
        <v>3350</v>
      </c>
      <c r="F69" s="471">
        <v>210</v>
      </c>
      <c r="G69" s="471">
        <v>2440</v>
      </c>
      <c r="H69" s="471">
        <v>1250</v>
      </c>
      <c r="I69" s="471">
        <v>1200</v>
      </c>
      <c r="J69" s="471">
        <v>180</v>
      </c>
      <c r="K69" s="471">
        <v>310</v>
      </c>
      <c r="L69" s="471">
        <v>1380</v>
      </c>
      <c r="M69" s="1681">
        <v>5620</v>
      </c>
    </row>
    <row r="70" spans="1:13">
      <c r="A70" s="628" t="s">
        <v>327</v>
      </c>
      <c r="B70" s="628" t="s">
        <v>332</v>
      </c>
      <c r="C70" s="629" t="s">
        <v>484</v>
      </c>
      <c r="D70" s="471">
        <v>8490</v>
      </c>
      <c r="E70" s="471">
        <v>2650</v>
      </c>
      <c r="F70" s="471">
        <v>170</v>
      </c>
      <c r="G70" s="471">
        <v>1620</v>
      </c>
      <c r="H70" s="471">
        <v>700</v>
      </c>
      <c r="I70" s="471">
        <v>1090</v>
      </c>
      <c r="J70" s="471">
        <v>40</v>
      </c>
      <c r="K70" s="471">
        <v>270</v>
      </c>
      <c r="L70" s="471">
        <v>820</v>
      </c>
      <c r="M70" s="1681">
        <v>5850</v>
      </c>
    </row>
    <row r="71" spans="1:13">
      <c r="A71" s="628" t="s">
        <v>327</v>
      </c>
      <c r="B71" s="628" t="s">
        <v>332</v>
      </c>
      <c r="C71" s="629" t="s">
        <v>485</v>
      </c>
      <c r="D71" s="471">
        <v>7660</v>
      </c>
      <c r="E71" s="471">
        <v>1840</v>
      </c>
      <c r="F71" s="471">
        <v>140</v>
      </c>
      <c r="G71" s="471">
        <v>830</v>
      </c>
      <c r="H71" s="471">
        <v>290</v>
      </c>
      <c r="I71" s="471">
        <v>980</v>
      </c>
      <c r="J71" s="471">
        <v>40</v>
      </c>
      <c r="K71" s="471">
        <v>100</v>
      </c>
      <c r="L71" s="471">
        <v>500</v>
      </c>
      <c r="M71" s="1681">
        <v>5810</v>
      </c>
    </row>
    <row r="72" spans="1:13">
      <c r="A72" s="628" t="s">
        <v>327</v>
      </c>
      <c r="B72" s="628" t="s">
        <v>332</v>
      </c>
      <c r="C72" s="629" t="s">
        <v>486</v>
      </c>
      <c r="D72" s="471">
        <v>6870</v>
      </c>
      <c r="E72" s="471">
        <v>790</v>
      </c>
      <c r="F72" s="471">
        <v>90</v>
      </c>
      <c r="G72" s="471">
        <v>360</v>
      </c>
      <c r="H72" s="471">
        <v>320</v>
      </c>
      <c r="I72" s="471">
        <v>270</v>
      </c>
      <c r="J72" s="471">
        <v>110</v>
      </c>
      <c r="K72" s="471">
        <v>50</v>
      </c>
      <c r="L72" s="471">
        <v>400</v>
      </c>
      <c r="M72" s="1681">
        <v>6090</v>
      </c>
    </row>
    <row r="73" spans="1:13">
      <c r="A73" s="1682" t="s">
        <v>327</v>
      </c>
      <c r="B73" s="1682" t="s">
        <v>332</v>
      </c>
      <c r="C73" s="1683" t="s">
        <v>487</v>
      </c>
      <c r="D73" s="1684">
        <v>1740</v>
      </c>
      <c r="E73" s="1684">
        <v>180</v>
      </c>
      <c r="F73" s="1684">
        <v>80</v>
      </c>
      <c r="G73" s="1684">
        <v>70</v>
      </c>
      <c r="H73" s="1684">
        <v>70</v>
      </c>
      <c r="I73" s="1684">
        <v>90</v>
      </c>
      <c r="J73" s="1684">
        <v>60</v>
      </c>
      <c r="K73" s="1684">
        <v>80</v>
      </c>
      <c r="L73" s="1684">
        <v>70</v>
      </c>
      <c r="M73" s="1686">
        <v>1560</v>
      </c>
    </row>
    <row r="74" spans="1:13">
      <c r="A74" s="628" t="s">
        <v>327</v>
      </c>
      <c r="B74" s="628" t="s">
        <v>333</v>
      </c>
      <c r="C74" s="629" t="s">
        <v>480</v>
      </c>
      <c r="D74" s="471">
        <v>61810</v>
      </c>
      <c r="E74" s="471">
        <v>18410</v>
      </c>
      <c r="F74" s="471">
        <v>1510</v>
      </c>
      <c r="G74" s="471">
        <v>11090</v>
      </c>
      <c r="H74" s="471">
        <v>5850</v>
      </c>
      <c r="I74" s="471">
        <v>7740</v>
      </c>
      <c r="J74" s="471">
        <v>1120</v>
      </c>
      <c r="K74" s="471">
        <v>1460</v>
      </c>
      <c r="L74" s="471">
        <v>6250</v>
      </c>
      <c r="M74" s="1681">
        <v>43400</v>
      </c>
    </row>
    <row r="75" spans="1:13">
      <c r="A75" s="628" t="s">
        <v>327</v>
      </c>
      <c r="B75" s="628" t="s">
        <v>333</v>
      </c>
      <c r="C75" s="629" t="s">
        <v>481</v>
      </c>
      <c r="D75" s="471">
        <v>4670</v>
      </c>
      <c r="E75" s="471">
        <v>1870</v>
      </c>
      <c r="F75" s="471">
        <v>230</v>
      </c>
      <c r="G75" s="471">
        <v>1070</v>
      </c>
      <c r="H75" s="471">
        <v>580</v>
      </c>
      <c r="I75" s="471">
        <v>890</v>
      </c>
      <c r="J75" s="471">
        <v>180</v>
      </c>
      <c r="K75" s="471">
        <v>150</v>
      </c>
      <c r="L75" s="471">
        <v>890</v>
      </c>
      <c r="M75" s="1681">
        <v>2800</v>
      </c>
    </row>
    <row r="76" spans="1:13">
      <c r="A76" s="628" t="s">
        <v>327</v>
      </c>
      <c r="B76" s="628" t="s">
        <v>333</v>
      </c>
      <c r="C76" s="629" t="s">
        <v>482</v>
      </c>
      <c r="D76" s="471">
        <v>9820</v>
      </c>
      <c r="E76" s="471">
        <v>3510</v>
      </c>
      <c r="F76" s="471">
        <v>240</v>
      </c>
      <c r="G76" s="471">
        <v>2170</v>
      </c>
      <c r="H76" s="471">
        <v>1170</v>
      </c>
      <c r="I76" s="471">
        <v>1690</v>
      </c>
      <c r="J76" s="471">
        <v>240</v>
      </c>
      <c r="K76" s="471">
        <v>380</v>
      </c>
      <c r="L76" s="471">
        <v>1390</v>
      </c>
      <c r="M76" s="1681">
        <v>6310</v>
      </c>
    </row>
    <row r="77" spans="1:13">
      <c r="A77" s="628" t="s">
        <v>327</v>
      </c>
      <c r="B77" s="628" t="s">
        <v>333</v>
      </c>
      <c r="C77" s="629" t="s">
        <v>483</v>
      </c>
      <c r="D77" s="471">
        <v>11920</v>
      </c>
      <c r="E77" s="471">
        <v>4950</v>
      </c>
      <c r="F77" s="471">
        <v>440</v>
      </c>
      <c r="G77" s="471">
        <v>3640</v>
      </c>
      <c r="H77" s="471">
        <v>2150</v>
      </c>
      <c r="I77" s="471">
        <v>1730</v>
      </c>
      <c r="J77" s="471">
        <v>440</v>
      </c>
      <c r="K77" s="471">
        <v>550</v>
      </c>
      <c r="L77" s="471">
        <v>1750</v>
      </c>
      <c r="M77" s="1681">
        <v>6970</v>
      </c>
    </row>
    <row r="78" spans="1:13">
      <c r="A78" s="628" t="s">
        <v>327</v>
      </c>
      <c r="B78" s="628" t="s">
        <v>333</v>
      </c>
      <c r="C78" s="629" t="s">
        <v>484</v>
      </c>
      <c r="D78" s="471">
        <v>11910</v>
      </c>
      <c r="E78" s="471">
        <v>3480</v>
      </c>
      <c r="F78" s="471">
        <v>160</v>
      </c>
      <c r="G78" s="471">
        <v>2330</v>
      </c>
      <c r="H78" s="471">
        <v>900</v>
      </c>
      <c r="I78" s="471">
        <v>1260</v>
      </c>
      <c r="J78" s="471">
        <v>110</v>
      </c>
      <c r="K78" s="471">
        <v>200</v>
      </c>
      <c r="L78" s="471">
        <v>950</v>
      </c>
      <c r="M78" s="1681">
        <v>8440</v>
      </c>
    </row>
    <row r="79" spans="1:13">
      <c r="A79" s="628" t="s">
        <v>327</v>
      </c>
      <c r="B79" s="628" t="s">
        <v>333</v>
      </c>
      <c r="C79" s="629" t="s">
        <v>485</v>
      </c>
      <c r="D79" s="471">
        <v>10810</v>
      </c>
      <c r="E79" s="471">
        <v>2780</v>
      </c>
      <c r="F79" s="471">
        <v>140</v>
      </c>
      <c r="G79" s="471">
        <v>1000</v>
      </c>
      <c r="H79" s="471">
        <v>480</v>
      </c>
      <c r="I79" s="471">
        <v>1550</v>
      </c>
      <c r="J79" s="471">
        <v>70</v>
      </c>
      <c r="K79" s="471">
        <v>70</v>
      </c>
      <c r="L79" s="471">
        <v>550</v>
      </c>
      <c r="M79" s="1681">
        <v>8030</v>
      </c>
    </row>
    <row r="80" spans="1:13">
      <c r="A80" s="628" t="s">
        <v>327</v>
      </c>
      <c r="B80" s="628" t="s">
        <v>333</v>
      </c>
      <c r="C80" s="629" t="s">
        <v>486</v>
      </c>
      <c r="D80" s="471">
        <v>10180</v>
      </c>
      <c r="E80" s="471">
        <v>1430</v>
      </c>
      <c r="F80" s="471">
        <v>210</v>
      </c>
      <c r="G80" s="471">
        <v>610</v>
      </c>
      <c r="H80" s="471">
        <v>360</v>
      </c>
      <c r="I80" s="471">
        <v>420</v>
      </c>
      <c r="J80" s="471">
        <v>50</v>
      </c>
      <c r="K80" s="471">
        <v>110</v>
      </c>
      <c r="L80" s="471">
        <v>620</v>
      </c>
      <c r="M80" s="1681">
        <v>8750</v>
      </c>
    </row>
    <row r="81" spans="1:13">
      <c r="A81" s="628" t="s">
        <v>327</v>
      </c>
      <c r="B81" s="628" t="s">
        <v>333</v>
      </c>
      <c r="C81" s="629" t="s">
        <v>487</v>
      </c>
      <c r="D81" s="471">
        <v>1670</v>
      </c>
      <c r="E81" s="471">
        <v>200</v>
      </c>
      <c r="F81" s="471">
        <v>70</v>
      </c>
      <c r="G81" s="471">
        <v>190</v>
      </c>
      <c r="H81" s="471">
        <v>200</v>
      </c>
      <c r="I81" s="471">
        <v>80</v>
      </c>
      <c r="J81" s="471">
        <v>30</v>
      </c>
      <c r="K81" s="475" t="s">
        <v>327</v>
      </c>
      <c r="L81" s="471">
        <v>50</v>
      </c>
      <c r="M81" s="1681">
        <v>1470</v>
      </c>
    </row>
    <row r="82" spans="1:13">
      <c r="A82" s="1640" t="s">
        <v>327</v>
      </c>
      <c r="B82" s="1640" t="s">
        <v>334</v>
      </c>
      <c r="C82" s="1641" t="s">
        <v>480</v>
      </c>
      <c r="D82" s="1679">
        <v>63970</v>
      </c>
      <c r="E82" s="1679">
        <v>21990</v>
      </c>
      <c r="F82" s="1679">
        <v>1840</v>
      </c>
      <c r="G82" s="1679">
        <v>12540</v>
      </c>
      <c r="H82" s="1679">
        <v>6250</v>
      </c>
      <c r="I82" s="1679">
        <v>11110</v>
      </c>
      <c r="J82" s="1679">
        <v>1130</v>
      </c>
      <c r="K82" s="1679">
        <v>2470</v>
      </c>
      <c r="L82" s="1679">
        <v>8020</v>
      </c>
      <c r="M82" s="1680">
        <v>41980</v>
      </c>
    </row>
    <row r="83" spans="1:13">
      <c r="A83" s="628" t="s">
        <v>327</v>
      </c>
      <c r="B83" s="628" t="s">
        <v>334</v>
      </c>
      <c r="C83" s="629" t="s">
        <v>481</v>
      </c>
      <c r="D83" s="471">
        <v>3490</v>
      </c>
      <c r="E83" s="471">
        <v>1410</v>
      </c>
      <c r="F83" s="471">
        <v>240</v>
      </c>
      <c r="G83" s="471">
        <v>820</v>
      </c>
      <c r="H83" s="471">
        <v>490</v>
      </c>
      <c r="I83" s="471">
        <v>610</v>
      </c>
      <c r="J83" s="471">
        <v>170</v>
      </c>
      <c r="K83" s="471">
        <v>150</v>
      </c>
      <c r="L83" s="471">
        <v>700</v>
      </c>
      <c r="M83" s="1681">
        <v>2070</v>
      </c>
    </row>
    <row r="84" spans="1:13">
      <c r="A84" s="628" t="s">
        <v>327</v>
      </c>
      <c r="B84" s="628" t="s">
        <v>334</v>
      </c>
      <c r="C84" s="629" t="s">
        <v>482</v>
      </c>
      <c r="D84" s="471">
        <v>9780</v>
      </c>
      <c r="E84" s="471">
        <v>4180</v>
      </c>
      <c r="F84" s="471">
        <v>420</v>
      </c>
      <c r="G84" s="471">
        <v>2700</v>
      </c>
      <c r="H84" s="471">
        <v>1340</v>
      </c>
      <c r="I84" s="471">
        <v>2010</v>
      </c>
      <c r="J84" s="471">
        <v>310</v>
      </c>
      <c r="K84" s="471">
        <v>380</v>
      </c>
      <c r="L84" s="471">
        <v>1970</v>
      </c>
      <c r="M84" s="1681">
        <v>5600</v>
      </c>
    </row>
    <row r="85" spans="1:13">
      <c r="A85" s="628" t="s">
        <v>327</v>
      </c>
      <c r="B85" s="628" t="s">
        <v>334</v>
      </c>
      <c r="C85" s="629" t="s">
        <v>483</v>
      </c>
      <c r="D85" s="471">
        <v>12320</v>
      </c>
      <c r="E85" s="471">
        <v>5410</v>
      </c>
      <c r="F85" s="471">
        <v>420</v>
      </c>
      <c r="G85" s="471">
        <v>3500</v>
      </c>
      <c r="H85" s="471">
        <v>1870</v>
      </c>
      <c r="I85" s="471">
        <v>2890</v>
      </c>
      <c r="J85" s="471">
        <v>260</v>
      </c>
      <c r="K85" s="471">
        <v>880</v>
      </c>
      <c r="L85" s="471">
        <v>2530</v>
      </c>
      <c r="M85" s="1681">
        <v>6910</v>
      </c>
    </row>
    <row r="86" spans="1:13">
      <c r="A86" s="628" t="s">
        <v>327</v>
      </c>
      <c r="B86" s="628" t="s">
        <v>334</v>
      </c>
      <c r="C86" s="629" t="s">
        <v>484</v>
      </c>
      <c r="D86" s="471">
        <v>15760</v>
      </c>
      <c r="E86" s="471">
        <v>6120</v>
      </c>
      <c r="F86" s="471">
        <v>280</v>
      </c>
      <c r="G86" s="471">
        <v>3380</v>
      </c>
      <c r="H86" s="471">
        <v>1370</v>
      </c>
      <c r="I86" s="471">
        <v>2910</v>
      </c>
      <c r="J86" s="471">
        <v>150</v>
      </c>
      <c r="K86" s="471">
        <v>670</v>
      </c>
      <c r="L86" s="471">
        <v>1460</v>
      </c>
      <c r="M86" s="1681">
        <v>9630</v>
      </c>
    </row>
    <row r="87" spans="1:13">
      <c r="A87" s="628" t="s">
        <v>327</v>
      </c>
      <c r="B87" s="628" t="s">
        <v>334</v>
      </c>
      <c r="C87" s="629" t="s">
        <v>485</v>
      </c>
      <c r="D87" s="471">
        <v>10970</v>
      </c>
      <c r="E87" s="471">
        <v>3050</v>
      </c>
      <c r="F87" s="471">
        <v>160</v>
      </c>
      <c r="G87" s="471">
        <v>1250</v>
      </c>
      <c r="H87" s="471">
        <v>530</v>
      </c>
      <c r="I87" s="471">
        <v>1880</v>
      </c>
      <c r="J87" s="471">
        <v>60</v>
      </c>
      <c r="K87" s="471">
        <v>120</v>
      </c>
      <c r="L87" s="471">
        <v>570</v>
      </c>
      <c r="M87" s="1681">
        <v>7920</v>
      </c>
    </row>
    <row r="88" spans="1:13">
      <c r="A88" s="628" t="s">
        <v>327</v>
      </c>
      <c r="B88" s="628" t="s">
        <v>334</v>
      </c>
      <c r="C88" s="629" t="s">
        <v>486</v>
      </c>
      <c r="D88" s="471">
        <v>8750</v>
      </c>
      <c r="E88" s="471">
        <v>1100</v>
      </c>
      <c r="F88" s="471">
        <v>220</v>
      </c>
      <c r="G88" s="471">
        <v>510</v>
      </c>
      <c r="H88" s="471">
        <v>420</v>
      </c>
      <c r="I88" s="471">
        <v>580</v>
      </c>
      <c r="J88" s="471">
        <v>120</v>
      </c>
      <c r="K88" s="471">
        <v>180</v>
      </c>
      <c r="L88" s="471">
        <v>350</v>
      </c>
      <c r="M88" s="1681">
        <v>7650</v>
      </c>
    </row>
    <row r="89" spans="1:13">
      <c r="A89" s="1682" t="s">
        <v>327</v>
      </c>
      <c r="B89" s="1682" t="s">
        <v>334</v>
      </c>
      <c r="C89" s="1683" t="s">
        <v>487</v>
      </c>
      <c r="D89" s="1684">
        <v>1360</v>
      </c>
      <c r="E89" s="1684">
        <v>210</v>
      </c>
      <c r="F89" s="1684">
        <v>70</v>
      </c>
      <c r="G89" s="1684">
        <v>120</v>
      </c>
      <c r="H89" s="1684">
        <v>80</v>
      </c>
      <c r="I89" s="1684">
        <v>60</v>
      </c>
      <c r="J89" s="1684">
        <v>20</v>
      </c>
      <c r="K89" s="1684">
        <v>60</v>
      </c>
      <c r="L89" s="1684">
        <v>110</v>
      </c>
      <c r="M89" s="1686">
        <v>1150</v>
      </c>
    </row>
    <row r="90" spans="1:13">
      <c r="A90" s="628" t="s">
        <v>327</v>
      </c>
      <c r="B90" s="628" t="s">
        <v>335</v>
      </c>
      <c r="C90" s="629" t="s">
        <v>480</v>
      </c>
      <c r="D90" s="471">
        <v>32910</v>
      </c>
      <c r="E90" s="471">
        <v>6770</v>
      </c>
      <c r="F90" s="471">
        <v>880</v>
      </c>
      <c r="G90" s="471">
        <v>4250</v>
      </c>
      <c r="H90" s="471">
        <v>2500</v>
      </c>
      <c r="I90" s="471">
        <v>2030</v>
      </c>
      <c r="J90" s="471">
        <v>320</v>
      </c>
      <c r="K90" s="471">
        <v>670</v>
      </c>
      <c r="L90" s="471">
        <v>2130</v>
      </c>
      <c r="M90" s="1681">
        <v>26140</v>
      </c>
    </row>
    <row r="91" spans="1:13">
      <c r="A91" s="628" t="s">
        <v>327</v>
      </c>
      <c r="B91" s="628" t="s">
        <v>335</v>
      </c>
      <c r="C91" s="629" t="s">
        <v>481</v>
      </c>
      <c r="D91" s="471">
        <v>1360</v>
      </c>
      <c r="E91" s="471">
        <v>440</v>
      </c>
      <c r="F91" s="471">
        <v>100</v>
      </c>
      <c r="G91" s="471">
        <v>280</v>
      </c>
      <c r="H91" s="471">
        <v>150</v>
      </c>
      <c r="I91" s="471">
        <v>170</v>
      </c>
      <c r="J91" s="471">
        <v>60</v>
      </c>
      <c r="K91" s="471">
        <v>100</v>
      </c>
      <c r="L91" s="471">
        <v>290</v>
      </c>
      <c r="M91" s="1681">
        <v>910</v>
      </c>
    </row>
    <row r="92" spans="1:13">
      <c r="A92" s="628" t="s">
        <v>327</v>
      </c>
      <c r="B92" s="628" t="s">
        <v>335</v>
      </c>
      <c r="C92" s="629" t="s">
        <v>482</v>
      </c>
      <c r="D92" s="471">
        <v>3120</v>
      </c>
      <c r="E92" s="471">
        <v>920</v>
      </c>
      <c r="F92" s="471">
        <v>50</v>
      </c>
      <c r="G92" s="471">
        <v>480</v>
      </c>
      <c r="H92" s="471">
        <v>310</v>
      </c>
      <c r="I92" s="471">
        <v>330</v>
      </c>
      <c r="J92" s="475" t="s">
        <v>327</v>
      </c>
      <c r="K92" s="471">
        <v>110</v>
      </c>
      <c r="L92" s="471">
        <v>320</v>
      </c>
      <c r="M92" s="1681">
        <v>2200</v>
      </c>
    </row>
    <row r="93" spans="1:13">
      <c r="A93" s="628" t="s">
        <v>327</v>
      </c>
      <c r="B93" s="628" t="s">
        <v>335</v>
      </c>
      <c r="C93" s="629" t="s">
        <v>483</v>
      </c>
      <c r="D93" s="471">
        <v>5230</v>
      </c>
      <c r="E93" s="471">
        <v>1700</v>
      </c>
      <c r="F93" s="471">
        <v>180</v>
      </c>
      <c r="G93" s="471">
        <v>1320</v>
      </c>
      <c r="H93" s="471">
        <v>830</v>
      </c>
      <c r="I93" s="471">
        <v>400</v>
      </c>
      <c r="J93" s="471">
        <v>90</v>
      </c>
      <c r="K93" s="471">
        <v>140</v>
      </c>
      <c r="L93" s="471">
        <v>490</v>
      </c>
      <c r="M93" s="1681">
        <v>3530</v>
      </c>
    </row>
    <row r="94" spans="1:13">
      <c r="A94" s="628" t="s">
        <v>327</v>
      </c>
      <c r="B94" s="628" t="s">
        <v>335</v>
      </c>
      <c r="C94" s="629" t="s">
        <v>484</v>
      </c>
      <c r="D94" s="471">
        <v>5730</v>
      </c>
      <c r="E94" s="471">
        <v>1230</v>
      </c>
      <c r="F94" s="471">
        <v>210</v>
      </c>
      <c r="G94" s="471">
        <v>740</v>
      </c>
      <c r="H94" s="471">
        <v>390</v>
      </c>
      <c r="I94" s="471">
        <v>340</v>
      </c>
      <c r="J94" s="471">
        <v>40</v>
      </c>
      <c r="K94" s="471">
        <v>90</v>
      </c>
      <c r="L94" s="471">
        <v>340</v>
      </c>
      <c r="M94" s="1681">
        <v>4500</v>
      </c>
    </row>
    <row r="95" spans="1:13">
      <c r="A95" s="628" t="s">
        <v>327</v>
      </c>
      <c r="B95" s="628" t="s">
        <v>335</v>
      </c>
      <c r="C95" s="629" t="s">
        <v>485</v>
      </c>
      <c r="D95" s="471">
        <v>8390</v>
      </c>
      <c r="E95" s="471">
        <v>1610</v>
      </c>
      <c r="F95" s="471">
        <v>160</v>
      </c>
      <c r="G95" s="471">
        <v>910</v>
      </c>
      <c r="H95" s="471">
        <v>390</v>
      </c>
      <c r="I95" s="471">
        <v>560</v>
      </c>
      <c r="J95" s="471">
        <v>60</v>
      </c>
      <c r="K95" s="471">
        <v>70</v>
      </c>
      <c r="L95" s="471">
        <v>410</v>
      </c>
      <c r="M95" s="1681">
        <v>6780</v>
      </c>
    </row>
    <row r="96" spans="1:13">
      <c r="A96" s="628" t="s">
        <v>327</v>
      </c>
      <c r="B96" s="628" t="s">
        <v>335</v>
      </c>
      <c r="C96" s="629" t="s">
        <v>486</v>
      </c>
      <c r="D96" s="471">
        <v>8320</v>
      </c>
      <c r="E96" s="471">
        <v>760</v>
      </c>
      <c r="F96" s="471">
        <v>130</v>
      </c>
      <c r="G96" s="471">
        <v>440</v>
      </c>
      <c r="H96" s="471">
        <v>310</v>
      </c>
      <c r="I96" s="471">
        <v>140</v>
      </c>
      <c r="J96" s="471">
        <v>30</v>
      </c>
      <c r="K96" s="471">
        <v>100</v>
      </c>
      <c r="L96" s="471">
        <v>180</v>
      </c>
      <c r="M96" s="1681">
        <v>7560</v>
      </c>
    </row>
    <row r="97" spans="1:13">
      <c r="A97" s="628" t="s">
        <v>327</v>
      </c>
      <c r="B97" s="628" t="s">
        <v>335</v>
      </c>
      <c r="C97" s="629" t="s">
        <v>487</v>
      </c>
      <c r="D97" s="471">
        <v>430</v>
      </c>
      <c r="E97" s="471">
        <v>70</v>
      </c>
      <c r="F97" s="471">
        <v>60</v>
      </c>
      <c r="G97" s="471">
        <v>70</v>
      </c>
      <c r="H97" s="471">
        <v>70</v>
      </c>
      <c r="I97" s="471">
        <v>60</v>
      </c>
      <c r="J97" s="471">
        <v>30</v>
      </c>
      <c r="K97" s="471">
        <v>60</v>
      </c>
      <c r="L97" s="471">
        <v>40</v>
      </c>
      <c r="M97" s="1681">
        <v>350</v>
      </c>
    </row>
    <row r="98" spans="1:13">
      <c r="A98" s="1640" t="s">
        <v>327</v>
      </c>
      <c r="B98" s="1640" t="s">
        <v>336</v>
      </c>
      <c r="C98" s="1641" t="s">
        <v>480</v>
      </c>
      <c r="D98" s="1679">
        <v>72220</v>
      </c>
      <c r="E98" s="1679">
        <v>25060</v>
      </c>
      <c r="F98" s="1679">
        <v>1540</v>
      </c>
      <c r="G98" s="1679">
        <v>15450</v>
      </c>
      <c r="H98" s="1679">
        <v>7080</v>
      </c>
      <c r="I98" s="1679">
        <v>11410</v>
      </c>
      <c r="J98" s="1679">
        <v>750</v>
      </c>
      <c r="K98" s="1679">
        <v>2580</v>
      </c>
      <c r="L98" s="1679">
        <v>8190</v>
      </c>
      <c r="M98" s="1680">
        <v>47160</v>
      </c>
    </row>
    <row r="99" spans="1:13">
      <c r="A99" s="628" t="s">
        <v>327</v>
      </c>
      <c r="B99" s="628" t="s">
        <v>336</v>
      </c>
      <c r="C99" s="629" t="s">
        <v>481</v>
      </c>
      <c r="D99" s="471">
        <v>2480</v>
      </c>
      <c r="E99" s="471">
        <v>970</v>
      </c>
      <c r="F99" s="471">
        <v>180</v>
      </c>
      <c r="G99" s="471">
        <v>710</v>
      </c>
      <c r="H99" s="471">
        <v>240</v>
      </c>
      <c r="I99" s="471">
        <v>530</v>
      </c>
      <c r="J99" s="471">
        <v>100</v>
      </c>
      <c r="K99" s="471">
        <v>140</v>
      </c>
      <c r="L99" s="471">
        <v>490</v>
      </c>
      <c r="M99" s="1681">
        <v>1510</v>
      </c>
    </row>
    <row r="100" spans="1:13">
      <c r="A100" s="628" t="s">
        <v>327</v>
      </c>
      <c r="B100" s="628" t="s">
        <v>336</v>
      </c>
      <c r="C100" s="629" t="s">
        <v>482</v>
      </c>
      <c r="D100" s="471">
        <v>6080</v>
      </c>
      <c r="E100" s="471">
        <v>2430</v>
      </c>
      <c r="F100" s="471">
        <v>230</v>
      </c>
      <c r="G100" s="471">
        <v>1360</v>
      </c>
      <c r="H100" s="471">
        <v>810</v>
      </c>
      <c r="I100" s="471">
        <v>1120</v>
      </c>
      <c r="J100" s="471">
        <v>90</v>
      </c>
      <c r="K100" s="471">
        <v>260</v>
      </c>
      <c r="L100" s="471">
        <v>1130</v>
      </c>
      <c r="M100" s="1681">
        <v>3660</v>
      </c>
    </row>
    <row r="101" spans="1:13">
      <c r="A101" s="628" t="s">
        <v>327</v>
      </c>
      <c r="B101" s="628" t="s">
        <v>336</v>
      </c>
      <c r="C101" s="629" t="s">
        <v>483</v>
      </c>
      <c r="D101" s="471">
        <v>16130</v>
      </c>
      <c r="E101" s="471">
        <v>7250</v>
      </c>
      <c r="F101" s="471">
        <v>500</v>
      </c>
      <c r="G101" s="471">
        <v>4820</v>
      </c>
      <c r="H101" s="471">
        <v>2430</v>
      </c>
      <c r="I101" s="471">
        <v>3100</v>
      </c>
      <c r="J101" s="471">
        <v>240</v>
      </c>
      <c r="K101" s="471">
        <v>510</v>
      </c>
      <c r="L101" s="471">
        <v>2560</v>
      </c>
      <c r="M101" s="1681">
        <v>8880</v>
      </c>
    </row>
    <row r="102" spans="1:13">
      <c r="A102" s="628" t="s">
        <v>327</v>
      </c>
      <c r="B102" s="628" t="s">
        <v>336</v>
      </c>
      <c r="C102" s="629" t="s">
        <v>484</v>
      </c>
      <c r="D102" s="471">
        <v>24600</v>
      </c>
      <c r="E102" s="471">
        <v>9540</v>
      </c>
      <c r="F102" s="471">
        <v>330</v>
      </c>
      <c r="G102" s="471">
        <v>6520</v>
      </c>
      <c r="H102" s="471">
        <v>2680</v>
      </c>
      <c r="I102" s="471">
        <v>3980</v>
      </c>
      <c r="J102" s="471">
        <v>70</v>
      </c>
      <c r="K102" s="471">
        <v>1280</v>
      </c>
      <c r="L102" s="471">
        <v>2540</v>
      </c>
      <c r="M102" s="1681">
        <v>15060</v>
      </c>
    </row>
    <row r="103" spans="1:13">
      <c r="A103" s="628" t="s">
        <v>327</v>
      </c>
      <c r="B103" s="628" t="s">
        <v>336</v>
      </c>
      <c r="C103" s="629" t="s">
        <v>485</v>
      </c>
      <c r="D103" s="471">
        <v>13060</v>
      </c>
      <c r="E103" s="471">
        <v>3380</v>
      </c>
      <c r="F103" s="471">
        <v>120</v>
      </c>
      <c r="G103" s="471">
        <v>1290</v>
      </c>
      <c r="H103" s="471">
        <v>480</v>
      </c>
      <c r="I103" s="471">
        <v>2180</v>
      </c>
      <c r="J103" s="471">
        <v>110</v>
      </c>
      <c r="K103" s="471">
        <v>190</v>
      </c>
      <c r="L103" s="471">
        <v>750</v>
      </c>
      <c r="M103" s="1681">
        <v>9680</v>
      </c>
    </row>
    <row r="104" spans="1:13">
      <c r="A104" s="628" t="s">
        <v>327</v>
      </c>
      <c r="B104" s="628" t="s">
        <v>336</v>
      </c>
      <c r="C104" s="629" t="s">
        <v>486</v>
      </c>
      <c r="D104" s="471">
        <v>7900</v>
      </c>
      <c r="E104" s="471">
        <v>1100</v>
      </c>
      <c r="F104" s="471">
        <v>120</v>
      </c>
      <c r="G104" s="471">
        <v>500</v>
      </c>
      <c r="H104" s="471">
        <v>280</v>
      </c>
      <c r="I104" s="471">
        <v>390</v>
      </c>
      <c r="J104" s="471">
        <v>110</v>
      </c>
      <c r="K104" s="471">
        <v>150</v>
      </c>
      <c r="L104" s="471">
        <v>550</v>
      </c>
      <c r="M104" s="1681">
        <v>6790</v>
      </c>
    </row>
    <row r="105" spans="1:13">
      <c r="A105" s="1682" t="s">
        <v>327</v>
      </c>
      <c r="B105" s="1682" t="s">
        <v>336</v>
      </c>
      <c r="C105" s="1683" t="s">
        <v>487</v>
      </c>
      <c r="D105" s="1684">
        <v>1350</v>
      </c>
      <c r="E105" s="1684">
        <v>200</v>
      </c>
      <c r="F105" s="1684">
        <v>50</v>
      </c>
      <c r="G105" s="1684">
        <v>130</v>
      </c>
      <c r="H105" s="1684">
        <v>130</v>
      </c>
      <c r="I105" s="1684">
        <v>70</v>
      </c>
      <c r="J105" s="1684">
        <v>30</v>
      </c>
      <c r="K105" s="1684">
        <v>50</v>
      </c>
      <c r="L105" s="1684">
        <v>110</v>
      </c>
      <c r="M105" s="1686">
        <v>1150</v>
      </c>
    </row>
    <row r="106" spans="1:13">
      <c r="A106" s="628" t="s">
        <v>337</v>
      </c>
      <c r="B106" s="628" t="s">
        <v>338</v>
      </c>
      <c r="C106" s="629" t="s">
        <v>480</v>
      </c>
      <c r="D106" s="471">
        <v>149230</v>
      </c>
      <c r="E106" s="471">
        <v>41590</v>
      </c>
      <c r="F106" s="471">
        <v>4250</v>
      </c>
      <c r="G106" s="471">
        <v>25240</v>
      </c>
      <c r="H106" s="471">
        <v>10310</v>
      </c>
      <c r="I106" s="471">
        <v>16640</v>
      </c>
      <c r="J106" s="471">
        <v>1830</v>
      </c>
      <c r="K106" s="471">
        <v>3120</v>
      </c>
      <c r="L106" s="471">
        <v>17320</v>
      </c>
      <c r="M106" s="1681">
        <v>107640</v>
      </c>
    </row>
    <row r="107" spans="1:13">
      <c r="A107" s="628" t="s">
        <v>337</v>
      </c>
      <c r="B107" s="628" t="s">
        <v>338</v>
      </c>
      <c r="C107" s="629" t="s">
        <v>481</v>
      </c>
      <c r="D107" s="471">
        <v>15020</v>
      </c>
      <c r="E107" s="471">
        <v>5010</v>
      </c>
      <c r="F107" s="471">
        <v>1130</v>
      </c>
      <c r="G107" s="471">
        <v>3300</v>
      </c>
      <c r="H107" s="471">
        <v>1640</v>
      </c>
      <c r="I107" s="471">
        <v>1820</v>
      </c>
      <c r="J107" s="471">
        <v>380</v>
      </c>
      <c r="K107" s="471">
        <v>480</v>
      </c>
      <c r="L107" s="471">
        <v>2480</v>
      </c>
      <c r="M107" s="1681">
        <v>10000</v>
      </c>
    </row>
    <row r="108" spans="1:13">
      <c r="A108" s="628" t="s">
        <v>337</v>
      </c>
      <c r="B108" s="628" t="s">
        <v>338</v>
      </c>
      <c r="C108" s="629" t="s">
        <v>482</v>
      </c>
      <c r="D108" s="471">
        <v>23060</v>
      </c>
      <c r="E108" s="471">
        <v>8600</v>
      </c>
      <c r="F108" s="471">
        <v>780</v>
      </c>
      <c r="G108" s="471">
        <v>6030</v>
      </c>
      <c r="H108" s="471">
        <v>2320</v>
      </c>
      <c r="I108" s="471">
        <v>3170</v>
      </c>
      <c r="J108" s="471">
        <v>330</v>
      </c>
      <c r="K108" s="471">
        <v>740</v>
      </c>
      <c r="L108" s="471">
        <v>4260</v>
      </c>
      <c r="M108" s="1681">
        <v>14450</v>
      </c>
    </row>
    <row r="109" spans="1:13">
      <c r="A109" s="628" t="s">
        <v>337</v>
      </c>
      <c r="B109" s="628" t="s">
        <v>338</v>
      </c>
      <c r="C109" s="629" t="s">
        <v>483</v>
      </c>
      <c r="D109" s="471">
        <v>21120</v>
      </c>
      <c r="E109" s="471">
        <v>7490</v>
      </c>
      <c r="F109" s="471">
        <v>600</v>
      </c>
      <c r="G109" s="471">
        <v>4780</v>
      </c>
      <c r="H109" s="471">
        <v>2360</v>
      </c>
      <c r="I109" s="471">
        <v>2980</v>
      </c>
      <c r="J109" s="471">
        <v>200</v>
      </c>
      <c r="K109" s="471">
        <v>510</v>
      </c>
      <c r="L109" s="471">
        <v>3210</v>
      </c>
      <c r="M109" s="1681">
        <v>13630</v>
      </c>
    </row>
    <row r="110" spans="1:13">
      <c r="A110" s="628" t="s">
        <v>337</v>
      </c>
      <c r="B110" s="628" t="s">
        <v>338</v>
      </c>
      <c r="C110" s="629" t="s">
        <v>484</v>
      </c>
      <c r="D110" s="471">
        <v>30500</v>
      </c>
      <c r="E110" s="471">
        <v>10780</v>
      </c>
      <c r="F110" s="471">
        <v>490</v>
      </c>
      <c r="G110" s="471">
        <v>6610</v>
      </c>
      <c r="H110" s="471">
        <v>1830</v>
      </c>
      <c r="I110" s="471">
        <v>4240</v>
      </c>
      <c r="J110" s="471">
        <v>300</v>
      </c>
      <c r="K110" s="471">
        <v>690</v>
      </c>
      <c r="L110" s="471">
        <v>3860</v>
      </c>
      <c r="M110" s="1681">
        <v>19720</v>
      </c>
    </row>
    <row r="111" spans="1:13">
      <c r="A111" s="628" t="s">
        <v>337</v>
      </c>
      <c r="B111" s="628" t="s">
        <v>338</v>
      </c>
      <c r="C111" s="629" t="s">
        <v>485</v>
      </c>
      <c r="D111" s="471">
        <v>24280</v>
      </c>
      <c r="E111" s="471">
        <v>5600</v>
      </c>
      <c r="F111" s="471">
        <v>380</v>
      </c>
      <c r="G111" s="471">
        <v>2130</v>
      </c>
      <c r="H111" s="471">
        <v>740</v>
      </c>
      <c r="I111" s="471">
        <v>2860</v>
      </c>
      <c r="J111" s="471">
        <v>190</v>
      </c>
      <c r="K111" s="471">
        <v>210</v>
      </c>
      <c r="L111" s="471">
        <v>1650</v>
      </c>
      <c r="M111" s="1681">
        <v>18680</v>
      </c>
    </row>
    <row r="112" spans="1:13">
      <c r="A112" s="628" t="s">
        <v>337</v>
      </c>
      <c r="B112" s="628" t="s">
        <v>338</v>
      </c>
      <c r="C112" s="629" t="s">
        <v>486</v>
      </c>
      <c r="D112" s="471">
        <v>25210</v>
      </c>
      <c r="E112" s="471">
        <v>2580</v>
      </c>
      <c r="F112" s="471">
        <v>610</v>
      </c>
      <c r="G112" s="471">
        <v>1170</v>
      </c>
      <c r="H112" s="471">
        <v>930</v>
      </c>
      <c r="I112" s="471">
        <v>1020</v>
      </c>
      <c r="J112" s="471">
        <v>200</v>
      </c>
      <c r="K112" s="471">
        <v>280</v>
      </c>
      <c r="L112" s="471">
        <v>920</v>
      </c>
      <c r="M112" s="1681">
        <v>22630</v>
      </c>
    </row>
    <row r="113" spans="1:13">
      <c r="A113" s="628" t="s">
        <v>337</v>
      </c>
      <c r="B113" s="628" t="s">
        <v>338</v>
      </c>
      <c r="C113" s="629" t="s">
        <v>487</v>
      </c>
      <c r="D113" s="471">
        <v>6540</v>
      </c>
      <c r="E113" s="471">
        <v>530</v>
      </c>
      <c r="F113" s="471">
        <v>170</v>
      </c>
      <c r="G113" s="471">
        <v>430</v>
      </c>
      <c r="H113" s="471">
        <v>240</v>
      </c>
      <c r="I113" s="471">
        <v>190</v>
      </c>
      <c r="J113" s="471">
        <v>120</v>
      </c>
      <c r="K113" s="471">
        <v>160</v>
      </c>
      <c r="L113" s="471">
        <v>400</v>
      </c>
      <c r="M113" s="1681">
        <v>6010</v>
      </c>
    </row>
    <row r="114" spans="1:13">
      <c r="A114" s="1640" t="s">
        <v>337</v>
      </c>
      <c r="B114" s="1640" t="s">
        <v>339</v>
      </c>
      <c r="C114" s="1641" t="s">
        <v>480</v>
      </c>
      <c r="D114" s="1679">
        <v>107770</v>
      </c>
      <c r="E114" s="1679">
        <v>28540</v>
      </c>
      <c r="F114" s="1679">
        <v>2630</v>
      </c>
      <c r="G114" s="1679">
        <v>15960</v>
      </c>
      <c r="H114" s="1679">
        <v>7630</v>
      </c>
      <c r="I114" s="1679">
        <v>12540</v>
      </c>
      <c r="J114" s="1679">
        <v>1990</v>
      </c>
      <c r="K114" s="1679">
        <v>1710</v>
      </c>
      <c r="L114" s="1679">
        <v>9140</v>
      </c>
      <c r="M114" s="1680">
        <v>79230</v>
      </c>
    </row>
    <row r="115" spans="1:13">
      <c r="A115" s="628" t="s">
        <v>337</v>
      </c>
      <c r="B115" s="628" t="s">
        <v>339</v>
      </c>
      <c r="C115" s="629" t="s">
        <v>481</v>
      </c>
      <c r="D115" s="471">
        <v>8240</v>
      </c>
      <c r="E115" s="471">
        <v>2650</v>
      </c>
      <c r="F115" s="471">
        <v>250</v>
      </c>
      <c r="G115" s="471">
        <v>1500</v>
      </c>
      <c r="H115" s="471">
        <v>920</v>
      </c>
      <c r="I115" s="471">
        <v>1380</v>
      </c>
      <c r="J115" s="471">
        <v>300</v>
      </c>
      <c r="K115" s="471">
        <v>80</v>
      </c>
      <c r="L115" s="471">
        <v>1120</v>
      </c>
      <c r="M115" s="1681">
        <v>5590</v>
      </c>
    </row>
    <row r="116" spans="1:13">
      <c r="A116" s="628" t="s">
        <v>337</v>
      </c>
      <c r="B116" s="628" t="s">
        <v>339</v>
      </c>
      <c r="C116" s="629" t="s">
        <v>482</v>
      </c>
      <c r="D116" s="471">
        <v>17100</v>
      </c>
      <c r="E116" s="471">
        <v>6110</v>
      </c>
      <c r="F116" s="471">
        <v>450</v>
      </c>
      <c r="G116" s="471">
        <v>4220</v>
      </c>
      <c r="H116" s="471">
        <v>1830</v>
      </c>
      <c r="I116" s="471">
        <v>2710</v>
      </c>
      <c r="J116" s="471">
        <v>580</v>
      </c>
      <c r="K116" s="471">
        <v>410</v>
      </c>
      <c r="L116" s="471">
        <v>2320</v>
      </c>
      <c r="M116" s="1681">
        <v>10990</v>
      </c>
    </row>
    <row r="117" spans="1:13">
      <c r="A117" s="628" t="s">
        <v>337</v>
      </c>
      <c r="B117" s="628" t="s">
        <v>339</v>
      </c>
      <c r="C117" s="629" t="s">
        <v>483</v>
      </c>
      <c r="D117" s="471">
        <v>14840</v>
      </c>
      <c r="E117" s="471">
        <v>4430</v>
      </c>
      <c r="F117" s="471">
        <v>290</v>
      </c>
      <c r="G117" s="471">
        <v>2870</v>
      </c>
      <c r="H117" s="471">
        <v>1300</v>
      </c>
      <c r="I117" s="471">
        <v>1370</v>
      </c>
      <c r="J117" s="471">
        <v>180</v>
      </c>
      <c r="K117" s="471">
        <v>110</v>
      </c>
      <c r="L117" s="471">
        <v>1730</v>
      </c>
      <c r="M117" s="1681">
        <v>10410</v>
      </c>
    </row>
    <row r="118" spans="1:13">
      <c r="A118" s="628" t="s">
        <v>337</v>
      </c>
      <c r="B118" s="628" t="s">
        <v>339</v>
      </c>
      <c r="C118" s="629" t="s">
        <v>484</v>
      </c>
      <c r="D118" s="471">
        <v>18370</v>
      </c>
      <c r="E118" s="471">
        <v>6370</v>
      </c>
      <c r="F118" s="471">
        <v>610</v>
      </c>
      <c r="G118" s="471">
        <v>3440</v>
      </c>
      <c r="H118" s="471">
        <v>1350</v>
      </c>
      <c r="I118" s="471">
        <v>3200</v>
      </c>
      <c r="J118" s="471">
        <v>220</v>
      </c>
      <c r="K118" s="471">
        <v>360</v>
      </c>
      <c r="L118" s="471">
        <v>1440</v>
      </c>
      <c r="M118" s="1681">
        <v>12000</v>
      </c>
    </row>
    <row r="119" spans="1:13">
      <c r="A119" s="628" t="s">
        <v>337</v>
      </c>
      <c r="B119" s="628" t="s">
        <v>339</v>
      </c>
      <c r="C119" s="629" t="s">
        <v>485</v>
      </c>
      <c r="D119" s="471">
        <v>24550</v>
      </c>
      <c r="E119" s="471">
        <v>5540</v>
      </c>
      <c r="F119" s="471">
        <v>440</v>
      </c>
      <c r="G119" s="471">
        <v>2200</v>
      </c>
      <c r="H119" s="471">
        <v>1100</v>
      </c>
      <c r="I119" s="471">
        <v>2790</v>
      </c>
      <c r="J119" s="471">
        <v>150</v>
      </c>
      <c r="K119" s="471">
        <v>350</v>
      </c>
      <c r="L119" s="471">
        <v>1160</v>
      </c>
      <c r="M119" s="1681">
        <v>19010</v>
      </c>
    </row>
    <row r="120" spans="1:13">
      <c r="A120" s="628" t="s">
        <v>337</v>
      </c>
      <c r="B120" s="628" t="s">
        <v>339</v>
      </c>
      <c r="C120" s="629" t="s">
        <v>486</v>
      </c>
      <c r="D120" s="471">
        <v>19590</v>
      </c>
      <c r="E120" s="471">
        <v>2380</v>
      </c>
      <c r="F120" s="471">
        <v>290</v>
      </c>
      <c r="G120" s="471">
        <v>950</v>
      </c>
      <c r="H120" s="471">
        <v>730</v>
      </c>
      <c r="I120" s="471">
        <v>680</v>
      </c>
      <c r="J120" s="471">
        <v>250</v>
      </c>
      <c r="K120" s="471">
        <v>240</v>
      </c>
      <c r="L120" s="471">
        <v>800</v>
      </c>
      <c r="M120" s="1681">
        <v>17210</v>
      </c>
    </row>
    <row r="121" spans="1:13">
      <c r="A121" s="1682" t="s">
        <v>337</v>
      </c>
      <c r="B121" s="1682" t="s">
        <v>339</v>
      </c>
      <c r="C121" s="1683" t="s">
        <v>487</v>
      </c>
      <c r="D121" s="1684">
        <v>3970</v>
      </c>
      <c r="E121" s="1684">
        <v>650</v>
      </c>
      <c r="F121" s="1684">
        <v>270</v>
      </c>
      <c r="G121" s="1684">
        <v>430</v>
      </c>
      <c r="H121" s="1684">
        <v>350</v>
      </c>
      <c r="I121" s="1684">
        <v>200</v>
      </c>
      <c r="J121" s="1684">
        <v>310</v>
      </c>
      <c r="K121" s="1684">
        <v>150</v>
      </c>
      <c r="L121" s="1684">
        <v>450</v>
      </c>
      <c r="M121" s="1686">
        <v>3320</v>
      </c>
    </row>
    <row r="122" spans="1:13">
      <c r="A122" s="628" t="s">
        <v>337</v>
      </c>
      <c r="B122" s="628" t="s">
        <v>340</v>
      </c>
      <c r="C122" s="629" t="s">
        <v>480</v>
      </c>
      <c r="D122" s="471">
        <v>90350</v>
      </c>
      <c r="E122" s="471">
        <v>26640</v>
      </c>
      <c r="F122" s="471">
        <v>2160</v>
      </c>
      <c r="G122" s="471">
        <v>16250</v>
      </c>
      <c r="H122" s="471">
        <v>7330</v>
      </c>
      <c r="I122" s="471">
        <v>10060</v>
      </c>
      <c r="J122" s="471">
        <v>980</v>
      </c>
      <c r="K122" s="471">
        <v>2010</v>
      </c>
      <c r="L122" s="471">
        <v>9860</v>
      </c>
      <c r="M122" s="1681">
        <v>63710</v>
      </c>
    </row>
    <row r="123" spans="1:13">
      <c r="A123" s="628" t="s">
        <v>337</v>
      </c>
      <c r="B123" s="628" t="s">
        <v>340</v>
      </c>
      <c r="C123" s="629" t="s">
        <v>481</v>
      </c>
      <c r="D123" s="471">
        <v>5800</v>
      </c>
      <c r="E123" s="471">
        <v>2270</v>
      </c>
      <c r="F123" s="471">
        <v>210</v>
      </c>
      <c r="G123" s="471">
        <v>1320</v>
      </c>
      <c r="H123" s="471">
        <v>440</v>
      </c>
      <c r="I123" s="471">
        <v>910</v>
      </c>
      <c r="J123" s="471">
        <v>110</v>
      </c>
      <c r="K123" s="471">
        <v>100</v>
      </c>
      <c r="L123" s="471">
        <v>1030</v>
      </c>
      <c r="M123" s="1681">
        <v>3520</v>
      </c>
    </row>
    <row r="124" spans="1:13">
      <c r="A124" s="628" t="s">
        <v>337</v>
      </c>
      <c r="B124" s="628" t="s">
        <v>340</v>
      </c>
      <c r="C124" s="629" t="s">
        <v>482</v>
      </c>
      <c r="D124" s="471">
        <v>14790</v>
      </c>
      <c r="E124" s="471">
        <v>5880</v>
      </c>
      <c r="F124" s="471">
        <v>520</v>
      </c>
      <c r="G124" s="471">
        <v>3880</v>
      </c>
      <c r="H124" s="471">
        <v>2140</v>
      </c>
      <c r="I124" s="471">
        <v>2250</v>
      </c>
      <c r="J124" s="471">
        <v>190</v>
      </c>
      <c r="K124" s="471">
        <v>460</v>
      </c>
      <c r="L124" s="471">
        <v>2980</v>
      </c>
      <c r="M124" s="1681">
        <v>8910</v>
      </c>
    </row>
    <row r="125" spans="1:13">
      <c r="A125" s="628" t="s">
        <v>337</v>
      </c>
      <c r="B125" s="628" t="s">
        <v>340</v>
      </c>
      <c r="C125" s="629" t="s">
        <v>483</v>
      </c>
      <c r="D125" s="471">
        <v>13840</v>
      </c>
      <c r="E125" s="471">
        <v>5720</v>
      </c>
      <c r="F125" s="471">
        <v>450</v>
      </c>
      <c r="G125" s="471">
        <v>4220</v>
      </c>
      <c r="H125" s="471">
        <v>1800</v>
      </c>
      <c r="I125" s="471">
        <v>1880</v>
      </c>
      <c r="J125" s="471">
        <v>160</v>
      </c>
      <c r="K125" s="471">
        <v>510</v>
      </c>
      <c r="L125" s="471">
        <v>2240</v>
      </c>
      <c r="M125" s="1681">
        <v>8120</v>
      </c>
    </row>
    <row r="126" spans="1:13">
      <c r="A126" s="628" t="s">
        <v>337</v>
      </c>
      <c r="B126" s="628" t="s">
        <v>340</v>
      </c>
      <c r="C126" s="629" t="s">
        <v>484</v>
      </c>
      <c r="D126" s="471">
        <v>19110</v>
      </c>
      <c r="E126" s="471">
        <v>6160</v>
      </c>
      <c r="F126" s="471">
        <v>430</v>
      </c>
      <c r="G126" s="471">
        <v>4040</v>
      </c>
      <c r="H126" s="471">
        <v>1730</v>
      </c>
      <c r="I126" s="471">
        <v>2060</v>
      </c>
      <c r="J126" s="471">
        <v>250</v>
      </c>
      <c r="K126" s="471">
        <v>400</v>
      </c>
      <c r="L126" s="471">
        <v>1500</v>
      </c>
      <c r="M126" s="1681">
        <v>12950</v>
      </c>
    </row>
    <row r="127" spans="1:13">
      <c r="A127" s="628" t="s">
        <v>337</v>
      </c>
      <c r="B127" s="628" t="s">
        <v>340</v>
      </c>
      <c r="C127" s="629" t="s">
        <v>485</v>
      </c>
      <c r="D127" s="471">
        <v>15030</v>
      </c>
      <c r="E127" s="471">
        <v>4120</v>
      </c>
      <c r="F127" s="471">
        <v>200</v>
      </c>
      <c r="G127" s="471">
        <v>1710</v>
      </c>
      <c r="H127" s="471">
        <v>480</v>
      </c>
      <c r="I127" s="471">
        <v>2030</v>
      </c>
      <c r="J127" s="475" t="s">
        <v>327</v>
      </c>
      <c r="K127" s="471">
        <v>120</v>
      </c>
      <c r="L127" s="471">
        <v>940</v>
      </c>
      <c r="M127" s="1681">
        <v>10910</v>
      </c>
    </row>
    <row r="128" spans="1:13">
      <c r="A128" s="628" t="s">
        <v>337</v>
      </c>
      <c r="B128" s="628" t="s">
        <v>340</v>
      </c>
      <c r="C128" s="629" t="s">
        <v>486</v>
      </c>
      <c r="D128" s="471">
        <v>17090</v>
      </c>
      <c r="E128" s="471">
        <v>1890</v>
      </c>
      <c r="F128" s="471">
        <v>220</v>
      </c>
      <c r="G128" s="471">
        <v>740</v>
      </c>
      <c r="H128" s="471">
        <v>480</v>
      </c>
      <c r="I128" s="471">
        <v>740</v>
      </c>
      <c r="J128" s="471">
        <v>130</v>
      </c>
      <c r="K128" s="471">
        <v>220</v>
      </c>
      <c r="L128" s="471">
        <v>820</v>
      </c>
      <c r="M128" s="1681">
        <v>15200</v>
      </c>
    </row>
    <row r="129" spans="1:13">
      <c r="A129" s="628" t="s">
        <v>337</v>
      </c>
      <c r="B129" s="628" t="s">
        <v>340</v>
      </c>
      <c r="C129" s="629" t="s">
        <v>487</v>
      </c>
      <c r="D129" s="471">
        <v>4000</v>
      </c>
      <c r="E129" s="471">
        <v>400</v>
      </c>
      <c r="F129" s="471">
        <v>80</v>
      </c>
      <c r="G129" s="471">
        <v>240</v>
      </c>
      <c r="H129" s="471">
        <v>200</v>
      </c>
      <c r="I129" s="471">
        <v>80</v>
      </c>
      <c r="J129" s="471">
        <v>70</v>
      </c>
      <c r="K129" s="471">
        <v>140</v>
      </c>
      <c r="L129" s="471">
        <v>220</v>
      </c>
      <c r="M129" s="1681">
        <v>3610</v>
      </c>
    </row>
    <row r="130" spans="1:13">
      <c r="A130" s="1640" t="s">
        <v>337</v>
      </c>
      <c r="B130" s="1640" t="s">
        <v>341</v>
      </c>
      <c r="C130" s="1641" t="s">
        <v>480</v>
      </c>
      <c r="D130" s="1679">
        <v>121560</v>
      </c>
      <c r="E130" s="1679">
        <v>35460</v>
      </c>
      <c r="F130" s="1679">
        <v>3330</v>
      </c>
      <c r="G130" s="1679">
        <v>21960</v>
      </c>
      <c r="H130" s="1679">
        <v>9770</v>
      </c>
      <c r="I130" s="1679">
        <v>13980</v>
      </c>
      <c r="J130" s="1679">
        <v>1480</v>
      </c>
      <c r="K130" s="1679">
        <v>2370</v>
      </c>
      <c r="L130" s="1679">
        <v>10990</v>
      </c>
      <c r="M130" s="1680">
        <v>86100</v>
      </c>
    </row>
    <row r="131" spans="1:13">
      <c r="A131" s="628" t="s">
        <v>337</v>
      </c>
      <c r="B131" s="628" t="s">
        <v>341</v>
      </c>
      <c r="C131" s="629" t="s">
        <v>481</v>
      </c>
      <c r="D131" s="471">
        <v>5110</v>
      </c>
      <c r="E131" s="471">
        <v>1910</v>
      </c>
      <c r="F131" s="471">
        <v>190</v>
      </c>
      <c r="G131" s="471">
        <v>1200</v>
      </c>
      <c r="H131" s="471">
        <v>390</v>
      </c>
      <c r="I131" s="471">
        <v>840</v>
      </c>
      <c r="J131" s="471">
        <v>210</v>
      </c>
      <c r="K131" s="471">
        <v>240</v>
      </c>
      <c r="L131" s="471">
        <v>800</v>
      </c>
      <c r="M131" s="1681">
        <v>3200</v>
      </c>
    </row>
    <row r="132" spans="1:13">
      <c r="A132" s="628" t="s">
        <v>337</v>
      </c>
      <c r="B132" s="628" t="s">
        <v>341</v>
      </c>
      <c r="C132" s="629" t="s">
        <v>482</v>
      </c>
      <c r="D132" s="471">
        <v>16590</v>
      </c>
      <c r="E132" s="471">
        <v>6470</v>
      </c>
      <c r="F132" s="471">
        <v>610</v>
      </c>
      <c r="G132" s="471">
        <v>4620</v>
      </c>
      <c r="H132" s="471">
        <v>2120</v>
      </c>
      <c r="I132" s="471">
        <v>2020</v>
      </c>
      <c r="J132" s="471">
        <v>320</v>
      </c>
      <c r="K132" s="471">
        <v>460</v>
      </c>
      <c r="L132" s="471">
        <v>2290</v>
      </c>
      <c r="M132" s="1681">
        <v>10120</v>
      </c>
    </row>
    <row r="133" spans="1:13">
      <c r="A133" s="628" t="s">
        <v>337</v>
      </c>
      <c r="B133" s="628" t="s">
        <v>341</v>
      </c>
      <c r="C133" s="629" t="s">
        <v>483</v>
      </c>
      <c r="D133" s="471">
        <v>14720</v>
      </c>
      <c r="E133" s="471">
        <v>6180</v>
      </c>
      <c r="F133" s="471">
        <v>710</v>
      </c>
      <c r="G133" s="471">
        <v>4220</v>
      </c>
      <c r="H133" s="471">
        <v>2400</v>
      </c>
      <c r="I133" s="471">
        <v>2250</v>
      </c>
      <c r="J133" s="471">
        <v>290</v>
      </c>
      <c r="K133" s="471">
        <v>380</v>
      </c>
      <c r="L133" s="471">
        <v>2290</v>
      </c>
      <c r="M133" s="1681">
        <v>8540</v>
      </c>
    </row>
    <row r="134" spans="1:13">
      <c r="A134" s="628" t="s">
        <v>337</v>
      </c>
      <c r="B134" s="628" t="s">
        <v>341</v>
      </c>
      <c r="C134" s="629" t="s">
        <v>484</v>
      </c>
      <c r="D134" s="471">
        <v>31700</v>
      </c>
      <c r="E134" s="471">
        <v>11400</v>
      </c>
      <c r="F134" s="471">
        <v>920</v>
      </c>
      <c r="G134" s="471">
        <v>7240</v>
      </c>
      <c r="H134" s="471">
        <v>2660</v>
      </c>
      <c r="I134" s="471">
        <v>5150</v>
      </c>
      <c r="J134" s="471">
        <v>240</v>
      </c>
      <c r="K134" s="471">
        <v>760</v>
      </c>
      <c r="L134" s="471">
        <v>3020</v>
      </c>
      <c r="M134" s="1681">
        <v>20290</v>
      </c>
    </row>
    <row r="135" spans="1:13">
      <c r="A135" s="628" t="s">
        <v>337</v>
      </c>
      <c r="B135" s="628" t="s">
        <v>341</v>
      </c>
      <c r="C135" s="629" t="s">
        <v>485</v>
      </c>
      <c r="D135" s="471">
        <v>26450</v>
      </c>
      <c r="E135" s="471">
        <v>6310</v>
      </c>
      <c r="F135" s="471">
        <v>480</v>
      </c>
      <c r="G135" s="471">
        <v>3100</v>
      </c>
      <c r="H135" s="471">
        <v>1160</v>
      </c>
      <c r="I135" s="471">
        <v>2740</v>
      </c>
      <c r="J135" s="471">
        <v>110</v>
      </c>
      <c r="K135" s="471">
        <v>170</v>
      </c>
      <c r="L135" s="471">
        <v>1240</v>
      </c>
      <c r="M135" s="1681">
        <v>20130</v>
      </c>
    </row>
    <row r="136" spans="1:13">
      <c r="A136" s="628" t="s">
        <v>337</v>
      </c>
      <c r="B136" s="628" t="s">
        <v>341</v>
      </c>
      <c r="C136" s="629" t="s">
        <v>486</v>
      </c>
      <c r="D136" s="471">
        <v>22210</v>
      </c>
      <c r="E136" s="471">
        <v>2240</v>
      </c>
      <c r="F136" s="471">
        <v>260</v>
      </c>
      <c r="G136" s="471">
        <v>1060</v>
      </c>
      <c r="H136" s="471">
        <v>720</v>
      </c>
      <c r="I136" s="471">
        <v>730</v>
      </c>
      <c r="J136" s="471">
        <v>190</v>
      </c>
      <c r="K136" s="471">
        <v>270</v>
      </c>
      <c r="L136" s="471">
        <v>820</v>
      </c>
      <c r="M136" s="1681">
        <v>19970</v>
      </c>
    </row>
    <row r="137" spans="1:13">
      <c r="A137" s="1682" t="s">
        <v>337</v>
      </c>
      <c r="B137" s="1682" t="s">
        <v>341</v>
      </c>
      <c r="C137" s="1683" t="s">
        <v>487</v>
      </c>
      <c r="D137" s="1684">
        <v>2750</v>
      </c>
      <c r="E137" s="1684">
        <v>360</v>
      </c>
      <c r="F137" s="1684">
        <v>110</v>
      </c>
      <c r="G137" s="1684">
        <v>230</v>
      </c>
      <c r="H137" s="1684">
        <v>260</v>
      </c>
      <c r="I137" s="1684">
        <v>70</v>
      </c>
      <c r="J137" s="1684">
        <v>100</v>
      </c>
      <c r="K137" s="1684">
        <v>70</v>
      </c>
      <c r="L137" s="1684">
        <v>130</v>
      </c>
      <c r="M137" s="1686">
        <v>2390</v>
      </c>
    </row>
    <row r="138" spans="1:13">
      <c r="A138" s="628" t="s">
        <v>337</v>
      </c>
      <c r="B138" s="628" t="s">
        <v>342</v>
      </c>
      <c r="C138" s="629" t="s">
        <v>480</v>
      </c>
      <c r="D138" s="471">
        <v>12230</v>
      </c>
      <c r="E138" s="471">
        <v>3300</v>
      </c>
      <c r="F138" s="471">
        <v>220</v>
      </c>
      <c r="G138" s="471">
        <v>1870</v>
      </c>
      <c r="H138" s="471">
        <v>720</v>
      </c>
      <c r="I138" s="471">
        <v>1450</v>
      </c>
      <c r="J138" s="471">
        <v>180</v>
      </c>
      <c r="K138" s="471">
        <v>180</v>
      </c>
      <c r="L138" s="471">
        <v>1290</v>
      </c>
      <c r="M138" s="1681">
        <v>8930</v>
      </c>
    </row>
    <row r="139" spans="1:13">
      <c r="A139" s="628" t="s">
        <v>337</v>
      </c>
      <c r="B139" s="628" t="s">
        <v>342</v>
      </c>
      <c r="C139" s="629" t="s">
        <v>481</v>
      </c>
      <c r="D139" s="471">
        <v>2010</v>
      </c>
      <c r="E139" s="471">
        <v>570</v>
      </c>
      <c r="F139" s="471">
        <v>60</v>
      </c>
      <c r="G139" s="471">
        <v>430</v>
      </c>
      <c r="H139" s="471">
        <v>230</v>
      </c>
      <c r="I139" s="471">
        <v>240</v>
      </c>
      <c r="J139" s="471">
        <v>60</v>
      </c>
      <c r="K139" s="471">
        <v>90</v>
      </c>
      <c r="L139" s="471">
        <v>200</v>
      </c>
      <c r="M139" s="1681">
        <v>1440</v>
      </c>
    </row>
    <row r="140" spans="1:13">
      <c r="A140" s="628" t="s">
        <v>337</v>
      </c>
      <c r="B140" s="628" t="s">
        <v>342</v>
      </c>
      <c r="C140" s="629" t="s">
        <v>482</v>
      </c>
      <c r="D140" s="471">
        <v>2050</v>
      </c>
      <c r="E140" s="471">
        <v>660</v>
      </c>
      <c r="F140" s="471">
        <v>60</v>
      </c>
      <c r="G140" s="471">
        <v>420</v>
      </c>
      <c r="H140" s="471">
        <v>170</v>
      </c>
      <c r="I140" s="471">
        <v>210</v>
      </c>
      <c r="J140" s="475" t="s">
        <v>327</v>
      </c>
      <c r="K140" s="471">
        <v>20</v>
      </c>
      <c r="L140" s="471">
        <v>300</v>
      </c>
      <c r="M140" s="1681">
        <v>1390</v>
      </c>
    </row>
    <row r="141" spans="1:13">
      <c r="A141" s="628" t="s">
        <v>337</v>
      </c>
      <c r="B141" s="628" t="s">
        <v>342</v>
      </c>
      <c r="C141" s="629" t="s">
        <v>483</v>
      </c>
      <c r="D141" s="471">
        <v>2120</v>
      </c>
      <c r="E141" s="471">
        <v>740</v>
      </c>
      <c r="F141" s="471">
        <v>40</v>
      </c>
      <c r="G141" s="471">
        <v>480</v>
      </c>
      <c r="H141" s="471">
        <v>140</v>
      </c>
      <c r="I141" s="471">
        <v>330</v>
      </c>
      <c r="J141" s="471">
        <v>60</v>
      </c>
      <c r="K141" s="471">
        <v>40</v>
      </c>
      <c r="L141" s="471">
        <v>290</v>
      </c>
      <c r="M141" s="1681">
        <v>1370</v>
      </c>
    </row>
    <row r="142" spans="1:13">
      <c r="A142" s="628" t="s">
        <v>337</v>
      </c>
      <c r="B142" s="628" t="s">
        <v>342</v>
      </c>
      <c r="C142" s="629" t="s">
        <v>484</v>
      </c>
      <c r="D142" s="471">
        <v>2350</v>
      </c>
      <c r="E142" s="471">
        <v>780</v>
      </c>
      <c r="F142" s="471">
        <v>30</v>
      </c>
      <c r="G142" s="471">
        <v>350</v>
      </c>
      <c r="H142" s="471">
        <v>80</v>
      </c>
      <c r="I142" s="471">
        <v>400</v>
      </c>
      <c r="J142" s="471">
        <v>40</v>
      </c>
      <c r="K142" s="471">
        <v>20</v>
      </c>
      <c r="L142" s="471">
        <v>280</v>
      </c>
      <c r="M142" s="1681">
        <v>1570</v>
      </c>
    </row>
    <row r="143" spans="1:13">
      <c r="A143" s="628" t="s">
        <v>337</v>
      </c>
      <c r="B143" s="628" t="s">
        <v>342</v>
      </c>
      <c r="C143" s="629" t="s">
        <v>485</v>
      </c>
      <c r="D143" s="471">
        <v>1720</v>
      </c>
      <c r="E143" s="471">
        <v>350</v>
      </c>
      <c r="F143" s="471">
        <v>10</v>
      </c>
      <c r="G143" s="471">
        <v>140</v>
      </c>
      <c r="H143" s="471">
        <v>60</v>
      </c>
      <c r="I143" s="471">
        <v>150</v>
      </c>
      <c r="J143" s="475" t="s">
        <v>327</v>
      </c>
      <c r="K143" s="475" t="s">
        <v>327</v>
      </c>
      <c r="L143" s="471">
        <v>160</v>
      </c>
      <c r="M143" s="1681">
        <v>1360</v>
      </c>
    </row>
    <row r="144" spans="1:13">
      <c r="A144" s="628" t="s">
        <v>337</v>
      </c>
      <c r="B144" s="628" t="s">
        <v>342</v>
      </c>
      <c r="C144" s="629" t="s">
        <v>486</v>
      </c>
      <c r="D144" s="471">
        <v>1430</v>
      </c>
      <c r="E144" s="471">
        <v>180</v>
      </c>
      <c r="F144" s="471">
        <v>10</v>
      </c>
      <c r="G144" s="471">
        <v>40</v>
      </c>
      <c r="H144" s="471">
        <v>30</v>
      </c>
      <c r="I144" s="471">
        <v>120</v>
      </c>
      <c r="J144" s="471">
        <v>20</v>
      </c>
      <c r="K144" s="471">
        <v>10</v>
      </c>
      <c r="L144" s="471">
        <v>50</v>
      </c>
      <c r="M144" s="1681">
        <v>1250</v>
      </c>
    </row>
    <row r="145" spans="1:13">
      <c r="A145" s="628" t="s">
        <v>337</v>
      </c>
      <c r="B145" s="628" t="s">
        <v>342</v>
      </c>
      <c r="C145" s="629" t="s">
        <v>487</v>
      </c>
      <c r="D145" s="471">
        <v>280</v>
      </c>
      <c r="E145" s="471">
        <v>10</v>
      </c>
      <c r="F145" s="471">
        <v>10</v>
      </c>
      <c r="G145" s="471">
        <v>10</v>
      </c>
      <c r="H145" s="471">
        <v>10</v>
      </c>
      <c r="I145" s="475" t="s">
        <v>327</v>
      </c>
      <c r="J145" s="475" t="s">
        <v>327</v>
      </c>
      <c r="K145" s="475" t="s">
        <v>327</v>
      </c>
      <c r="L145" s="471">
        <v>10</v>
      </c>
      <c r="M145" s="1681">
        <v>270</v>
      </c>
    </row>
    <row r="146" spans="1:13">
      <c r="A146" s="1640" t="s">
        <v>337</v>
      </c>
      <c r="B146" s="1640" t="s">
        <v>343</v>
      </c>
      <c r="C146" s="1641" t="s">
        <v>480</v>
      </c>
      <c r="D146" s="1679">
        <v>29090</v>
      </c>
      <c r="E146" s="1679">
        <v>8830</v>
      </c>
      <c r="F146" s="1679">
        <v>1180</v>
      </c>
      <c r="G146" s="1679">
        <v>5630</v>
      </c>
      <c r="H146" s="1679">
        <v>3500</v>
      </c>
      <c r="I146" s="1679">
        <v>2940</v>
      </c>
      <c r="J146" s="1679">
        <v>540</v>
      </c>
      <c r="K146" s="1679">
        <v>900</v>
      </c>
      <c r="L146" s="1679">
        <v>2750</v>
      </c>
      <c r="M146" s="1680">
        <v>20260</v>
      </c>
    </row>
    <row r="147" spans="1:13">
      <c r="A147" s="628" t="s">
        <v>337</v>
      </c>
      <c r="B147" s="628" t="s">
        <v>343</v>
      </c>
      <c r="C147" s="629" t="s">
        <v>481</v>
      </c>
      <c r="D147" s="471">
        <v>1300</v>
      </c>
      <c r="E147" s="471">
        <v>450</v>
      </c>
      <c r="F147" s="471">
        <v>40</v>
      </c>
      <c r="G147" s="471">
        <v>330</v>
      </c>
      <c r="H147" s="471">
        <v>150</v>
      </c>
      <c r="I147" s="471">
        <v>150</v>
      </c>
      <c r="J147" s="471">
        <v>40</v>
      </c>
      <c r="K147" s="471">
        <v>40</v>
      </c>
      <c r="L147" s="471">
        <v>190</v>
      </c>
      <c r="M147" s="1681">
        <v>860</v>
      </c>
    </row>
    <row r="148" spans="1:13">
      <c r="A148" s="628" t="s">
        <v>337</v>
      </c>
      <c r="B148" s="628" t="s">
        <v>343</v>
      </c>
      <c r="C148" s="629" t="s">
        <v>482</v>
      </c>
      <c r="D148" s="471">
        <v>3760</v>
      </c>
      <c r="E148" s="471">
        <v>1530</v>
      </c>
      <c r="F148" s="471">
        <v>250</v>
      </c>
      <c r="G148" s="471">
        <v>1030</v>
      </c>
      <c r="H148" s="471">
        <v>750</v>
      </c>
      <c r="I148" s="471">
        <v>460</v>
      </c>
      <c r="J148" s="471">
        <v>240</v>
      </c>
      <c r="K148" s="471">
        <v>260</v>
      </c>
      <c r="L148" s="471">
        <v>540</v>
      </c>
      <c r="M148" s="1681">
        <v>2230</v>
      </c>
    </row>
    <row r="149" spans="1:13">
      <c r="A149" s="628" t="s">
        <v>337</v>
      </c>
      <c r="B149" s="628" t="s">
        <v>343</v>
      </c>
      <c r="C149" s="629" t="s">
        <v>483</v>
      </c>
      <c r="D149" s="471">
        <v>5210</v>
      </c>
      <c r="E149" s="471">
        <v>2260</v>
      </c>
      <c r="F149" s="471">
        <v>260</v>
      </c>
      <c r="G149" s="471">
        <v>1460</v>
      </c>
      <c r="H149" s="471">
        <v>1030</v>
      </c>
      <c r="I149" s="471">
        <v>780</v>
      </c>
      <c r="J149" s="471">
        <v>120</v>
      </c>
      <c r="K149" s="471">
        <v>190</v>
      </c>
      <c r="L149" s="471">
        <v>820</v>
      </c>
      <c r="M149" s="1681">
        <v>2950</v>
      </c>
    </row>
    <row r="150" spans="1:13">
      <c r="A150" s="628" t="s">
        <v>337</v>
      </c>
      <c r="B150" s="628" t="s">
        <v>343</v>
      </c>
      <c r="C150" s="629" t="s">
        <v>484</v>
      </c>
      <c r="D150" s="471">
        <v>7460</v>
      </c>
      <c r="E150" s="471">
        <v>2500</v>
      </c>
      <c r="F150" s="471">
        <v>370</v>
      </c>
      <c r="G150" s="471">
        <v>1700</v>
      </c>
      <c r="H150" s="471">
        <v>890</v>
      </c>
      <c r="I150" s="471">
        <v>900</v>
      </c>
      <c r="J150" s="471">
        <v>60</v>
      </c>
      <c r="K150" s="471">
        <v>180</v>
      </c>
      <c r="L150" s="471">
        <v>710</v>
      </c>
      <c r="M150" s="1681">
        <v>4960</v>
      </c>
    </row>
    <row r="151" spans="1:13">
      <c r="A151" s="628" t="s">
        <v>337</v>
      </c>
      <c r="B151" s="628" t="s">
        <v>343</v>
      </c>
      <c r="C151" s="629" t="s">
        <v>485</v>
      </c>
      <c r="D151" s="471">
        <v>6770</v>
      </c>
      <c r="E151" s="471">
        <v>1480</v>
      </c>
      <c r="F151" s="471">
        <v>120</v>
      </c>
      <c r="G151" s="471">
        <v>690</v>
      </c>
      <c r="H151" s="471">
        <v>330</v>
      </c>
      <c r="I151" s="471">
        <v>530</v>
      </c>
      <c r="J151" s="471">
        <v>30</v>
      </c>
      <c r="K151" s="471">
        <v>110</v>
      </c>
      <c r="L151" s="471">
        <v>300</v>
      </c>
      <c r="M151" s="1681">
        <v>5290</v>
      </c>
    </row>
    <row r="152" spans="1:13">
      <c r="A152" s="628" t="s">
        <v>337</v>
      </c>
      <c r="B152" s="628" t="s">
        <v>343</v>
      </c>
      <c r="C152" s="629" t="s">
        <v>486</v>
      </c>
      <c r="D152" s="471">
        <v>3440</v>
      </c>
      <c r="E152" s="471">
        <v>400</v>
      </c>
      <c r="F152" s="471">
        <v>70</v>
      </c>
      <c r="G152" s="471">
        <v>290</v>
      </c>
      <c r="H152" s="471">
        <v>220</v>
      </c>
      <c r="I152" s="471">
        <v>80</v>
      </c>
      <c r="J152" s="471">
        <v>50</v>
      </c>
      <c r="K152" s="471">
        <v>30</v>
      </c>
      <c r="L152" s="471">
        <v>110</v>
      </c>
      <c r="M152" s="1681">
        <v>3050</v>
      </c>
    </row>
    <row r="153" spans="1:13">
      <c r="A153" s="1682" t="s">
        <v>337</v>
      </c>
      <c r="B153" s="1682" t="s">
        <v>343</v>
      </c>
      <c r="C153" s="1683" t="s">
        <v>487</v>
      </c>
      <c r="D153" s="1684">
        <v>940</v>
      </c>
      <c r="E153" s="1684">
        <v>210</v>
      </c>
      <c r="F153" s="1684">
        <v>60</v>
      </c>
      <c r="G153" s="1684">
        <v>120</v>
      </c>
      <c r="H153" s="1684">
        <v>120</v>
      </c>
      <c r="I153" s="1684">
        <v>30</v>
      </c>
      <c r="J153" s="1685" t="s">
        <v>327</v>
      </c>
      <c r="K153" s="1684">
        <v>90</v>
      </c>
      <c r="L153" s="1684">
        <v>80</v>
      </c>
      <c r="M153" s="1686">
        <v>730</v>
      </c>
    </row>
    <row r="154" spans="1:13">
      <c r="A154" s="628" t="s">
        <v>337</v>
      </c>
      <c r="B154" s="628" t="s">
        <v>344</v>
      </c>
      <c r="C154" s="629" t="s">
        <v>480</v>
      </c>
      <c r="D154" s="471">
        <v>49430</v>
      </c>
      <c r="E154" s="471">
        <v>13930</v>
      </c>
      <c r="F154" s="471">
        <v>1010</v>
      </c>
      <c r="G154" s="471">
        <v>8240</v>
      </c>
      <c r="H154" s="471">
        <v>3670</v>
      </c>
      <c r="I154" s="471">
        <v>5900</v>
      </c>
      <c r="J154" s="471">
        <v>750</v>
      </c>
      <c r="K154" s="471">
        <v>1130</v>
      </c>
      <c r="L154" s="471">
        <v>4400</v>
      </c>
      <c r="M154" s="1681">
        <v>35500</v>
      </c>
    </row>
    <row r="155" spans="1:13">
      <c r="A155" s="628" t="s">
        <v>337</v>
      </c>
      <c r="B155" s="628" t="s">
        <v>344</v>
      </c>
      <c r="C155" s="629" t="s">
        <v>481</v>
      </c>
      <c r="D155" s="471">
        <v>3330</v>
      </c>
      <c r="E155" s="471">
        <v>1190</v>
      </c>
      <c r="F155" s="471">
        <v>120</v>
      </c>
      <c r="G155" s="471">
        <v>810</v>
      </c>
      <c r="H155" s="471">
        <v>290</v>
      </c>
      <c r="I155" s="471">
        <v>420</v>
      </c>
      <c r="J155" s="471">
        <v>150</v>
      </c>
      <c r="K155" s="471">
        <v>110</v>
      </c>
      <c r="L155" s="471">
        <v>510</v>
      </c>
      <c r="M155" s="1681">
        <v>2150</v>
      </c>
    </row>
    <row r="156" spans="1:13">
      <c r="A156" s="628" t="s">
        <v>337</v>
      </c>
      <c r="B156" s="628" t="s">
        <v>344</v>
      </c>
      <c r="C156" s="629" t="s">
        <v>482</v>
      </c>
      <c r="D156" s="471">
        <v>7370</v>
      </c>
      <c r="E156" s="471">
        <v>2610</v>
      </c>
      <c r="F156" s="471">
        <v>230</v>
      </c>
      <c r="G156" s="471">
        <v>1910</v>
      </c>
      <c r="H156" s="471">
        <v>880</v>
      </c>
      <c r="I156" s="471">
        <v>1220</v>
      </c>
      <c r="J156" s="471">
        <v>240</v>
      </c>
      <c r="K156" s="471">
        <v>280</v>
      </c>
      <c r="L156" s="471">
        <v>1080</v>
      </c>
      <c r="M156" s="1681">
        <v>4760</v>
      </c>
    </row>
    <row r="157" spans="1:13">
      <c r="A157" s="628" t="s">
        <v>337</v>
      </c>
      <c r="B157" s="628" t="s">
        <v>344</v>
      </c>
      <c r="C157" s="629" t="s">
        <v>483</v>
      </c>
      <c r="D157" s="471">
        <v>6180</v>
      </c>
      <c r="E157" s="471">
        <v>2540</v>
      </c>
      <c r="F157" s="471">
        <v>200</v>
      </c>
      <c r="G157" s="471">
        <v>1790</v>
      </c>
      <c r="H157" s="471">
        <v>910</v>
      </c>
      <c r="I157" s="471">
        <v>890</v>
      </c>
      <c r="J157" s="471">
        <v>70</v>
      </c>
      <c r="K157" s="471">
        <v>350</v>
      </c>
      <c r="L157" s="471">
        <v>650</v>
      </c>
      <c r="M157" s="1681">
        <v>3630</v>
      </c>
    </row>
    <row r="158" spans="1:13">
      <c r="A158" s="628" t="s">
        <v>337</v>
      </c>
      <c r="B158" s="628" t="s">
        <v>344</v>
      </c>
      <c r="C158" s="629" t="s">
        <v>484</v>
      </c>
      <c r="D158" s="471">
        <v>11160</v>
      </c>
      <c r="E158" s="471">
        <v>3780</v>
      </c>
      <c r="F158" s="471">
        <v>150</v>
      </c>
      <c r="G158" s="471">
        <v>2090</v>
      </c>
      <c r="H158" s="471">
        <v>860</v>
      </c>
      <c r="I158" s="471">
        <v>1390</v>
      </c>
      <c r="J158" s="471">
        <v>60</v>
      </c>
      <c r="K158" s="471">
        <v>170</v>
      </c>
      <c r="L158" s="471">
        <v>1200</v>
      </c>
      <c r="M158" s="1681">
        <v>7380</v>
      </c>
    </row>
    <row r="159" spans="1:13">
      <c r="A159" s="628" t="s">
        <v>337</v>
      </c>
      <c r="B159" s="628" t="s">
        <v>344</v>
      </c>
      <c r="C159" s="629" t="s">
        <v>485</v>
      </c>
      <c r="D159" s="471">
        <v>9890</v>
      </c>
      <c r="E159" s="471">
        <v>2520</v>
      </c>
      <c r="F159" s="471">
        <v>100</v>
      </c>
      <c r="G159" s="471">
        <v>840</v>
      </c>
      <c r="H159" s="471">
        <v>300</v>
      </c>
      <c r="I159" s="471">
        <v>1450</v>
      </c>
      <c r="J159" s="471">
        <v>70</v>
      </c>
      <c r="K159" s="471">
        <v>90</v>
      </c>
      <c r="L159" s="471">
        <v>430</v>
      </c>
      <c r="M159" s="1681">
        <v>7370</v>
      </c>
    </row>
    <row r="160" spans="1:13">
      <c r="A160" s="628" t="s">
        <v>337</v>
      </c>
      <c r="B160" s="628" t="s">
        <v>344</v>
      </c>
      <c r="C160" s="629" t="s">
        <v>486</v>
      </c>
      <c r="D160" s="471">
        <v>8920</v>
      </c>
      <c r="E160" s="471">
        <v>800</v>
      </c>
      <c r="F160" s="471">
        <v>100</v>
      </c>
      <c r="G160" s="471">
        <v>450</v>
      </c>
      <c r="H160" s="471">
        <v>200</v>
      </c>
      <c r="I160" s="471">
        <v>290</v>
      </c>
      <c r="J160" s="471">
        <v>60</v>
      </c>
      <c r="K160" s="471">
        <v>50</v>
      </c>
      <c r="L160" s="471">
        <v>320</v>
      </c>
      <c r="M160" s="1681">
        <v>8120</v>
      </c>
    </row>
    <row r="161" spans="1:13">
      <c r="A161" s="628" t="s">
        <v>337</v>
      </c>
      <c r="B161" s="628" t="s">
        <v>344</v>
      </c>
      <c r="C161" s="629" t="s">
        <v>487</v>
      </c>
      <c r="D161" s="471">
        <v>1500</v>
      </c>
      <c r="E161" s="471">
        <v>190</v>
      </c>
      <c r="F161" s="471">
        <v>110</v>
      </c>
      <c r="G161" s="471">
        <v>160</v>
      </c>
      <c r="H161" s="471">
        <v>150</v>
      </c>
      <c r="I161" s="471">
        <v>130</v>
      </c>
      <c r="J161" s="471">
        <v>80</v>
      </c>
      <c r="K161" s="471">
        <v>40</v>
      </c>
      <c r="L161" s="471">
        <v>40</v>
      </c>
      <c r="M161" s="1681">
        <v>1310</v>
      </c>
    </row>
    <row r="162" spans="1:13">
      <c r="A162" s="1640" t="s">
        <v>337</v>
      </c>
      <c r="B162" s="1640" t="s">
        <v>345</v>
      </c>
      <c r="C162" s="1641" t="s">
        <v>480</v>
      </c>
      <c r="D162" s="1679">
        <v>9110</v>
      </c>
      <c r="E162" s="1679">
        <v>3260</v>
      </c>
      <c r="F162" s="1679">
        <v>350</v>
      </c>
      <c r="G162" s="1679">
        <v>1840</v>
      </c>
      <c r="H162" s="1679">
        <v>810</v>
      </c>
      <c r="I162" s="1679">
        <v>1140</v>
      </c>
      <c r="J162" s="1679">
        <v>180</v>
      </c>
      <c r="K162" s="1679">
        <v>270</v>
      </c>
      <c r="L162" s="1679">
        <v>1640</v>
      </c>
      <c r="M162" s="1680">
        <v>5860</v>
      </c>
    </row>
    <row r="163" spans="1:13">
      <c r="A163" s="628" t="s">
        <v>337</v>
      </c>
      <c r="B163" s="628" t="s">
        <v>345</v>
      </c>
      <c r="C163" s="629" t="s">
        <v>481</v>
      </c>
      <c r="D163" s="471">
        <v>1620</v>
      </c>
      <c r="E163" s="471">
        <v>780</v>
      </c>
      <c r="F163" s="471">
        <v>110</v>
      </c>
      <c r="G163" s="471">
        <v>410</v>
      </c>
      <c r="H163" s="471">
        <v>200</v>
      </c>
      <c r="I163" s="471">
        <v>200</v>
      </c>
      <c r="J163" s="471">
        <v>20</v>
      </c>
      <c r="K163" s="471">
        <v>60</v>
      </c>
      <c r="L163" s="471">
        <v>490</v>
      </c>
      <c r="M163" s="1681">
        <v>840</v>
      </c>
    </row>
    <row r="164" spans="1:13">
      <c r="A164" s="628" t="s">
        <v>337</v>
      </c>
      <c r="B164" s="628" t="s">
        <v>345</v>
      </c>
      <c r="C164" s="629" t="s">
        <v>482</v>
      </c>
      <c r="D164" s="471">
        <v>1920</v>
      </c>
      <c r="E164" s="471">
        <v>810</v>
      </c>
      <c r="F164" s="471">
        <v>70</v>
      </c>
      <c r="G164" s="471">
        <v>440</v>
      </c>
      <c r="H164" s="471">
        <v>270</v>
      </c>
      <c r="I164" s="471">
        <v>290</v>
      </c>
      <c r="J164" s="471">
        <v>50</v>
      </c>
      <c r="K164" s="471">
        <v>70</v>
      </c>
      <c r="L164" s="471">
        <v>430</v>
      </c>
      <c r="M164" s="1681">
        <v>1110</v>
      </c>
    </row>
    <row r="165" spans="1:13">
      <c r="A165" s="628" t="s">
        <v>337</v>
      </c>
      <c r="B165" s="628" t="s">
        <v>345</v>
      </c>
      <c r="C165" s="629" t="s">
        <v>483</v>
      </c>
      <c r="D165" s="471">
        <v>1650</v>
      </c>
      <c r="E165" s="471">
        <v>730</v>
      </c>
      <c r="F165" s="471">
        <v>30</v>
      </c>
      <c r="G165" s="471">
        <v>460</v>
      </c>
      <c r="H165" s="471">
        <v>110</v>
      </c>
      <c r="I165" s="471">
        <v>150</v>
      </c>
      <c r="J165" s="471">
        <v>10</v>
      </c>
      <c r="K165" s="471">
        <v>30</v>
      </c>
      <c r="L165" s="471">
        <v>310</v>
      </c>
      <c r="M165" s="1681">
        <v>920</v>
      </c>
    </row>
    <row r="166" spans="1:13">
      <c r="A166" s="628" t="s">
        <v>337</v>
      </c>
      <c r="B166" s="628" t="s">
        <v>345</v>
      </c>
      <c r="C166" s="629" t="s">
        <v>484</v>
      </c>
      <c r="D166" s="471">
        <v>1290</v>
      </c>
      <c r="E166" s="471">
        <v>460</v>
      </c>
      <c r="F166" s="471">
        <v>90</v>
      </c>
      <c r="G166" s="471">
        <v>270</v>
      </c>
      <c r="H166" s="471">
        <v>120</v>
      </c>
      <c r="I166" s="471">
        <v>210</v>
      </c>
      <c r="J166" s="471">
        <v>30</v>
      </c>
      <c r="K166" s="471">
        <v>30</v>
      </c>
      <c r="L166" s="471">
        <v>210</v>
      </c>
      <c r="M166" s="1681">
        <v>830</v>
      </c>
    </row>
    <row r="167" spans="1:13">
      <c r="A167" s="628" t="s">
        <v>337</v>
      </c>
      <c r="B167" s="628" t="s">
        <v>345</v>
      </c>
      <c r="C167" s="629" t="s">
        <v>485</v>
      </c>
      <c r="D167" s="471">
        <v>1250</v>
      </c>
      <c r="E167" s="471">
        <v>280</v>
      </c>
      <c r="F167" s="475" t="s">
        <v>327</v>
      </c>
      <c r="G167" s="471">
        <v>130</v>
      </c>
      <c r="H167" s="471">
        <v>20</v>
      </c>
      <c r="I167" s="471">
        <v>170</v>
      </c>
      <c r="J167" s="475" t="s">
        <v>327</v>
      </c>
      <c r="K167" s="475" t="s">
        <v>327</v>
      </c>
      <c r="L167" s="471">
        <v>60</v>
      </c>
      <c r="M167" s="1681">
        <v>960</v>
      </c>
    </row>
    <row r="168" spans="1:13">
      <c r="A168" s="628" t="s">
        <v>337</v>
      </c>
      <c r="B168" s="628" t="s">
        <v>345</v>
      </c>
      <c r="C168" s="629" t="s">
        <v>486</v>
      </c>
      <c r="D168" s="471">
        <v>1050</v>
      </c>
      <c r="E168" s="471">
        <v>120</v>
      </c>
      <c r="F168" s="471">
        <v>20</v>
      </c>
      <c r="G168" s="471">
        <v>80</v>
      </c>
      <c r="H168" s="471">
        <v>60</v>
      </c>
      <c r="I168" s="471">
        <v>70</v>
      </c>
      <c r="J168" s="471">
        <v>40</v>
      </c>
      <c r="K168" s="471">
        <v>50</v>
      </c>
      <c r="L168" s="471">
        <v>80</v>
      </c>
      <c r="M168" s="1681">
        <v>930</v>
      </c>
    </row>
    <row r="169" spans="1:13">
      <c r="A169" s="1682" t="s">
        <v>337</v>
      </c>
      <c r="B169" s="1682" t="s">
        <v>345</v>
      </c>
      <c r="C169" s="1683" t="s">
        <v>487</v>
      </c>
      <c r="D169" s="1684">
        <v>310</v>
      </c>
      <c r="E169" s="1684">
        <v>70</v>
      </c>
      <c r="F169" s="1684">
        <v>20</v>
      </c>
      <c r="G169" s="1684">
        <v>50</v>
      </c>
      <c r="H169" s="1684">
        <v>30</v>
      </c>
      <c r="I169" s="1684">
        <v>60</v>
      </c>
      <c r="J169" s="1684">
        <v>30</v>
      </c>
      <c r="K169" s="1684">
        <v>30</v>
      </c>
      <c r="L169" s="1684">
        <v>50</v>
      </c>
      <c r="M169" s="1686">
        <v>240</v>
      </c>
    </row>
    <row r="170" spans="1:13">
      <c r="A170" s="628" t="s">
        <v>337</v>
      </c>
      <c r="B170" s="628" t="s">
        <v>346</v>
      </c>
      <c r="C170" s="629" t="s">
        <v>480</v>
      </c>
      <c r="D170" s="471">
        <v>21980</v>
      </c>
      <c r="E170" s="471">
        <v>7850</v>
      </c>
      <c r="F170" s="471">
        <v>1130</v>
      </c>
      <c r="G170" s="471">
        <v>4960</v>
      </c>
      <c r="H170" s="471">
        <v>2110</v>
      </c>
      <c r="I170" s="471">
        <v>2670</v>
      </c>
      <c r="J170" s="471">
        <v>530</v>
      </c>
      <c r="K170" s="471">
        <v>1230</v>
      </c>
      <c r="L170" s="471">
        <v>3890</v>
      </c>
      <c r="M170" s="1681">
        <v>14130</v>
      </c>
    </row>
    <row r="171" spans="1:13">
      <c r="A171" s="628" t="s">
        <v>337</v>
      </c>
      <c r="B171" s="628" t="s">
        <v>346</v>
      </c>
      <c r="C171" s="629" t="s">
        <v>481</v>
      </c>
      <c r="D171" s="471">
        <v>5160</v>
      </c>
      <c r="E171" s="471">
        <v>1960</v>
      </c>
      <c r="F171" s="471">
        <v>230</v>
      </c>
      <c r="G171" s="471">
        <v>1180</v>
      </c>
      <c r="H171" s="471">
        <v>540</v>
      </c>
      <c r="I171" s="471">
        <v>610</v>
      </c>
      <c r="J171" s="471">
        <v>120</v>
      </c>
      <c r="K171" s="471">
        <v>220</v>
      </c>
      <c r="L171" s="471">
        <v>1010</v>
      </c>
      <c r="M171" s="1681">
        <v>3200</v>
      </c>
    </row>
    <row r="172" spans="1:13">
      <c r="A172" s="628" t="s">
        <v>337</v>
      </c>
      <c r="B172" s="628" t="s">
        <v>346</v>
      </c>
      <c r="C172" s="629" t="s">
        <v>482</v>
      </c>
      <c r="D172" s="471">
        <v>4060</v>
      </c>
      <c r="E172" s="471">
        <v>1660</v>
      </c>
      <c r="F172" s="471">
        <v>220</v>
      </c>
      <c r="G172" s="471">
        <v>1230</v>
      </c>
      <c r="H172" s="471">
        <v>540</v>
      </c>
      <c r="I172" s="471">
        <v>510</v>
      </c>
      <c r="J172" s="471">
        <v>140</v>
      </c>
      <c r="K172" s="471">
        <v>240</v>
      </c>
      <c r="L172" s="471">
        <v>1000</v>
      </c>
      <c r="M172" s="1681">
        <v>2410</v>
      </c>
    </row>
    <row r="173" spans="1:13">
      <c r="A173" s="628" t="s">
        <v>337</v>
      </c>
      <c r="B173" s="628" t="s">
        <v>346</v>
      </c>
      <c r="C173" s="629" t="s">
        <v>483</v>
      </c>
      <c r="D173" s="471">
        <v>3480</v>
      </c>
      <c r="E173" s="471">
        <v>1650</v>
      </c>
      <c r="F173" s="471">
        <v>220</v>
      </c>
      <c r="G173" s="471">
        <v>1040</v>
      </c>
      <c r="H173" s="471">
        <v>380</v>
      </c>
      <c r="I173" s="471">
        <v>500</v>
      </c>
      <c r="J173" s="471">
        <v>20</v>
      </c>
      <c r="K173" s="471">
        <v>170</v>
      </c>
      <c r="L173" s="471">
        <v>750</v>
      </c>
      <c r="M173" s="1681">
        <v>1830</v>
      </c>
    </row>
    <row r="174" spans="1:13">
      <c r="A174" s="628" t="s">
        <v>337</v>
      </c>
      <c r="B174" s="628" t="s">
        <v>346</v>
      </c>
      <c r="C174" s="629" t="s">
        <v>484</v>
      </c>
      <c r="D174" s="471">
        <v>2980</v>
      </c>
      <c r="E174" s="471">
        <v>1150</v>
      </c>
      <c r="F174" s="471">
        <v>110</v>
      </c>
      <c r="G174" s="471">
        <v>660</v>
      </c>
      <c r="H174" s="471">
        <v>180</v>
      </c>
      <c r="I174" s="471">
        <v>410</v>
      </c>
      <c r="J174" s="475" t="s">
        <v>327</v>
      </c>
      <c r="K174" s="471">
        <v>180</v>
      </c>
      <c r="L174" s="471">
        <v>490</v>
      </c>
      <c r="M174" s="1681">
        <v>1830</v>
      </c>
    </row>
    <row r="175" spans="1:13">
      <c r="A175" s="628" t="s">
        <v>337</v>
      </c>
      <c r="B175" s="628" t="s">
        <v>346</v>
      </c>
      <c r="C175" s="629" t="s">
        <v>485</v>
      </c>
      <c r="D175" s="471">
        <v>3110</v>
      </c>
      <c r="E175" s="471">
        <v>810</v>
      </c>
      <c r="F175" s="471">
        <v>70</v>
      </c>
      <c r="G175" s="471">
        <v>400</v>
      </c>
      <c r="H175" s="471">
        <v>150</v>
      </c>
      <c r="I175" s="471">
        <v>310</v>
      </c>
      <c r="J175" s="471">
        <v>40</v>
      </c>
      <c r="K175" s="471">
        <v>70</v>
      </c>
      <c r="L175" s="471">
        <v>270</v>
      </c>
      <c r="M175" s="1681">
        <v>2300</v>
      </c>
    </row>
    <row r="176" spans="1:13">
      <c r="A176" s="628" t="s">
        <v>337</v>
      </c>
      <c r="B176" s="628" t="s">
        <v>346</v>
      </c>
      <c r="C176" s="629" t="s">
        <v>486</v>
      </c>
      <c r="D176" s="471">
        <v>2380</v>
      </c>
      <c r="E176" s="471">
        <v>410</v>
      </c>
      <c r="F176" s="471">
        <v>210</v>
      </c>
      <c r="G176" s="471">
        <v>260</v>
      </c>
      <c r="H176" s="471">
        <v>220</v>
      </c>
      <c r="I176" s="471">
        <v>200</v>
      </c>
      <c r="J176" s="471">
        <v>170</v>
      </c>
      <c r="K176" s="471">
        <v>230</v>
      </c>
      <c r="L176" s="471">
        <v>240</v>
      </c>
      <c r="M176" s="1681">
        <v>1980</v>
      </c>
    </row>
    <row r="177" spans="1:13">
      <c r="A177" s="628" t="s">
        <v>337</v>
      </c>
      <c r="B177" s="628" t="s">
        <v>346</v>
      </c>
      <c r="C177" s="629" t="s">
        <v>487</v>
      </c>
      <c r="D177" s="471">
        <v>560</v>
      </c>
      <c r="E177" s="471">
        <v>120</v>
      </c>
      <c r="F177" s="471">
        <v>70</v>
      </c>
      <c r="G177" s="471">
        <v>120</v>
      </c>
      <c r="H177" s="471">
        <v>90</v>
      </c>
      <c r="I177" s="471">
        <v>90</v>
      </c>
      <c r="J177" s="471">
        <v>60</v>
      </c>
      <c r="K177" s="471">
        <v>80</v>
      </c>
      <c r="L177" s="471">
        <v>80</v>
      </c>
      <c r="M177" s="1681">
        <v>440</v>
      </c>
    </row>
    <row r="178" spans="1:13">
      <c r="A178" s="1640" t="s">
        <v>337</v>
      </c>
      <c r="B178" s="1640" t="s">
        <v>347</v>
      </c>
      <c r="C178" s="1641" t="s">
        <v>480</v>
      </c>
      <c r="D178" s="1679">
        <v>81430</v>
      </c>
      <c r="E178" s="1679">
        <v>23750</v>
      </c>
      <c r="F178" s="1679">
        <v>2580</v>
      </c>
      <c r="G178" s="1679">
        <v>14970</v>
      </c>
      <c r="H178" s="1679">
        <v>5980</v>
      </c>
      <c r="I178" s="1679">
        <v>10240</v>
      </c>
      <c r="J178" s="1679">
        <v>1160</v>
      </c>
      <c r="K178" s="1679">
        <v>1560</v>
      </c>
      <c r="L178" s="1679">
        <v>8970</v>
      </c>
      <c r="M178" s="1680">
        <v>57680</v>
      </c>
    </row>
    <row r="179" spans="1:13">
      <c r="A179" s="628" t="s">
        <v>337</v>
      </c>
      <c r="B179" s="628" t="s">
        <v>347</v>
      </c>
      <c r="C179" s="629" t="s">
        <v>481</v>
      </c>
      <c r="D179" s="471">
        <v>5920</v>
      </c>
      <c r="E179" s="471">
        <v>2370</v>
      </c>
      <c r="F179" s="471">
        <v>360</v>
      </c>
      <c r="G179" s="471">
        <v>1610</v>
      </c>
      <c r="H179" s="471">
        <v>550</v>
      </c>
      <c r="I179" s="471">
        <v>1030</v>
      </c>
      <c r="J179" s="471">
        <v>150</v>
      </c>
      <c r="K179" s="471">
        <v>130</v>
      </c>
      <c r="L179" s="471">
        <v>1080</v>
      </c>
      <c r="M179" s="1681">
        <v>3550</v>
      </c>
    </row>
    <row r="180" spans="1:13">
      <c r="A180" s="628" t="s">
        <v>337</v>
      </c>
      <c r="B180" s="628" t="s">
        <v>347</v>
      </c>
      <c r="C180" s="629" t="s">
        <v>482</v>
      </c>
      <c r="D180" s="471">
        <v>12210</v>
      </c>
      <c r="E180" s="471">
        <v>5440</v>
      </c>
      <c r="F180" s="471">
        <v>640</v>
      </c>
      <c r="G180" s="471">
        <v>3970</v>
      </c>
      <c r="H180" s="471">
        <v>1650</v>
      </c>
      <c r="I180" s="471">
        <v>2210</v>
      </c>
      <c r="J180" s="471">
        <v>330</v>
      </c>
      <c r="K180" s="471">
        <v>340</v>
      </c>
      <c r="L180" s="471">
        <v>2490</v>
      </c>
      <c r="M180" s="1681">
        <v>6770</v>
      </c>
    </row>
    <row r="181" spans="1:13">
      <c r="A181" s="628" t="s">
        <v>337</v>
      </c>
      <c r="B181" s="628" t="s">
        <v>347</v>
      </c>
      <c r="C181" s="629" t="s">
        <v>483</v>
      </c>
      <c r="D181" s="471">
        <v>14990</v>
      </c>
      <c r="E181" s="471">
        <v>5690</v>
      </c>
      <c r="F181" s="471">
        <v>570</v>
      </c>
      <c r="G181" s="471">
        <v>4030</v>
      </c>
      <c r="H181" s="471">
        <v>1820</v>
      </c>
      <c r="I181" s="471">
        <v>2160</v>
      </c>
      <c r="J181" s="471">
        <v>230</v>
      </c>
      <c r="K181" s="471">
        <v>300</v>
      </c>
      <c r="L181" s="471">
        <v>2220</v>
      </c>
      <c r="M181" s="1681">
        <v>9300</v>
      </c>
    </row>
    <row r="182" spans="1:13">
      <c r="A182" s="628" t="s">
        <v>337</v>
      </c>
      <c r="B182" s="628" t="s">
        <v>347</v>
      </c>
      <c r="C182" s="629" t="s">
        <v>484</v>
      </c>
      <c r="D182" s="471">
        <v>17410</v>
      </c>
      <c r="E182" s="471">
        <v>5640</v>
      </c>
      <c r="F182" s="471">
        <v>510</v>
      </c>
      <c r="G182" s="471">
        <v>3450</v>
      </c>
      <c r="H182" s="471">
        <v>1290</v>
      </c>
      <c r="I182" s="471">
        <v>2620</v>
      </c>
      <c r="J182" s="471">
        <v>220</v>
      </c>
      <c r="K182" s="471">
        <v>470</v>
      </c>
      <c r="L182" s="471">
        <v>1580</v>
      </c>
      <c r="M182" s="1681">
        <v>11770</v>
      </c>
    </row>
    <row r="183" spans="1:13">
      <c r="A183" s="628" t="s">
        <v>337</v>
      </c>
      <c r="B183" s="628" t="s">
        <v>347</v>
      </c>
      <c r="C183" s="629" t="s">
        <v>485</v>
      </c>
      <c r="D183" s="471">
        <v>14220</v>
      </c>
      <c r="E183" s="471">
        <v>3170</v>
      </c>
      <c r="F183" s="471">
        <v>230</v>
      </c>
      <c r="G183" s="471">
        <v>1070</v>
      </c>
      <c r="H183" s="471">
        <v>290</v>
      </c>
      <c r="I183" s="471">
        <v>1800</v>
      </c>
      <c r="J183" s="471">
        <v>110</v>
      </c>
      <c r="K183" s="471">
        <v>150</v>
      </c>
      <c r="L183" s="471">
        <v>750</v>
      </c>
      <c r="M183" s="1681">
        <v>11050</v>
      </c>
    </row>
    <row r="184" spans="1:13">
      <c r="A184" s="628" t="s">
        <v>337</v>
      </c>
      <c r="B184" s="628" t="s">
        <v>347</v>
      </c>
      <c r="C184" s="629" t="s">
        <v>486</v>
      </c>
      <c r="D184" s="471">
        <v>12420</v>
      </c>
      <c r="E184" s="471">
        <v>970</v>
      </c>
      <c r="F184" s="471">
        <v>110</v>
      </c>
      <c r="G184" s="471">
        <v>480</v>
      </c>
      <c r="H184" s="471">
        <v>200</v>
      </c>
      <c r="I184" s="471">
        <v>290</v>
      </c>
      <c r="J184" s="471">
        <v>30</v>
      </c>
      <c r="K184" s="471">
        <v>70</v>
      </c>
      <c r="L184" s="471">
        <v>560</v>
      </c>
      <c r="M184" s="1681">
        <v>11450</v>
      </c>
    </row>
    <row r="185" spans="1:13">
      <c r="A185" s="1682" t="s">
        <v>337</v>
      </c>
      <c r="B185" s="1682" t="s">
        <v>347</v>
      </c>
      <c r="C185" s="1683" t="s">
        <v>487</v>
      </c>
      <c r="D185" s="1684">
        <v>2800</v>
      </c>
      <c r="E185" s="1684">
        <v>260</v>
      </c>
      <c r="F185" s="1684">
        <v>160</v>
      </c>
      <c r="G185" s="1684">
        <v>230</v>
      </c>
      <c r="H185" s="1684">
        <v>180</v>
      </c>
      <c r="I185" s="1684">
        <v>110</v>
      </c>
      <c r="J185" s="1684">
        <v>90</v>
      </c>
      <c r="K185" s="1684">
        <v>90</v>
      </c>
      <c r="L185" s="1684">
        <v>180</v>
      </c>
      <c r="M185" s="1686">
        <v>2530</v>
      </c>
    </row>
    <row r="186" spans="1:13">
      <c r="A186" s="628" t="s">
        <v>337</v>
      </c>
      <c r="B186" s="628" t="s">
        <v>348</v>
      </c>
      <c r="C186" s="629" t="s">
        <v>480</v>
      </c>
      <c r="D186" s="471">
        <v>13560</v>
      </c>
      <c r="E186" s="471">
        <v>4310</v>
      </c>
      <c r="F186" s="471">
        <v>530</v>
      </c>
      <c r="G186" s="471">
        <v>2610</v>
      </c>
      <c r="H186" s="471">
        <v>1090</v>
      </c>
      <c r="I186" s="471">
        <v>1450</v>
      </c>
      <c r="J186" s="471">
        <v>220</v>
      </c>
      <c r="K186" s="471">
        <v>240</v>
      </c>
      <c r="L186" s="471">
        <v>2000</v>
      </c>
      <c r="M186" s="1681">
        <v>9240</v>
      </c>
    </row>
    <row r="187" spans="1:13">
      <c r="A187" s="628" t="s">
        <v>337</v>
      </c>
      <c r="B187" s="628" t="s">
        <v>348</v>
      </c>
      <c r="C187" s="629" t="s">
        <v>481</v>
      </c>
      <c r="D187" s="471">
        <v>2060</v>
      </c>
      <c r="E187" s="471">
        <v>720</v>
      </c>
      <c r="F187" s="471">
        <v>120</v>
      </c>
      <c r="G187" s="471">
        <v>460</v>
      </c>
      <c r="H187" s="471">
        <v>200</v>
      </c>
      <c r="I187" s="471">
        <v>240</v>
      </c>
      <c r="J187" s="471">
        <v>20</v>
      </c>
      <c r="K187" s="471">
        <v>10</v>
      </c>
      <c r="L187" s="471">
        <v>400</v>
      </c>
      <c r="M187" s="1681">
        <v>1340</v>
      </c>
    </row>
    <row r="188" spans="1:13">
      <c r="A188" s="628" t="s">
        <v>337</v>
      </c>
      <c r="B188" s="628" t="s">
        <v>348</v>
      </c>
      <c r="C188" s="629" t="s">
        <v>482</v>
      </c>
      <c r="D188" s="471">
        <v>2640</v>
      </c>
      <c r="E188" s="471">
        <v>1170</v>
      </c>
      <c r="F188" s="471">
        <v>130</v>
      </c>
      <c r="G188" s="471">
        <v>770</v>
      </c>
      <c r="H188" s="471">
        <v>420</v>
      </c>
      <c r="I188" s="471">
        <v>380</v>
      </c>
      <c r="J188" s="471">
        <v>50</v>
      </c>
      <c r="K188" s="471">
        <v>60</v>
      </c>
      <c r="L188" s="471">
        <v>660</v>
      </c>
      <c r="M188" s="1681">
        <v>1460</v>
      </c>
    </row>
    <row r="189" spans="1:13">
      <c r="A189" s="628" t="s">
        <v>337</v>
      </c>
      <c r="B189" s="628" t="s">
        <v>348</v>
      </c>
      <c r="C189" s="629" t="s">
        <v>483</v>
      </c>
      <c r="D189" s="471">
        <v>1870</v>
      </c>
      <c r="E189" s="471">
        <v>780</v>
      </c>
      <c r="F189" s="471">
        <v>70</v>
      </c>
      <c r="G189" s="471">
        <v>550</v>
      </c>
      <c r="H189" s="471">
        <v>160</v>
      </c>
      <c r="I189" s="471">
        <v>250</v>
      </c>
      <c r="J189" s="471">
        <v>50</v>
      </c>
      <c r="K189" s="471">
        <v>80</v>
      </c>
      <c r="L189" s="471">
        <v>350</v>
      </c>
      <c r="M189" s="1681">
        <v>1090</v>
      </c>
    </row>
    <row r="190" spans="1:13">
      <c r="A190" s="628" t="s">
        <v>337</v>
      </c>
      <c r="B190" s="628" t="s">
        <v>348</v>
      </c>
      <c r="C190" s="629" t="s">
        <v>484</v>
      </c>
      <c r="D190" s="471">
        <v>2080</v>
      </c>
      <c r="E190" s="471">
        <v>780</v>
      </c>
      <c r="F190" s="471">
        <v>60</v>
      </c>
      <c r="G190" s="471">
        <v>470</v>
      </c>
      <c r="H190" s="471">
        <v>110</v>
      </c>
      <c r="I190" s="471">
        <v>280</v>
      </c>
      <c r="J190" s="475" t="s">
        <v>327</v>
      </c>
      <c r="K190" s="471">
        <v>10</v>
      </c>
      <c r="L190" s="471">
        <v>230</v>
      </c>
      <c r="M190" s="1681">
        <v>1300</v>
      </c>
    </row>
    <row r="191" spans="1:13">
      <c r="A191" s="628" t="s">
        <v>337</v>
      </c>
      <c r="B191" s="628" t="s">
        <v>348</v>
      </c>
      <c r="C191" s="629" t="s">
        <v>485</v>
      </c>
      <c r="D191" s="471">
        <v>2090</v>
      </c>
      <c r="E191" s="471">
        <v>420</v>
      </c>
      <c r="F191" s="471">
        <v>40</v>
      </c>
      <c r="G191" s="471">
        <v>160</v>
      </c>
      <c r="H191" s="471">
        <v>80</v>
      </c>
      <c r="I191" s="471">
        <v>180</v>
      </c>
      <c r="J191" s="471">
        <v>20</v>
      </c>
      <c r="K191" s="471">
        <v>20</v>
      </c>
      <c r="L191" s="471">
        <v>130</v>
      </c>
      <c r="M191" s="1681">
        <v>1670</v>
      </c>
    </row>
    <row r="192" spans="1:13">
      <c r="A192" s="628" t="s">
        <v>337</v>
      </c>
      <c r="B192" s="628" t="s">
        <v>348</v>
      </c>
      <c r="C192" s="629" t="s">
        <v>486</v>
      </c>
      <c r="D192" s="471">
        <v>2020</v>
      </c>
      <c r="E192" s="471">
        <v>270</v>
      </c>
      <c r="F192" s="471">
        <v>60</v>
      </c>
      <c r="G192" s="471">
        <v>120</v>
      </c>
      <c r="H192" s="471">
        <v>80</v>
      </c>
      <c r="I192" s="471">
        <v>110</v>
      </c>
      <c r="J192" s="471">
        <v>50</v>
      </c>
      <c r="K192" s="471">
        <v>30</v>
      </c>
      <c r="L192" s="471">
        <v>160</v>
      </c>
      <c r="M192" s="1681">
        <v>1750</v>
      </c>
    </row>
    <row r="193" spans="1:13">
      <c r="A193" s="628" t="s">
        <v>337</v>
      </c>
      <c r="B193" s="628" t="s">
        <v>348</v>
      </c>
      <c r="C193" s="629" t="s">
        <v>487</v>
      </c>
      <c r="D193" s="471">
        <v>430</v>
      </c>
      <c r="E193" s="471">
        <v>80</v>
      </c>
      <c r="F193" s="471">
        <v>40</v>
      </c>
      <c r="G193" s="471">
        <v>50</v>
      </c>
      <c r="H193" s="471">
        <v>40</v>
      </c>
      <c r="I193" s="471">
        <v>10</v>
      </c>
      <c r="J193" s="471">
        <v>20</v>
      </c>
      <c r="K193" s="471">
        <v>30</v>
      </c>
      <c r="L193" s="471">
        <v>50</v>
      </c>
      <c r="M193" s="1681">
        <v>360</v>
      </c>
    </row>
    <row r="194" spans="1:13">
      <c r="A194" s="1640" t="s">
        <v>337</v>
      </c>
      <c r="B194" s="1640" t="s">
        <v>349</v>
      </c>
      <c r="C194" s="1641" t="s">
        <v>480</v>
      </c>
      <c r="D194" s="1679">
        <v>11170</v>
      </c>
      <c r="E194" s="1679">
        <v>3840</v>
      </c>
      <c r="F194" s="1679">
        <v>650</v>
      </c>
      <c r="G194" s="1679">
        <v>2360</v>
      </c>
      <c r="H194" s="1679">
        <v>890</v>
      </c>
      <c r="I194" s="1679">
        <v>1450</v>
      </c>
      <c r="J194" s="1679">
        <v>260</v>
      </c>
      <c r="K194" s="1679">
        <v>460</v>
      </c>
      <c r="L194" s="1679">
        <v>1920</v>
      </c>
      <c r="M194" s="1680">
        <v>7330</v>
      </c>
    </row>
    <row r="195" spans="1:13">
      <c r="A195" s="628" t="s">
        <v>337</v>
      </c>
      <c r="B195" s="628" t="s">
        <v>349</v>
      </c>
      <c r="C195" s="629" t="s">
        <v>481</v>
      </c>
      <c r="D195" s="471">
        <v>1820</v>
      </c>
      <c r="E195" s="471">
        <v>870</v>
      </c>
      <c r="F195" s="471">
        <v>140</v>
      </c>
      <c r="G195" s="471">
        <v>590</v>
      </c>
      <c r="H195" s="471">
        <v>210</v>
      </c>
      <c r="I195" s="471">
        <v>340</v>
      </c>
      <c r="J195" s="471">
        <v>90</v>
      </c>
      <c r="K195" s="471">
        <v>100</v>
      </c>
      <c r="L195" s="471">
        <v>440</v>
      </c>
      <c r="M195" s="1681">
        <v>940</v>
      </c>
    </row>
    <row r="196" spans="1:13">
      <c r="A196" s="628" t="s">
        <v>337</v>
      </c>
      <c r="B196" s="628" t="s">
        <v>349</v>
      </c>
      <c r="C196" s="629" t="s">
        <v>482</v>
      </c>
      <c r="D196" s="471">
        <v>2070</v>
      </c>
      <c r="E196" s="471">
        <v>800</v>
      </c>
      <c r="F196" s="471">
        <v>120</v>
      </c>
      <c r="G196" s="471">
        <v>520</v>
      </c>
      <c r="H196" s="471">
        <v>230</v>
      </c>
      <c r="I196" s="471">
        <v>270</v>
      </c>
      <c r="J196" s="471">
        <v>50</v>
      </c>
      <c r="K196" s="471">
        <v>80</v>
      </c>
      <c r="L196" s="471">
        <v>440</v>
      </c>
      <c r="M196" s="1681">
        <v>1270</v>
      </c>
    </row>
    <row r="197" spans="1:13">
      <c r="A197" s="628" t="s">
        <v>337</v>
      </c>
      <c r="B197" s="628" t="s">
        <v>349</v>
      </c>
      <c r="C197" s="629" t="s">
        <v>483</v>
      </c>
      <c r="D197" s="471">
        <v>1740</v>
      </c>
      <c r="E197" s="471">
        <v>830</v>
      </c>
      <c r="F197" s="471">
        <v>230</v>
      </c>
      <c r="G197" s="471">
        <v>560</v>
      </c>
      <c r="H197" s="471">
        <v>250</v>
      </c>
      <c r="I197" s="471">
        <v>290</v>
      </c>
      <c r="J197" s="471">
        <v>40</v>
      </c>
      <c r="K197" s="471">
        <v>160</v>
      </c>
      <c r="L197" s="471">
        <v>490</v>
      </c>
      <c r="M197" s="1681">
        <v>910</v>
      </c>
    </row>
    <row r="198" spans="1:13">
      <c r="A198" s="628" t="s">
        <v>337</v>
      </c>
      <c r="B198" s="628" t="s">
        <v>349</v>
      </c>
      <c r="C198" s="629" t="s">
        <v>484</v>
      </c>
      <c r="D198" s="471">
        <v>1640</v>
      </c>
      <c r="E198" s="471">
        <v>570</v>
      </c>
      <c r="F198" s="471">
        <v>20</v>
      </c>
      <c r="G198" s="471">
        <v>290</v>
      </c>
      <c r="H198" s="471">
        <v>40</v>
      </c>
      <c r="I198" s="471">
        <v>230</v>
      </c>
      <c r="J198" s="475" t="s">
        <v>327</v>
      </c>
      <c r="K198" s="471">
        <v>40</v>
      </c>
      <c r="L198" s="471">
        <v>210</v>
      </c>
      <c r="M198" s="1681">
        <v>1070</v>
      </c>
    </row>
    <row r="199" spans="1:13">
      <c r="A199" s="628" t="s">
        <v>337</v>
      </c>
      <c r="B199" s="628" t="s">
        <v>349</v>
      </c>
      <c r="C199" s="629" t="s">
        <v>485</v>
      </c>
      <c r="D199" s="471">
        <v>1930</v>
      </c>
      <c r="E199" s="471">
        <v>490</v>
      </c>
      <c r="F199" s="471">
        <v>60</v>
      </c>
      <c r="G199" s="471">
        <v>220</v>
      </c>
      <c r="H199" s="471">
        <v>50</v>
      </c>
      <c r="I199" s="471">
        <v>210</v>
      </c>
      <c r="J199" s="471">
        <v>20</v>
      </c>
      <c r="K199" s="471">
        <v>30</v>
      </c>
      <c r="L199" s="471">
        <v>190</v>
      </c>
      <c r="M199" s="1681">
        <v>1440</v>
      </c>
    </row>
    <row r="200" spans="1:13">
      <c r="A200" s="628" t="s">
        <v>337</v>
      </c>
      <c r="B200" s="628" t="s">
        <v>349</v>
      </c>
      <c r="C200" s="629" t="s">
        <v>486</v>
      </c>
      <c r="D200" s="471">
        <v>1550</v>
      </c>
      <c r="E200" s="471">
        <v>200</v>
      </c>
      <c r="F200" s="471">
        <v>60</v>
      </c>
      <c r="G200" s="471">
        <v>130</v>
      </c>
      <c r="H200" s="471">
        <v>80</v>
      </c>
      <c r="I200" s="471">
        <v>80</v>
      </c>
      <c r="J200" s="471">
        <v>40</v>
      </c>
      <c r="K200" s="471">
        <v>30</v>
      </c>
      <c r="L200" s="471">
        <v>90</v>
      </c>
      <c r="M200" s="1681">
        <v>1350</v>
      </c>
    </row>
    <row r="201" spans="1:13">
      <c r="A201" s="1682" t="s">
        <v>337</v>
      </c>
      <c r="B201" s="1682" t="s">
        <v>349</v>
      </c>
      <c r="C201" s="1683" t="s">
        <v>487</v>
      </c>
      <c r="D201" s="1684">
        <v>280</v>
      </c>
      <c r="E201" s="1684">
        <v>40</v>
      </c>
      <c r="F201" s="1684">
        <v>20</v>
      </c>
      <c r="G201" s="1684">
        <v>30</v>
      </c>
      <c r="H201" s="1684">
        <v>20</v>
      </c>
      <c r="I201" s="1684">
        <v>20</v>
      </c>
      <c r="J201" s="1684">
        <v>10</v>
      </c>
      <c r="K201" s="1684">
        <v>20</v>
      </c>
      <c r="L201" s="1684">
        <v>40</v>
      </c>
      <c r="M201" s="1686">
        <v>230</v>
      </c>
    </row>
    <row r="202" spans="1:13">
      <c r="A202" s="628" t="s">
        <v>337</v>
      </c>
      <c r="B202" s="628" t="s">
        <v>350</v>
      </c>
      <c r="C202" s="629" t="s">
        <v>480</v>
      </c>
      <c r="D202" s="471">
        <v>64980</v>
      </c>
      <c r="E202" s="471">
        <v>20070</v>
      </c>
      <c r="F202" s="471">
        <v>1970</v>
      </c>
      <c r="G202" s="471">
        <v>11650</v>
      </c>
      <c r="H202" s="471">
        <v>6120</v>
      </c>
      <c r="I202" s="471">
        <v>7980</v>
      </c>
      <c r="J202" s="471">
        <v>970</v>
      </c>
      <c r="K202" s="471">
        <v>1710</v>
      </c>
      <c r="L202" s="471">
        <v>6740</v>
      </c>
      <c r="M202" s="1681">
        <v>44920</v>
      </c>
    </row>
    <row r="203" spans="1:13">
      <c r="A203" s="628" t="s">
        <v>337</v>
      </c>
      <c r="B203" s="628" t="s">
        <v>350</v>
      </c>
      <c r="C203" s="629" t="s">
        <v>481</v>
      </c>
      <c r="D203" s="471">
        <v>3030</v>
      </c>
      <c r="E203" s="471">
        <v>1210</v>
      </c>
      <c r="F203" s="471">
        <v>100</v>
      </c>
      <c r="G203" s="471">
        <v>830</v>
      </c>
      <c r="H203" s="471">
        <v>450</v>
      </c>
      <c r="I203" s="471">
        <v>520</v>
      </c>
      <c r="J203" s="471">
        <v>120</v>
      </c>
      <c r="K203" s="471">
        <v>170</v>
      </c>
      <c r="L203" s="471">
        <v>740</v>
      </c>
      <c r="M203" s="1681">
        <v>1830</v>
      </c>
    </row>
    <row r="204" spans="1:13">
      <c r="A204" s="628" t="s">
        <v>337</v>
      </c>
      <c r="B204" s="628" t="s">
        <v>350</v>
      </c>
      <c r="C204" s="629" t="s">
        <v>482</v>
      </c>
      <c r="D204" s="471">
        <v>9430</v>
      </c>
      <c r="E204" s="471">
        <v>4030</v>
      </c>
      <c r="F204" s="471">
        <v>480</v>
      </c>
      <c r="G204" s="471">
        <v>2440</v>
      </c>
      <c r="H204" s="471">
        <v>1280</v>
      </c>
      <c r="I204" s="471">
        <v>1560</v>
      </c>
      <c r="J204" s="471">
        <v>340</v>
      </c>
      <c r="K204" s="471">
        <v>530</v>
      </c>
      <c r="L204" s="471">
        <v>1710</v>
      </c>
      <c r="M204" s="1681">
        <v>5410</v>
      </c>
    </row>
    <row r="205" spans="1:13">
      <c r="A205" s="628" t="s">
        <v>337</v>
      </c>
      <c r="B205" s="628" t="s">
        <v>350</v>
      </c>
      <c r="C205" s="629" t="s">
        <v>483</v>
      </c>
      <c r="D205" s="471">
        <v>10230</v>
      </c>
      <c r="E205" s="471">
        <v>3940</v>
      </c>
      <c r="F205" s="471">
        <v>440</v>
      </c>
      <c r="G205" s="471">
        <v>2720</v>
      </c>
      <c r="H205" s="471">
        <v>1420</v>
      </c>
      <c r="I205" s="471">
        <v>1350</v>
      </c>
      <c r="J205" s="471">
        <v>240</v>
      </c>
      <c r="K205" s="471">
        <v>360</v>
      </c>
      <c r="L205" s="471">
        <v>1290</v>
      </c>
      <c r="M205" s="1681">
        <v>6290</v>
      </c>
    </row>
    <row r="206" spans="1:13">
      <c r="A206" s="628" t="s">
        <v>337</v>
      </c>
      <c r="B206" s="628" t="s">
        <v>350</v>
      </c>
      <c r="C206" s="629" t="s">
        <v>484</v>
      </c>
      <c r="D206" s="471">
        <v>14790</v>
      </c>
      <c r="E206" s="471">
        <v>5660</v>
      </c>
      <c r="F206" s="471">
        <v>400</v>
      </c>
      <c r="G206" s="471">
        <v>3440</v>
      </c>
      <c r="H206" s="471">
        <v>1610</v>
      </c>
      <c r="I206" s="471">
        <v>2300</v>
      </c>
      <c r="J206" s="471">
        <v>20</v>
      </c>
      <c r="K206" s="471">
        <v>280</v>
      </c>
      <c r="L206" s="471">
        <v>1710</v>
      </c>
      <c r="M206" s="1681">
        <v>9130</v>
      </c>
    </row>
    <row r="207" spans="1:13">
      <c r="A207" s="628" t="s">
        <v>337</v>
      </c>
      <c r="B207" s="628" t="s">
        <v>350</v>
      </c>
      <c r="C207" s="629" t="s">
        <v>485</v>
      </c>
      <c r="D207" s="471">
        <v>13680</v>
      </c>
      <c r="E207" s="471">
        <v>3550</v>
      </c>
      <c r="F207" s="471">
        <v>160</v>
      </c>
      <c r="G207" s="471">
        <v>1200</v>
      </c>
      <c r="H207" s="471">
        <v>720</v>
      </c>
      <c r="I207" s="471">
        <v>1670</v>
      </c>
      <c r="J207" s="471">
        <v>80</v>
      </c>
      <c r="K207" s="471">
        <v>150</v>
      </c>
      <c r="L207" s="471">
        <v>790</v>
      </c>
      <c r="M207" s="1681">
        <v>10130</v>
      </c>
    </row>
    <row r="208" spans="1:13">
      <c r="A208" s="628" t="s">
        <v>337</v>
      </c>
      <c r="B208" s="628" t="s">
        <v>350</v>
      </c>
      <c r="C208" s="629" t="s">
        <v>486</v>
      </c>
      <c r="D208" s="471">
        <v>11030</v>
      </c>
      <c r="E208" s="471">
        <v>1140</v>
      </c>
      <c r="F208" s="471">
        <v>270</v>
      </c>
      <c r="G208" s="471">
        <v>640</v>
      </c>
      <c r="H208" s="471">
        <v>410</v>
      </c>
      <c r="I208" s="471">
        <v>430</v>
      </c>
      <c r="J208" s="471">
        <v>110</v>
      </c>
      <c r="K208" s="471">
        <v>110</v>
      </c>
      <c r="L208" s="471">
        <v>350</v>
      </c>
      <c r="M208" s="1681">
        <v>9890</v>
      </c>
    </row>
    <row r="209" spans="1:13">
      <c r="A209" s="628" t="s">
        <v>337</v>
      </c>
      <c r="B209" s="628" t="s">
        <v>350</v>
      </c>
      <c r="C209" s="629" t="s">
        <v>487</v>
      </c>
      <c r="D209" s="471">
        <v>1860</v>
      </c>
      <c r="E209" s="471">
        <v>260</v>
      </c>
      <c r="F209" s="471">
        <v>70</v>
      </c>
      <c r="G209" s="471">
        <v>190</v>
      </c>
      <c r="H209" s="471">
        <v>170</v>
      </c>
      <c r="I209" s="471">
        <v>90</v>
      </c>
      <c r="J209" s="471">
        <v>50</v>
      </c>
      <c r="K209" s="471">
        <v>90</v>
      </c>
      <c r="L209" s="471">
        <v>80</v>
      </c>
      <c r="M209" s="1681">
        <v>1600</v>
      </c>
    </row>
    <row r="210" spans="1:13">
      <c r="A210" s="1640" t="s">
        <v>337</v>
      </c>
      <c r="B210" s="1640" t="s">
        <v>351</v>
      </c>
      <c r="C210" s="1641" t="s">
        <v>480</v>
      </c>
      <c r="D210" s="1679">
        <v>25420</v>
      </c>
      <c r="E210" s="1679">
        <v>8440</v>
      </c>
      <c r="F210" s="1679">
        <v>830</v>
      </c>
      <c r="G210" s="1679">
        <v>5180</v>
      </c>
      <c r="H210" s="1679">
        <v>2070</v>
      </c>
      <c r="I210" s="1679">
        <v>3710</v>
      </c>
      <c r="J210" s="1679">
        <v>380</v>
      </c>
      <c r="K210" s="1679">
        <v>610</v>
      </c>
      <c r="L210" s="1679">
        <v>3660</v>
      </c>
      <c r="M210" s="1680">
        <v>16980</v>
      </c>
    </row>
    <row r="211" spans="1:13">
      <c r="A211" s="628" t="s">
        <v>337</v>
      </c>
      <c r="B211" s="628" t="s">
        <v>351</v>
      </c>
      <c r="C211" s="629" t="s">
        <v>481</v>
      </c>
      <c r="D211" s="471">
        <v>3330</v>
      </c>
      <c r="E211" s="471">
        <v>1180</v>
      </c>
      <c r="F211" s="471">
        <v>130</v>
      </c>
      <c r="G211" s="471">
        <v>740</v>
      </c>
      <c r="H211" s="471">
        <v>270</v>
      </c>
      <c r="I211" s="471">
        <v>440</v>
      </c>
      <c r="J211" s="471">
        <v>60</v>
      </c>
      <c r="K211" s="471">
        <v>70</v>
      </c>
      <c r="L211" s="471">
        <v>590</v>
      </c>
      <c r="M211" s="1681">
        <v>2160</v>
      </c>
    </row>
    <row r="212" spans="1:13">
      <c r="A212" s="628" t="s">
        <v>337</v>
      </c>
      <c r="B212" s="628" t="s">
        <v>351</v>
      </c>
      <c r="C212" s="629" t="s">
        <v>482</v>
      </c>
      <c r="D212" s="471">
        <v>6290</v>
      </c>
      <c r="E212" s="471">
        <v>2520</v>
      </c>
      <c r="F212" s="471">
        <v>190</v>
      </c>
      <c r="G212" s="471">
        <v>1690</v>
      </c>
      <c r="H212" s="471">
        <v>780</v>
      </c>
      <c r="I212" s="471">
        <v>1130</v>
      </c>
      <c r="J212" s="471">
        <v>100</v>
      </c>
      <c r="K212" s="471">
        <v>220</v>
      </c>
      <c r="L212" s="471">
        <v>1310</v>
      </c>
      <c r="M212" s="1681">
        <v>3770</v>
      </c>
    </row>
    <row r="213" spans="1:13">
      <c r="A213" s="628" t="s">
        <v>337</v>
      </c>
      <c r="B213" s="628" t="s">
        <v>351</v>
      </c>
      <c r="C213" s="629" t="s">
        <v>483</v>
      </c>
      <c r="D213" s="471">
        <v>4530</v>
      </c>
      <c r="E213" s="471">
        <v>1430</v>
      </c>
      <c r="F213" s="471">
        <v>160</v>
      </c>
      <c r="G213" s="471">
        <v>970</v>
      </c>
      <c r="H213" s="471">
        <v>510</v>
      </c>
      <c r="I213" s="471">
        <v>630</v>
      </c>
      <c r="J213" s="471">
        <v>40</v>
      </c>
      <c r="K213" s="471">
        <v>160</v>
      </c>
      <c r="L213" s="471">
        <v>610</v>
      </c>
      <c r="M213" s="1681">
        <v>3100</v>
      </c>
    </row>
    <row r="214" spans="1:13">
      <c r="A214" s="628" t="s">
        <v>337</v>
      </c>
      <c r="B214" s="628" t="s">
        <v>351</v>
      </c>
      <c r="C214" s="629" t="s">
        <v>484</v>
      </c>
      <c r="D214" s="471">
        <v>4750</v>
      </c>
      <c r="E214" s="471">
        <v>1740</v>
      </c>
      <c r="F214" s="471">
        <v>190</v>
      </c>
      <c r="G214" s="471">
        <v>970</v>
      </c>
      <c r="H214" s="471">
        <v>290</v>
      </c>
      <c r="I214" s="471">
        <v>790</v>
      </c>
      <c r="J214" s="471">
        <v>70</v>
      </c>
      <c r="K214" s="471">
        <v>80</v>
      </c>
      <c r="L214" s="471">
        <v>590</v>
      </c>
      <c r="M214" s="1681">
        <v>3000</v>
      </c>
    </row>
    <row r="215" spans="1:13">
      <c r="A215" s="628" t="s">
        <v>337</v>
      </c>
      <c r="B215" s="628" t="s">
        <v>351</v>
      </c>
      <c r="C215" s="629" t="s">
        <v>485</v>
      </c>
      <c r="D215" s="471">
        <v>3210</v>
      </c>
      <c r="E215" s="471">
        <v>830</v>
      </c>
      <c r="F215" s="471">
        <v>80</v>
      </c>
      <c r="G215" s="471">
        <v>370</v>
      </c>
      <c r="H215" s="471">
        <v>100</v>
      </c>
      <c r="I215" s="471">
        <v>500</v>
      </c>
      <c r="J215" s="471">
        <v>30</v>
      </c>
      <c r="K215" s="471">
        <v>60</v>
      </c>
      <c r="L215" s="471">
        <v>210</v>
      </c>
      <c r="M215" s="1681">
        <v>2380</v>
      </c>
    </row>
    <row r="216" spans="1:13">
      <c r="A216" s="628" t="s">
        <v>337</v>
      </c>
      <c r="B216" s="628" t="s">
        <v>351</v>
      </c>
      <c r="C216" s="629" t="s">
        <v>486</v>
      </c>
      <c r="D216" s="471">
        <v>2850</v>
      </c>
      <c r="E216" s="471">
        <v>590</v>
      </c>
      <c r="F216" s="471">
        <v>30</v>
      </c>
      <c r="G216" s="471">
        <v>360</v>
      </c>
      <c r="H216" s="471">
        <v>90</v>
      </c>
      <c r="I216" s="471">
        <v>150</v>
      </c>
      <c r="J216" s="471">
        <v>60</v>
      </c>
      <c r="K216" s="475" t="s">
        <v>327</v>
      </c>
      <c r="L216" s="471">
        <v>270</v>
      </c>
      <c r="M216" s="1681">
        <v>2260</v>
      </c>
    </row>
    <row r="217" spans="1:13">
      <c r="A217" s="1682" t="s">
        <v>337</v>
      </c>
      <c r="B217" s="1682" t="s">
        <v>351</v>
      </c>
      <c r="C217" s="1683" t="s">
        <v>487</v>
      </c>
      <c r="D217" s="1684">
        <v>400</v>
      </c>
      <c r="E217" s="1684">
        <v>140</v>
      </c>
      <c r="F217" s="1684">
        <v>50</v>
      </c>
      <c r="G217" s="1684">
        <v>60</v>
      </c>
      <c r="H217" s="1684">
        <v>30</v>
      </c>
      <c r="I217" s="1684">
        <v>70</v>
      </c>
      <c r="J217" s="1684">
        <v>20</v>
      </c>
      <c r="K217" s="1684">
        <v>20</v>
      </c>
      <c r="L217" s="1684">
        <v>80</v>
      </c>
      <c r="M217" s="1686">
        <v>250</v>
      </c>
    </row>
    <row r="218" spans="1:13">
      <c r="A218" s="628" t="s">
        <v>337</v>
      </c>
      <c r="B218" s="628" t="s">
        <v>352</v>
      </c>
      <c r="C218" s="629" t="s">
        <v>480</v>
      </c>
      <c r="D218" s="471">
        <v>27430</v>
      </c>
      <c r="E218" s="471">
        <v>9580</v>
      </c>
      <c r="F218" s="471">
        <v>780</v>
      </c>
      <c r="G218" s="471">
        <v>6110</v>
      </c>
      <c r="H218" s="471">
        <v>2190</v>
      </c>
      <c r="I218" s="471">
        <v>3810</v>
      </c>
      <c r="J218" s="471">
        <v>400</v>
      </c>
      <c r="K218" s="471">
        <v>640</v>
      </c>
      <c r="L218" s="471">
        <v>3820</v>
      </c>
      <c r="M218" s="1681">
        <v>17850</v>
      </c>
    </row>
    <row r="219" spans="1:13">
      <c r="A219" s="628" t="s">
        <v>337</v>
      </c>
      <c r="B219" s="628" t="s">
        <v>352</v>
      </c>
      <c r="C219" s="629" t="s">
        <v>481</v>
      </c>
      <c r="D219" s="471">
        <v>2380</v>
      </c>
      <c r="E219" s="471">
        <v>930</v>
      </c>
      <c r="F219" s="471">
        <v>150</v>
      </c>
      <c r="G219" s="471">
        <v>650</v>
      </c>
      <c r="H219" s="471">
        <v>190</v>
      </c>
      <c r="I219" s="471">
        <v>290</v>
      </c>
      <c r="J219" s="471">
        <v>40</v>
      </c>
      <c r="K219" s="471">
        <v>40</v>
      </c>
      <c r="L219" s="471">
        <v>500</v>
      </c>
      <c r="M219" s="1681">
        <v>1450</v>
      </c>
    </row>
    <row r="220" spans="1:13">
      <c r="A220" s="628" t="s">
        <v>337</v>
      </c>
      <c r="B220" s="628" t="s">
        <v>352</v>
      </c>
      <c r="C220" s="629" t="s">
        <v>482</v>
      </c>
      <c r="D220" s="471">
        <v>4480</v>
      </c>
      <c r="E220" s="471">
        <v>1920</v>
      </c>
      <c r="F220" s="471">
        <v>180</v>
      </c>
      <c r="G220" s="471">
        <v>1460</v>
      </c>
      <c r="H220" s="471">
        <v>470</v>
      </c>
      <c r="I220" s="471">
        <v>620</v>
      </c>
      <c r="J220" s="471">
        <v>80</v>
      </c>
      <c r="K220" s="471">
        <v>100</v>
      </c>
      <c r="L220" s="471">
        <v>1010</v>
      </c>
      <c r="M220" s="1681">
        <v>2560</v>
      </c>
    </row>
    <row r="221" spans="1:13">
      <c r="A221" s="628" t="s">
        <v>337</v>
      </c>
      <c r="B221" s="628" t="s">
        <v>352</v>
      </c>
      <c r="C221" s="629" t="s">
        <v>483</v>
      </c>
      <c r="D221" s="471">
        <v>5590</v>
      </c>
      <c r="E221" s="471">
        <v>2480</v>
      </c>
      <c r="F221" s="471">
        <v>170</v>
      </c>
      <c r="G221" s="471">
        <v>1550</v>
      </c>
      <c r="H221" s="471">
        <v>750</v>
      </c>
      <c r="I221" s="471">
        <v>1120</v>
      </c>
      <c r="J221" s="471">
        <v>120</v>
      </c>
      <c r="K221" s="471">
        <v>210</v>
      </c>
      <c r="L221" s="471">
        <v>1030</v>
      </c>
      <c r="M221" s="1681">
        <v>3120</v>
      </c>
    </row>
    <row r="222" spans="1:13">
      <c r="A222" s="628" t="s">
        <v>337</v>
      </c>
      <c r="B222" s="628" t="s">
        <v>352</v>
      </c>
      <c r="C222" s="629" t="s">
        <v>484</v>
      </c>
      <c r="D222" s="471">
        <v>5000</v>
      </c>
      <c r="E222" s="471">
        <v>2310</v>
      </c>
      <c r="F222" s="471">
        <v>130</v>
      </c>
      <c r="G222" s="471">
        <v>1490</v>
      </c>
      <c r="H222" s="471">
        <v>400</v>
      </c>
      <c r="I222" s="471">
        <v>1020</v>
      </c>
      <c r="J222" s="471">
        <v>80</v>
      </c>
      <c r="K222" s="471">
        <v>170</v>
      </c>
      <c r="L222" s="471">
        <v>580</v>
      </c>
      <c r="M222" s="1681">
        <v>2690</v>
      </c>
    </row>
    <row r="223" spans="1:13">
      <c r="A223" s="628" t="s">
        <v>337</v>
      </c>
      <c r="B223" s="628" t="s">
        <v>352</v>
      </c>
      <c r="C223" s="629" t="s">
        <v>485</v>
      </c>
      <c r="D223" s="471">
        <v>4410</v>
      </c>
      <c r="E223" s="471">
        <v>1290</v>
      </c>
      <c r="F223" s="471">
        <v>70</v>
      </c>
      <c r="G223" s="471">
        <v>660</v>
      </c>
      <c r="H223" s="471">
        <v>190</v>
      </c>
      <c r="I223" s="471">
        <v>560</v>
      </c>
      <c r="J223" s="471">
        <v>10</v>
      </c>
      <c r="K223" s="471">
        <v>40</v>
      </c>
      <c r="L223" s="471">
        <v>400</v>
      </c>
      <c r="M223" s="1681">
        <v>3120</v>
      </c>
    </row>
    <row r="224" spans="1:13">
      <c r="A224" s="628" t="s">
        <v>337</v>
      </c>
      <c r="B224" s="628" t="s">
        <v>352</v>
      </c>
      <c r="C224" s="629" t="s">
        <v>486</v>
      </c>
      <c r="D224" s="471">
        <v>4600</v>
      </c>
      <c r="E224" s="471">
        <v>530</v>
      </c>
      <c r="F224" s="471">
        <v>60</v>
      </c>
      <c r="G224" s="471">
        <v>200</v>
      </c>
      <c r="H224" s="471">
        <v>130</v>
      </c>
      <c r="I224" s="471">
        <v>120</v>
      </c>
      <c r="J224" s="471">
        <v>50</v>
      </c>
      <c r="K224" s="471">
        <v>50</v>
      </c>
      <c r="L224" s="471">
        <v>270</v>
      </c>
      <c r="M224" s="1681">
        <v>4070</v>
      </c>
    </row>
    <row r="225" spans="1:13">
      <c r="A225" s="628" t="s">
        <v>337</v>
      </c>
      <c r="B225" s="628" t="s">
        <v>352</v>
      </c>
      <c r="C225" s="629" t="s">
        <v>487</v>
      </c>
      <c r="D225" s="471">
        <v>810</v>
      </c>
      <c r="E225" s="471">
        <v>90</v>
      </c>
      <c r="F225" s="471">
        <v>20</v>
      </c>
      <c r="G225" s="471">
        <v>90</v>
      </c>
      <c r="H225" s="471">
        <v>50</v>
      </c>
      <c r="I225" s="471">
        <v>60</v>
      </c>
      <c r="J225" s="471">
        <v>20</v>
      </c>
      <c r="K225" s="471">
        <v>20</v>
      </c>
      <c r="L225" s="471">
        <v>30</v>
      </c>
      <c r="M225" s="1681">
        <v>720</v>
      </c>
    </row>
    <row r="226" spans="1:13">
      <c r="A226" s="1640" t="s">
        <v>337</v>
      </c>
      <c r="B226" s="1640" t="s">
        <v>353</v>
      </c>
      <c r="C226" s="1641" t="s">
        <v>480</v>
      </c>
      <c r="D226" s="1679">
        <v>50080</v>
      </c>
      <c r="E226" s="1679">
        <v>17360</v>
      </c>
      <c r="F226" s="1679">
        <v>1310</v>
      </c>
      <c r="G226" s="1679">
        <v>10700</v>
      </c>
      <c r="H226" s="1679">
        <v>5040</v>
      </c>
      <c r="I226" s="1679">
        <v>8880</v>
      </c>
      <c r="J226" s="1679">
        <v>850</v>
      </c>
      <c r="K226" s="1679">
        <v>1400</v>
      </c>
      <c r="L226" s="1679">
        <v>6690</v>
      </c>
      <c r="M226" s="1680">
        <v>32710</v>
      </c>
    </row>
    <row r="227" spans="1:13">
      <c r="A227" s="628" t="s">
        <v>337</v>
      </c>
      <c r="B227" s="628" t="s">
        <v>353</v>
      </c>
      <c r="C227" s="629" t="s">
        <v>481</v>
      </c>
      <c r="D227" s="471">
        <v>3430</v>
      </c>
      <c r="E227" s="471">
        <v>1390</v>
      </c>
      <c r="F227" s="471">
        <v>230</v>
      </c>
      <c r="G227" s="471">
        <v>880</v>
      </c>
      <c r="H227" s="471">
        <v>500</v>
      </c>
      <c r="I227" s="471">
        <v>630</v>
      </c>
      <c r="J227" s="471">
        <v>190</v>
      </c>
      <c r="K227" s="471">
        <v>150</v>
      </c>
      <c r="L227" s="471">
        <v>670</v>
      </c>
      <c r="M227" s="1681">
        <v>2050</v>
      </c>
    </row>
    <row r="228" spans="1:13">
      <c r="A228" s="628" t="s">
        <v>337</v>
      </c>
      <c r="B228" s="628" t="s">
        <v>353</v>
      </c>
      <c r="C228" s="629" t="s">
        <v>482</v>
      </c>
      <c r="D228" s="471">
        <v>9060</v>
      </c>
      <c r="E228" s="471">
        <v>4050</v>
      </c>
      <c r="F228" s="471">
        <v>210</v>
      </c>
      <c r="G228" s="471">
        <v>2490</v>
      </c>
      <c r="H228" s="471">
        <v>1240</v>
      </c>
      <c r="I228" s="471">
        <v>1780</v>
      </c>
      <c r="J228" s="471">
        <v>240</v>
      </c>
      <c r="K228" s="471">
        <v>330</v>
      </c>
      <c r="L228" s="471">
        <v>1940</v>
      </c>
      <c r="M228" s="1681">
        <v>5010</v>
      </c>
    </row>
    <row r="229" spans="1:13">
      <c r="A229" s="628" t="s">
        <v>337</v>
      </c>
      <c r="B229" s="628" t="s">
        <v>353</v>
      </c>
      <c r="C229" s="629" t="s">
        <v>483</v>
      </c>
      <c r="D229" s="471">
        <v>8920</v>
      </c>
      <c r="E229" s="471">
        <v>4120</v>
      </c>
      <c r="F229" s="471">
        <v>300</v>
      </c>
      <c r="G229" s="471">
        <v>2760</v>
      </c>
      <c r="H229" s="471">
        <v>1500</v>
      </c>
      <c r="I229" s="471">
        <v>2360</v>
      </c>
      <c r="J229" s="471">
        <v>140</v>
      </c>
      <c r="K229" s="471">
        <v>330</v>
      </c>
      <c r="L229" s="471">
        <v>1740</v>
      </c>
      <c r="M229" s="1681">
        <v>4810</v>
      </c>
    </row>
    <row r="230" spans="1:13">
      <c r="A230" s="628" t="s">
        <v>337</v>
      </c>
      <c r="B230" s="628" t="s">
        <v>353</v>
      </c>
      <c r="C230" s="629" t="s">
        <v>484</v>
      </c>
      <c r="D230" s="471">
        <v>10180</v>
      </c>
      <c r="E230" s="471">
        <v>4200</v>
      </c>
      <c r="F230" s="471">
        <v>180</v>
      </c>
      <c r="G230" s="471">
        <v>2670</v>
      </c>
      <c r="H230" s="471">
        <v>930</v>
      </c>
      <c r="I230" s="471">
        <v>2270</v>
      </c>
      <c r="J230" s="471">
        <v>100</v>
      </c>
      <c r="K230" s="471">
        <v>320</v>
      </c>
      <c r="L230" s="471">
        <v>1330</v>
      </c>
      <c r="M230" s="1681">
        <v>5980</v>
      </c>
    </row>
    <row r="231" spans="1:13">
      <c r="A231" s="628" t="s">
        <v>337</v>
      </c>
      <c r="B231" s="628" t="s">
        <v>353</v>
      </c>
      <c r="C231" s="629" t="s">
        <v>485</v>
      </c>
      <c r="D231" s="471">
        <v>8950</v>
      </c>
      <c r="E231" s="471">
        <v>2410</v>
      </c>
      <c r="F231" s="471">
        <v>100</v>
      </c>
      <c r="G231" s="471">
        <v>1210</v>
      </c>
      <c r="H231" s="471">
        <v>400</v>
      </c>
      <c r="I231" s="471">
        <v>1430</v>
      </c>
      <c r="J231" s="471">
        <v>60</v>
      </c>
      <c r="K231" s="471">
        <v>160</v>
      </c>
      <c r="L231" s="471">
        <v>390</v>
      </c>
      <c r="M231" s="1681">
        <v>6540</v>
      </c>
    </row>
    <row r="232" spans="1:13">
      <c r="A232" s="628" t="s">
        <v>337</v>
      </c>
      <c r="B232" s="628" t="s">
        <v>353</v>
      </c>
      <c r="C232" s="629" t="s">
        <v>486</v>
      </c>
      <c r="D232" s="471">
        <v>6270</v>
      </c>
      <c r="E232" s="471">
        <v>760</v>
      </c>
      <c r="F232" s="471">
        <v>190</v>
      </c>
      <c r="G232" s="471">
        <v>390</v>
      </c>
      <c r="H232" s="471">
        <v>280</v>
      </c>
      <c r="I232" s="471">
        <v>220</v>
      </c>
      <c r="J232" s="471">
        <v>30</v>
      </c>
      <c r="K232" s="471">
        <v>60</v>
      </c>
      <c r="L232" s="471">
        <v>370</v>
      </c>
      <c r="M232" s="1681">
        <v>5510</v>
      </c>
    </row>
    <row r="233" spans="1:13">
      <c r="A233" s="1682" t="s">
        <v>337</v>
      </c>
      <c r="B233" s="1682" t="s">
        <v>353</v>
      </c>
      <c r="C233" s="1683" t="s">
        <v>487</v>
      </c>
      <c r="D233" s="1684">
        <v>2250</v>
      </c>
      <c r="E233" s="1684">
        <v>190</v>
      </c>
      <c r="F233" s="1684">
        <v>70</v>
      </c>
      <c r="G233" s="1684">
        <v>170</v>
      </c>
      <c r="H233" s="1684">
        <v>90</v>
      </c>
      <c r="I233" s="1684">
        <v>100</v>
      </c>
      <c r="J233" s="1684">
        <v>70</v>
      </c>
      <c r="K233" s="1684">
        <v>50</v>
      </c>
      <c r="L233" s="1684">
        <v>130</v>
      </c>
      <c r="M233" s="1686">
        <v>2070</v>
      </c>
    </row>
    <row r="234" spans="1:13">
      <c r="A234" s="628" t="s">
        <v>337</v>
      </c>
      <c r="B234" s="628" t="s">
        <v>354</v>
      </c>
      <c r="C234" s="629" t="s">
        <v>480</v>
      </c>
      <c r="D234" s="471">
        <v>13730</v>
      </c>
      <c r="E234" s="471">
        <v>4170</v>
      </c>
      <c r="F234" s="471">
        <v>470</v>
      </c>
      <c r="G234" s="471">
        <v>2520</v>
      </c>
      <c r="H234" s="471">
        <v>910</v>
      </c>
      <c r="I234" s="471">
        <v>1600</v>
      </c>
      <c r="J234" s="471">
        <v>170</v>
      </c>
      <c r="K234" s="471">
        <v>370</v>
      </c>
      <c r="L234" s="471">
        <v>1730</v>
      </c>
      <c r="M234" s="1681">
        <v>9550</v>
      </c>
    </row>
    <row r="235" spans="1:13">
      <c r="A235" s="628" t="s">
        <v>337</v>
      </c>
      <c r="B235" s="628" t="s">
        <v>354</v>
      </c>
      <c r="C235" s="629" t="s">
        <v>481</v>
      </c>
      <c r="D235" s="471">
        <v>1750</v>
      </c>
      <c r="E235" s="471">
        <v>690</v>
      </c>
      <c r="F235" s="471">
        <v>40</v>
      </c>
      <c r="G235" s="471">
        <v>490</v>
      </c>
      <c r="H235" s="471">
        <v>120</v>
      </c>
      <c r="I235" s="471">
        <v>240</v>
      </c>
      <c r="J235" s="471">
        <v>30</v>
      </c>
      <c r="K235" s="471">
        <v>70</v>
      </c>
      <c r="L235" s="471">
        <v>240</v>
      </c>
      <c r="M235" s="1681">
        <v>1070</v>
      </c>
    </row>
    <row r="236" spans="1:13">
      <c r="A236" s="628" t="s">
        <v>337</v>
      </c>
      <c r="B236" s="628" t="s">
        <v>354</v>
      </c>
      <c r="C236" s="629" t="s">
        <v>482</v>
      </c>
      <c r="D236" s="471">
        <v>2620</v>
      </c>
      <c r="E236" s="471">
        <v>1060</v>
      </c>
      <c r="F236" s="471">
        <v>140</v>
      </c>
      <c r="G236" s="471">
        <v>620</v>
      </c>
      <c r="H236" s="471">
        <v>330</v>
      </c>
      <c r="I236" s="471">
        <v>430</v>
      </c>
      <c r="J236" s="471">
        <v>60</v>
      </c>
      <c r="K236" s="471">
        <v>110</v>
      </c>
      <c r="L236" s="471">
        <v>570</v>
      </c>
      <c r="M236" s="1681">
        <v>1560</v>
      </c>
    </row>
    <row r="237" spans="1:13">
      <c r="A237" s="628" t="s">
        <v>337</v>
      </c>
      <c r="B237" s="628" t="s">
        <v>354</v>
      </c>
      <c r="C237" s="629" t="s">
        <v>483</v>
      </c>
      <c r="D237" s="471">
        <v>2160</v>
      </c>
      <c r="E237" s="471">
        <v>910</v>
      </c>
      <c r="F237" s="471">
        <v>90</v>
      </c>
      <c r="G237" s="471">
        <v>560</v>
      </c>
      <c r="H237" s="471">
        <v>130</v>
      </c>
      <c r="I237" s="471">
        <v>340</v>
      </c>
      <c r="J237" s="475" t="s">
        <v>327</v>
      </c>
      <c r="K237" s="471">
        <v>80</v>
      </c>
      <c r="L237" s="471">
        <v>400</v>
      </c>
      <c r="M237" s="1681">
        <v>1250</v>
      </c>
    </row>
    <row r="238" spans="1:13">
      <c r="A238" s="628" t="s">
        <v>337</v>
      </c>
      <c r="B238" s="628" t="s">
        <v>354</v>
      </c>
      <c r="C238" s="629" t="s">
        <v>484</v>
      </c>
      <c r="D238" s="471">
        <v>2600</v>
      </c>
      <c r="E238" s="471">
        <v>770</v>
      </c>
      <c r="F238" s="471">
        <v>70</v>
      </c>
      <c r="G238" s="471">
        <v>480</v>
      </c>
      <c r="H238" s="471">
        <v>150</v>
      </c>
      <c r="I238" s="471">
        <v>230</v>
      </c>
      <c r="J238" s="475" t="s">
        <v>327</v>
      </c>
      <c r="K238" s="471">
        <v>40</v>
      </c>
      <c r="L238" s="471">
        <v>220</v>
      </c>
      <c r="M238" s="1681">
        <v>1830</v>
      </c>
    </row>
    <row r="239" spans="1:13">
      <c r="A239" s="628" t="s">
        <v>337</v>
      </c>
      <c r="B239" s="628" t="s">
        <v>354</v>
      </c>
      <c r="C239" s="629" t="s">
        <v>485</v>
      </c>
      <c r="D239" s="471">
        <v>1910</v>
      </c>
      <c r="E239" s="471">
        <v>420</v>
      </c>
      <c r="F239" s="471">
        <v>60</v>
      </c>
      <c r="G239" s="471">
        <v>200</v>
      </c>
      <c r="H239" s="471">
        <v>60</v>
      </c>
      <c r="I239" s="471">
        <v>220</v>
      </c>
      <c r="J239" s="471">
        <v>20</v>
      </c>
      <c r="K239" s="475" t="s">
        <v>327</v>
      </c>
      <c r="L239" s="471">
        <v>70</v>
      </c>
      <c r="M239" s="1681">
        <v>1480</v>
      </c>
    </row>
    <row r="240" spans="1:13">
      <c r="A240" s="628" t="s">
        <v>337</v>
      </c>
      <c r="B240" s="628" t="s">
        <v>354</v>
      </c>
      <c r="C240" s="629" t="s">
        <v>486</v>
      </c>
      <c r="D240" s="471">
        <v>1930</v>
      </c>
      <c r="E240" s="471">
        <v>250</v>
      </c>
      <c r="F240" s="471">
        <v>40</v>
      </c>
      <c r="G240" s="471">
        <v>130</v>
      </c>
      <c r="H240" s="471">
        <v>70</v>
      </c>
      <c r="I240" s="471">
        <v>110</v>
      </c>
      <c r="J240" s="471">
        <v>20</v>
      </c>
      <c r="K240" s="471">
        <v>40</v>
      </c>
      <c r="L240" s="471">
        <v>170</v>
      </c>
      <c r="M240" s="1681">
        <v>1690</v>
      </c>
    </row>
    <row r="241" spans="1:13">
      <c r="A241" s="628" t="s">
        <v>337</v>
      </c>
      <c r="B241" s="628" t="s">
        <v>354</v>
      </c>
      <c r="C241" s="629" t="s">
        <v>487</v>
      </c>
      <c r="D241" s="471">
        <v>670</v>
      </c>
      <c r="E241" s="471">
        <v>70</v>
      </c>
      <c r="F241" s="471">
        <v>40</v>
      </c>
      <c r="G241" s="471">
        <v>40</v>
      </c>
      <c r="H241" s="471">
        <v>30</v>
      </c>
      <c r="I241" s="471">
        <v>20</v>
      </c>
      <c r="J241" s="471">
        <v>30</v>
      </c>
      <c r="K241" s="471">
        <v>30</v>
      </c>
      <c r="L241" s="471">
        <v>40</v>
      </c>
      <c r="M241" s="1681">
        <v>610</v>
      </c>
    </row>
    <row r="242" spans="1:13">
      <c r="A242" s="1640" t="s">
        <v>337</v>
      </c>
      <c r="B242" s="1640" t="s">
        <v>355</v>
      </c>
      <c r="C242" s="1641" t="s">
        <v>480</v>
      </c>
      <c r="D242" s="1679">
        <v>33500</v>
      </c>
      <c r="E242" s="1679">
        <v>12620</v>
      </c>
      <c r="F242" s="1679">
        <v>870</v>
      </c>
      <c r="G242" s="1679">
        <v>7830</v>
      </c>
      <c r="H242" s="1679">
        <v>3190</v>
      </c>
      <c r="I242" s="1679">
        <v>5700</v>
      </c>
      <c r="J242" s="1679">
        <v>360</v>
      </c>
      <c r="K242" s="1679">
        <v>1360</v>
      </c>
      <c r="L242" s="1679">
        <v>3100</v>
      </c>
      <c r="M242" s="1680">
        <v>20880</v>
      </c>
    </row>
    <row r="243" spans="1:13">
      <c r="A243" s="628" t="s">
        <v>337</v>
      </c>
      <c r="B243" s="628" t="s">
        <v>355</v>
      </c>
      <c r="C243" s="629" t="s">
        <v>481</v>
      </c>
      <c r="D243" s="471">
        <v>1700</v>
      </c>
      <c r="E243" s="471">
        <v>680</v>
      </c>
      <c r="F243" s="471">
        <v>70</v>
      </c>
      <c r="G243" s="471">
        <v>450</v>
      </c>
      <c r="H243" s="471">
        <v>160</v>
      </c>
      <c r="I243" s="471">
        <v>300</v>
      </c>
      <c r="J243" s="471">
        <v>40</v>
      </c>
      <c r="K243" s="471">
        <v>20</v>
      </c>
      <c r="L243" s="471">
        <v>170</v>
      </c>
      <c r="M243" s="1681">
        <v>1020</v>
      </c>
    </row>
    <row r="244" spans="1:13">
      <c r="A244" s="628" t="s">
        <v>337</v>
      </c>
      <c r="B244" s="628" t="s">
        <v>355</v>
      </c>
      <c r="C244" s="629" t="s">
        <v>482</v>
      </c>
      <c r="D244" s="471">
        <v>1680</v>
      </c>
      <c r="E244" s="471">
        <v>640</v>
      </c>
      <c r="F244" s="471">
        <v>40</v>
      </c>
      <c r="G244" s="471">
        <v>430</v>
      </c>
      <c r="H244" s="471">
        <v>160</v>
      </c>
      <c r="I244" s="471">
        <v>260</v>
      </c>
      <c r="J244" s="475" t="s">
        <v>327</v>
      </c>
      <c r="K244" s="471">
        <v>50</v>
      </c>
      <c r="L244" s="471">
        <v>370</v>
      </c>
      <c r="M244" s="1681">
        <v>1040</v>
      </c>
    </row>
    <row r="245" spans="1:13">
      <c r="A245" s="628" t="s">
        <v>337</v>
      </c>
      <c r="B245" s="628" t="s">
        <v>355</v>
      </c>
      <c r="C245" s="629" t="s">
        <v>483</v>
      </c>
      <c r="D245" s="471">
        <v>6970</v>
      </c>
      <c r="E245" s="471">
        <v>3420</v>
      </c>
      <c r="F245" s="471">
        <v>260</v>
      </c>
      <c r="G245" s="471">
        <v>2210</v>
      </c>
      <c r="H245" s="471">
        <v>1080</v>
      </c>
      <c r="I245" s="471">
        <v>1630</v>
      </c>
      <c r="J245" s="471">
        <v>110</v>
      </c>
      <c r="K245" s="471">
        <v>370</v>
      </c>
      <c r="L245" s="471">
        <v>1090</v>
      </c>
      <c r="M245" s="1681">
        <v>3560</v>
      </c>
    </row>
    <row r="246" spans="1:13">
      <c r="A246" s="628" t="s">
        <v>337</v>
      </c>
      <c r="B246" s="628" t="s">
        <v>355</v>
      </c>
      <c r="C246" s="629" t="s">
        <v>484</v>
      </c>
      <c r="D246" s="471">
        <v>12590</v>
      </c>
      <c r="E246" s="471">
        <v>5630</v>
      </c>
      <c r="F246" s="471">
        <v>270</v>
      </c>
      <c r="G246" s="471">
        <v>3920</v>
      </c>
      <c r="H246" s="471">
        <v>1380</v>
      </c>
      <c r="I246" s="471">
        <v>2250</v>
      </c>
      <c r="J246" s="471">
        <v>120</v>
      </c>
      <c r="K246" s="471">
        <v>750</v>
      </c>
      <c r="L246" s="471">
        <v>930</v>
      </c>
      <c r="M246" s="1681">
        <v>6970</v>
      </c>
    </row>
    <row r="247" spans="1:13">
      <c r="A247" s="628" t="s">
        <v>337</v>
      </c>
      <c r="B247" s="628" t="s">
        <v>355</v>
      </c>
      <c r="C247" s="629" t="s">
        <v>485</v>
      </c>
      <c r="D247" s="471">
        <v>5740</v>
      </c>
      <c r="E247" s="471">
        <v>1700</v>
      </c>
      <c r="F247" s="471">
        <v>140</v>
      </c>
      <c r="G247" s="471">
        <v>560</v>
      </c>
      <c r="H247" s="471">
        <v>270</v>
      </c>
      <c r="I247" s="471">
        <v>1080</v>
      </c>
      <c r="J247" s="471">
        <v>50</v>
      </c>
      <c r="K247" s="471">
        <v>50</v>
      </c>
      <c r="L247" s="471">
        <v>380</v>
      </c>
      <c r="M247" s="1681">
        <v>4040</v>
      </c>
    </row>
    <row r="248" spans="1:13">
      <c r="A248" s="628" t="s">
        <v>337</v>
      </c>
      <c r="B248" s="628" t="s">
        <v>355</v>
      </c>
      <c r="C248" s="629" t="s">
        <v>486</v>
      </c>
      <c r="D248" s="471">
        <v>4140</v>
      </c>
      <c r="E248" s="471">
        <v>430</v>
      </c>
      <c r="F248" s="471">
        <v>50</v>
      </c>
      <c r="G248" s="471">
        <v>180</v>
      </c>
      <c r="H248" s="471">
        <v>90</v>
      </c>
      <c r="I248" s="471">
        <v>150</v>
      </c>
      <c r="J248" s="471">
        <v>10</v>
      </c>
      <c r="K248" s="471">
        <v>60</v>
      </c>
      <c r="L248" s="471">
        <v>130</v>
      </c>
      <c r="M248" s="1681">
        <v>3710</v>
      </c>
    </row>
    <row r="249" spans="1:13">
      <c r="A249" s="1682" t="s">
        <v>337</v>
      </c>
      <c r="B249" s="1682" t="s">
        <v>355</v>
      </c>
      <c r="C249" s="1683" t="s">
        <v>487</v>
      </c>
      <c r="D249" s="1684">
        <v>560</v>
      </c>
      <c r="E249" s="1684">
        <v>120</v>
      </c>
      <c r="F249" s="1684">
        <v>40</v>
      </c>
      <c r="G249" s="1684">
        <v>70</v>
      </c>
      <c r="H249" s="1684">
        <v>60</v>
      </c>
      <c r="I249" s="1684">
        <v>50</v>
      </c>
      <c r="J249" s="1684">
        <v>30</v>
      </c>
      <c r="K249" s="1684">
        <v>60</v>
      </c>
      <c r="L249" s="1684">
        <v>40</v>
      </c>
      <c r="M249" s="1686">
        <v>440</v>
      </c>
    </row>
    <row r="250" spans="1:13">
      <c r="A250" s="628" t="s">
        <v>337</v>
      </c>
      <c r="B250" s="628" t="s">
        <v>356</v>
      </c>
      <c r="C250" s="629" t="s">
        <v>480</v>
      </c>
      <c r="D250" s="471">
        <v>13150</v>
      </c>
      <c r="E250" s="471">
        <v>4220</v>
      </c>
      <c r="F250" s="471">
        <v>720</v>
      </c>
      <c r="G250" s="471">
        <v>2800</v>
      </c>
      <c r="H250" s="471">
        <v>1070</v>
      </c>
      <c r="I250" s="471">
        <v>1540</v>
      </c>
      <c r="J250" s="471">
        <v>370</v>
      </c>
      <c r="K250" s="471">
        <v>590</v>
      </c>
      <c r="L250" s="471">
        <v>2160</v>
      </c>
      <c r="M250" s="1681">
        <v>8930</v>
      </c>
    </row>
    <row r="251" spans="1:13">
      <c r="A251" s="628" t="s">
        <v>337</v>
      </c>
      <c r="B251" s="628" t="s">
        <v>356</v>
      </c>
      <c r="C251" s="629" t="s">
        <v>481</v>
      </c>
      <c r="D251" s="471">
        <v>3060</v>
      </c>
      <c r="E251" s="471">
        <v>1050</v>
      </c>
      <c r="F251" s="471">
        <v>220</v>
      </c>
      <c r="G251" s="471">
        <v>710</v>
      </c>
      <c r="H251" s="471">
        <v>280</v>
      </c>
      <c r="I251" s="471">
        <v>320</v>
      </c>
      <c r="J251" s="471">
        <v>80</v>
      </c>
      <c r="K251" s="471">
        <v>100</v>
      </c>
      <c r="L251" s="471">
        <v>580</v>
      </c>
      <c r="M251" s="1681">
        <v>2010</v>
      </c>
    </row>
    <row r="252" spans="1:13">
      <c r="A252" s="628" t="s">
        <v>337</v>
      </c>
      <c r="B252" s="628" t="s">
        <v>356</v>
      </c>
      <c r="C252" s="629" t="s">
        <v>482</v>
      </c>
      <c r="D252" s="471">
        <v>2770</v>
      </c>
      <c r="E252" s="471">
        <v>1050</v>
      </c>
      <c r="F252" s="471">
        <v>110</v>
      </c>
      <c r="G252" s="471">
        <v>740</v>
      </c>
      <c r="H252" s="471">
        <v>250</v>
      </c>
      <c r="I252" s="471">
        <v>420</v>
      </c>
      <c r="J252" s="475" t="s">
        <v>327</v>
      </c>
      <c r="K252" s="471">
        <v>90</v>
      </c>
      <c r="L252" s="471">
        <v>560</v>
      </c>
      <c r="M252" s="1681">
        <v>1720</v>
      </c>
    </row>
    <row r="253" spans="1:13">
      <c r="A253" s="628" t="s">
        <v>337</v>
      </c>
      <c r="B253" s="628" t="s">
        <v>356</v>
      </c>
      <c r="C253" s="629" t="s">
        <v>483</v>
      </c>
      <c r="D253" s="471">
        <v>1900</v>
      </c>
      <c r="E253" s="471">
        <v>770</v>
      </c>
      <c r="F253" s="471">
        <v>80</v>
      </c>
      <c r="G253" s="471">
        <v>540</v>
      </c>
      <c r="H253" s="471">
        <v>200</v>
      </c>
      <c r="I253" s="471">
        <v>240</v>
      </c>
      <c r="J253" s="471">
        <v>90</v>
      </c>
      <c r="K253" s="471">
        <v>60</v>
      </c>
      <c r="L253" s="471">
        <v>430</v>
      </c>
      <c r="M253" s="1681">
        <v>1130</v>
      </c>
    </row>
    <row r="254" spans="1:13">
      <c r="A254" s="628" t="s">
        <v>337</v>
      </c>
      <c r="B254" s="628" t="s">
        <v>356</v>
      </c>
      <c r="C254" s="629" t="s">
        <v>484</v>
      </c>
      <c r="D254" s="471">
        <v>2130</v>
      </c>
      <c r="E254" s="471">
        <v>630</v>
      </c>
      <c r="F254" s="471">
        <v>60</v>
      </c>
      <c r="G254" s="471">
        <v>380</v>
      </c>
      <c r="H254" s="471">
        <v>80</v>
      </c>
      <c r="I254" s="471">
        <v>280</v>
      </c>
      <c r="J254" s="471">
        <v>20</v>
      </c>
      <c r="K254" s="471">
        <v>120</v>
      </c>
      <c r="L254" s="471">
        <v>220</v>
      </c>
      <c r="M254" s="1681">
        <v>1500</v>
      </c>
    </row>
    <row r="255" spans="1:13">
      <c r="A255" s="628" t="s">
        <v>337</v>
      </c>
      <c r="B255" s="628" t="s">
        <v>356</v>
      </c>
      <c r="C255" s="629" t="s">
        <v>485</v>
      </c>
      <c r="D255" s="471">
        <v>1500</v>
      </c>
      <c r="E255" s="471">
        <v>300</v>
      </c>
      <c r="F255" s="471">
        <v>40</v>
      </c>
      <c r="G255" s="471">
        <v>120</v>
      </c>
      <c r="H255" s="471">
        <v>20</v>
      </c>
      <c r="I255" s="471">
        <v>110</v>
      </c>
      <c r="J255" s="471">
        <v>30</v>
      </c>
      <c r="K255" s="471">
        <v>20</v>
      </c>
      <c r="L255" s="471">
        <v>100</v>
      </c>
      <c r="M255" s="1681">
        <v>1210</v>
      </c>
    </row>
    <row r="256" spans="1:13">
      <c r="A256" s="628" t="s">
        <v>337</v>
      </c>
      <c r="B256" s="628" t="s">
        <v>356</v>
      </c>
      <c r="C256" s="629" t="s">
        <v>486</v>
      </c>
      <c r="D256" s="471">
        <v>1330</v>
      </c>
      <c r="E256" s="471">
        <v>290</v>
      </c>
      <c r="F256" s="471">
        <v>140</v>
      </c>
      <c r="G256" s="471">
        <v>220</v>
      </c>
      <c r="H256" s="471">
        <v>140</v>
      </c>
      <c r="I256" s="471">
        <v>130</v>
      </c>
      <c r="J256" s="471">
        <v>110</v>
      </c>
      <c r="K256" s="471">
        <v>130</v>
      </c>
      <c r="L256" s="471">
        <v>160</v>
      </c>
      <c r="M256" s="1681">
        <v>1040</v>
      </c>
    </row>
    <row r="257" spans="1:13">
      <c r="A257" s="628" t="s">
        <v>337</v>
      </c>
      <c r="B257" s="628" t="s">
        <v>356</v>
      </c>
      <c r="C257" s="629" t="s">
        <v>487</v>
      </c>
      <c r="D257" s="471">
        <v>150</v>
      </c>
      <c r="E257" s="471">
        <v>70</v>
      </c>
      <c r="F257" s="471">
        <v>70</v>
      </c>
      <c r="G257" s="471">
        <v>70</v>
      </c>
      <c r="H257" s="471">
        <v>70</v>
      </c>
      <c r="I257" s="471">
        <v>30</v>
      </c>
      <c r="J257" s="471">
        <v>50</v>
      </c>
      <c r="K257" s="471">
        <v>70</v>
      </c>
      <c r="L257" s="471">
        <v>70</v>
      </c>
      <c r="M257" s="1681">
        <v>80</v>
      </c>
    </row>
    <row r="258" spans="1:13">
      <c r="A258" s="1640" t="s">
        <v>337</v>
      </c>
      <c r="B258" s="1640" t="s">
        <v>357</v>
      </c>
      <c r="C258" s="1641" t="s">
        <v>480</v>
      </c>
      <c r="D258" s="1679">
        <v>12860</v>
      </c>
      <c r="E258" s="1679">
        <v>4870</v>
      </c>
      <c r="F258" s="1679">
        <v>560</v>
      </c>
      <c r="G258" s="1679">
        <v>2790</v>
      </c>
      <c r="H258" s="1679">
        <v>1440</v>
      </c>
      <c r="I258" s="1679">
        <v>2310</v>
      </c>
      <c r="J258" s="1679">
        <v>340</v>
      </c>
      <c r="K258" s="1679">
        <v>610</v>
      </c>
      <c r="L258" s="1679">
        <v>2020</v>
      </c>
      <c r="M258" s="1680">
        <v>7990</v>
      </c>
    </row>
    <row r="259" spans="1:13">
      <c r="A259" s="628" t="s">
        <v>337</v>
      </c>
      <c r="B259" s="628" t="s">
        <v>357</v>
      </c>
      <c r="C259" s="629" t="s">
        <v>481</v>
      </c>
      <c r="D259" s="471">
        <v>2110</v>
      </c>
      <c r="E259" s="471">
        <v>900</v>
      </c>
      <c r="F259" s="471">
        <v>100</v>
      </c>
      <c r="G259" s="471">
        <v>620</v>
      </c>
      <c r="H259" s="471">
        <v>320</v>
      </c>
      <c r="I259" s="471">
        <v>380</v>
      </c>
      <c r="J259" s="471">
        <v>120</v>
      </c>
      <c r="K259" s="471">
        <v>100</v>
      </c>
      <c r="L259" s="471">
        <v>470</v>
      </c>
      <c r="M259" s="1681">
        <v>1210</v>
      </c>
    </row>
    <row r="260" spans="1:13">
      <c r="A260" s="628" t="s">
        <v>337</v>
      </c>
      <c r="B260" s="628" t="s">
        <v>357</v>
      </c>
      <c r="C260" s="629" t="s">
        <v>482</v>
      </c>
      <c r="D260" s="471">
        <v>1640</v>
      </c>
      <c r="E260" s="471">
        <v>650</v>
      </c>
      <c r="F260" s="471">
        <v>90</v>
      </c>
      <c r="G260" s="471">
        <v>430</v>
      </c>
      <c r="H260" s="471">
        <v>200</v>
      </c>
      <c r="I260" s="471">
        <v>220</v>
      </c>
      <c r="J260" s="471">
        <v>20</v>
      </c>
      <c r="K260" s="471">
        <v>60</v>
      </c>
      <c r="L260" s="471">
        <v>340</v>
      </c>
      <c r="M260" s="1681">
        <v>990</v>
      </c>
    </row>
    <row r="261" spans="1:13">
      <c r="A261" s="628" t="s">
        <v>337</v>
      </c>
      <c r="B261" s="628" t="s">
        <v>357</v>
      </c>
      <c r="C261" s="629" t="s">
        <v>483</v>
      </c>
      <c r="D261" s="471">
        <v>2610</v>
      </c>
      <c r="E261" s="471">
        <v>1220</v>
      </c>
      <c r="F261" s="471">
        <v>220</v>
      </c>
      <c r="G261" s="471">
        <v>700</v>
      </c>
      <c r="H261" s="471">
        <v>480</v>
      </c>
      <c r="I261" s="471">
        <v>680</v>
      </c>
      <c r="J261" s="471">
        <v>90</v>
      </c>
      <c r="K261" s="471">
        <v>210</v>
      </c>
      <c r="L261" s="471">
        <v>490</v>
      </c>
      <c r="M261" s="1681">
        <v>1390</v>
      </c>
    </row>
    <row r="262" spans="1:13">
      <c r="A262" s="628" t="s">
        <v>337</v>
      </c>
      <c r="B262" s="628" t="s">
        <v>357</v>
      </c>
      <c r="C262" s="629" t="s">
        <v>484</v>
      </c>
      <c r="D262" s="471">
        <v>2630</v>
      </c>
      <c r="E262" s="471">
        <v>1140</v>
      </c>
      <c r="F262" s="471">
        <v>40</v>
      </c>
      <c r="G262" s="471">
        <v>630</v>
      </c>
      <c r="H262" s="471">
        <v>200</v>
      </c>
      <c r="I262" s="471">
        <v>620</v>
      </c>
      <c r="J262" s="471">
        <v>50</v>
      </c>
      <c r="K262" s="471">
        <v>110</v>
      </c>
      <c r="L262" s="471">
        <v>300</v>
      </c>
      <c r="M262" s="1681">
        <v>1490</v>
      </c>
    </row>
    <row r="263" spans="1:13">
      <c r="A263" s="628" t="s">
        <v>337</v>
      </c>
      <c r="B263" s="628" t="s">
        <v>357</v>
      </c>
      <c r="C263" s="629" t="s">
        <v>485</v>
      </c>
      <c r="D263" s="471">
        <v>1750</v>
      </c>
      <c r="E263" s="471">
        <v>440</v>
      </c>
      <c r="F263" s="471">
        <v>20</v>
      </c>
      <c r="G263" s="471">
        <v>200</v>
      </c>
      <c r="H263" s="471">
        <v>110</v>
      </c>
      <c r="I263" s="471">
        <v>180</v>
      </c>
      <c r="J263" s="471">
        <v>20</v>
      </c>
      <c r="K263" s="471">
        <v>60</v>
      </c>
      <c r="L263" s="471">
        <v>160</v>
      </c>
      <c r="M263" s="1681">
        <v>1310</v>
      </c>
    </row>
    <row r="264" spans="1:13">
      <c r="A264" s="628" t="s">
        <v>337</v>
      </c>
      <c r="B264" s="628" t="s">
        <v>357</v>
      </c>
      <c r="C264" s="629" t="s">
        <v>486</v>
      </c>
      <c r="D264" s="471">
        <v>1580</v>
      </c>
      <c r="E264" s="471">
        <v>390</v>
      </c>
      <c r="F264" s="471">
        <v>60</v>
      </c>
      <c r="G264" s="471">
        <v>130</v>
      </c>
      <c r="H264" s="471">
        <v>70</v>
      </c>
      <c r="I264" s="471">
        <v>160</v>
      </c>
      <c r="J264" s="475" t="s">
        <v>327</v>
      </c>
      <c r="K264" s="471">
        <v>40</v>
      </c>
      <c r="L264" s="471">
        <v>170</v>
      </c>
      <c r="M264" s="1681">
        <v>1190</v>
      </c>
    </row>
    <row r="265" spans="1:13">
      <c r="A265" s="1682" t="s">
        <v>337</v>
      </c>
      <c r="B265" s="1682" t="s">
        <v>357</v>
      </c>
      <c r="C265" s="1683" t="s">
        <v>487</v>
      </c>
      <c r="D265" s="1684">
        <v>270</v>
      </c>
      <c r="E265" s="1684">
        <v>40</v>
      </c>
      <c r="F265" s="1684">
        <v>40</v>
      </c>
      <c r="G265" s="1684">
        <v>40</v>
      </c>
      <c r="H265" s="1684">
        <v>40</v>
      </c>
      <c r="I265" s="1684">
        <v>40</v>
      </c>
      <c r="J265" s="1684">
        <v>20</v>
      </c>
      <c r="K265" s="1684">
        <v>20</v>
      </c>
      <c r="L265" s="1684">
        <v>40</v>
      </c>
      <c r="M265" s="1686">
        <v>230</v>
      </c>
    </row>
    <row r="266" spans="1:13">
      <c r="A266" s="628" t="s">
        <v>337</v>
      </c>
      <c r="B266" s="628" t="s">
        <v>358</v>
      </c>
      <c r="C266" s="629" t="s">
        <v>480</v>
      </c>
      <c r="D266" s="471">
        <v>6750</v>
      </c>
      <c r="E266" s="471">
        <v>2490</v>
      </c>
      <c r="F266" s="471">
        <v>390</v>
      </c>
      <c r="G266" s="471">
        <v>1630</v>
      </c>
      <c r="H266" s="471">
        <v>450</v>
      </c>
      <c r="I266" s="471">
        <v>680</v>
      </c>
      <c r="J266" s="471">
        <v>140</v>
      </c>
      <c r="K266" s="471">
        <v>290</v>
      </c>
      <c r="L266" s="471">
        <v>1390</v>
      </c>
      <c r="M266" s="1681">
        <v>4260</v>
      </c>
    </row>
    <row r="267" spans="1:13">
      <c r="A267" s="628" t="s">
        <v>337</v>
      </c>
      <c r="B267" s="628" t="s">
        <v>358</v>
      </c>
      <c r="C267" s="629" t="s">
        <v>481</v>
      </c>
      <c r="D267" s="471">
        <v>1940</v>
      </c>
      <c r="E267" s="471">
        <v>770</v>
      </c>
      <c r="F267" s="471">
        <v>80</v>
      </c>
      <c r="G267" s="471">
        <v>450</v>
      </c>
      <c r="H267" s="471">
        <v>160</v>
      </c>
      <c r="I267" s="471">
        <v>200</v>
      </c>
      <c r="J267" s="471">
        <v>40</v>
      </c>
      <c r="K267" s="471">
        <v>70</v>
      </c>
      <c r="L267" s="471">
        <v>460</v>
      </c>
      <c r="M267" s="1681">
        <v>1170</v>
      </c>
    </row>
    <row r="268" spans="1:13">
      <c r="A268" s="628" t="s">
        <v>337</v>
      </c>
      <c r="B268" s="628" t="s">
        <v>358</v>
      </c>
      <c r="C268" s="629" t="s">
        <v>482</v>
      </c>
      <c r="D268" s="471">
        <v>1050</v>
      </c>
      <c r="E268" s="471">
        <v>530</v>
      </c>
      <c r="F268" s="471">
        <v>140</v>
      </c>
      <c r="G268" s="471">
        <v>340</v>
      </c>
      <c r="H268" s="471">
        <v>110</v>
      </c>
      <c r="I268" s="471">
        <v>150</v>
      </c>
      <c r="J268" s="471">
        <v>10</v>
      </c>
      <c r="K268" s="471">
        <v>60</v>
      </c>
      <c r="L268" s="471">
        <v>320</v>
      </c>
      <c r="M268" s="1681">
        <v>520</v>
      </c>
    </row>
    <row r="269" spans="1:13">
      <c r="A269" s="628" t="s">
        <v>337</v>
      </c>
      <c r="B269" s="628" t="s">
        <v>358</v>
      </c>
      <c r="C269" s="629" t="s">
        <v>483</v>
      </c>
      <c r="D269" s="471">
        <v>1000</v>
      </c>
      <c r="E269" s="471">
        <v>440</v>
      </c>
      <c r="F269" s="471">
        <v>20</v>
      </c>
      <c r="G269" s="471">
        <v>370</v>
      </c>
      <c r="H269" s="471">
        <v>60</v>
      </c>
      <c r="I269" s="471">
        <v>80</v>
      </c>
      <c r="J269" s="475" t="s">
        <v>327</v>
      </c>
      <c r="K269" s="471">
        <v>60</v>
      </c>
      <c r="L269" s="471">
        <v>210</v>
      </c>
      <c r="M269" s="1681">
        <v>550</v>
      </c>
    </row>
    <row r="270" spans="1:13">
      <c r="A270" s="628" t="s">
        <v>337</v>
      </c>
      <c r="B270" s="628" t="s">
        <v>358</v>
      </c>
      <c r="C270" s="629" t="s">
        <v>484</v>
      </c>
      <c r="D270" s="471">
        <v>980</v>
      </c>
      <c r="E270" s="471">
        <v>380</v>
      </c>
      <c r="F270" s="471">
        <v>50</v>
      </c>
      <c r="G270" s="471">
        <v>240</v>
      </c>
      <c r="H270" s="471">
        <v>30</v>
      </c>
      <c r="I270" s="471">
        <v>120</v>
      </c>
      <c r="J270" s="471">
        <v>20</v>
      </c>
      <c r="K270" s="471">
        <v>40</v>
      </c>
      <c r="L270" s="471">
        <v>170</v>
      </c>
      <c r="M270" s="1681">
        <v>600</v>
      </c>
    </row>
    <row r="271" spans="1:13">
      <c r="A271" s="628" t="s">
        <v>337</v>
      </c>
      <c r="B271" s="628" t="s">
        <v>358</v>
      </c>
      <c r="C271" s="629" t="s">
        <v>485</v>
      </c>
      <c r="D271" s="471">
        <v>930</v>
      </c>
      <c r="E271" s="471">
        <v>230</v>
      </c>
      <c r="F271" s="471">
        <v>30</v>
      </c>
      <c r="G271" s="471">
        <v>120</v>
      </c>
      <c r="H271" s="471">
        <v>40</v>
      </c>
      <c r="I271" s="471">
        <v>100</v>
      </c>
      <c r="J271" s="471">
        <v>20</v>
      </c>
      <c r="K271" s="471">
        <v>20</v>
      </c>
      <c r="L271" s="471">
        <v>110</v>
      </c>
      <c r="M271" s="1681">
        <v>700</v>
      </c>
    </row>
    <row r="272" spans="1:13">
      <c r="A272" s="628" t="s">
        <v>337</v>
      </c>
      <c r="B272" s="628" t="s">
        <v>358</v>
      </c>
      <c r="C272" s="629" t="s">
        <v>486</v>
      </c>
      <c r="D272" s="471">
        <v>700</v>
      </c>
      <c r="E272" s="471">
        <v>110</v>
      </c>
      <c r="F272" s="471">
        <v>50</v>
      </c>
      <c r="G272" s="471">
        <v>80</v>
      </c>
      <c r="H272" s="471">
        <v>40</v>
      </c>
      <c r="I272" s="471">
        <v>20</v>
      </c>
      <c r="J272" s="471">
        <v>40</v>
      </c>
      <c r="K272" s="471">
        <v>30</v>
      </c>
      <c r="L272" s="471">
        <v>90</v>
      </c>
      <c r="M272" s="1681">
        <v>590</v>
      </c>
    </row>
    <row r="273" spans="1:13">
      <c r="A273" s="628" t="s">
        <v>337</v>
      </c>
      <c r="B273" s="628" t="s">
        <v>358</v>
      </c>
      <c r="C273" s="629" t="s">
        <v>487</v>
      </c>
      <c r="D273" s="471">
        <v>100</v>
      </c>
      <c r="E273" s="471">
        <v>20</v>
      </c>
      <c r="F273" s="471">
        <v>10</v>
      </c>
      <c r="G273" s="471">
        <v>20</v>
      </c>
      <c r="H273" s="471">
        <v>10</v>
      </c>
      <c r="I273" s="471">
        <v>10</v>
      </c>
      <c r="J273" s="471">
        <v>10</v>
      </c>
      <c r="K273" s="471">
        <v>10</v>
      </c>
      <c r="L273" s="471">
        <v>10</v>
      </c>
      <c r="M273" s="1681">
        <v>80</v>
      </c>
    </row>
    <row r="274" spans="1:13">
      <c r="A274" s="1640" t="s">
        <v>337</v>
      </c>
      <c r="B274" s="1640" t="s">
        <v>359</v>
      </c>
      <c r="C274" s="1641" t="s">
        <v>480</v>
      </c>
      <c r="D274" s="1679">
        <v>18870</v>
      </c>
      <c r="E274" s="1679">
        <v>7000</v>
      </c>
      <c r="F274" s="1679">
        <v>990</v>
      </c>
      <c r="G274" s="1679">
        <v>4350</v>
      </c>
      <c r="H274" s="1679">
        <v>1850</v>
      </c>
      <c r="I274" s="1679">
        <v>2350</v>
      </c>
      <c r="J274" s="1679">
        <v>400</v>
      </c>
      <c r="K274" s="1679">
        <v>790</v>
      </c>
      <c r="L274" s="1679">
        <v>2990</v>
      </c>
      <c r="M274" s="1680">
        <v>11870</v>
      </c>
    </row>
    <row r="275" spans="1:13">
      <c r="A275" s="628" t="s">
        <v>337</v>
      </c>
      <c r="B275" s="628" t="s">
        <v>359</v>
      </c>
      <c r="C275" s="629" t="s">
        <v>481</v>
      </c>
      <c r="D275" s="471">
        <v>3900</v>
      </c>
      <c r="E275" s="471">
        <v>1610</v>
      </c>
      <c r="F275" s="471">
        <v>300</v>
      </c>
      <c r="G275" s="471">
        <v>1060</v>
      </c>
      <c r="H275" s="471">
        <v>570</v>
      </c>
      <c r="I275" s="471">
        <v>470</v>
      </c>
      <c r="J275" s="471">
        <v>140</v>
      </c>
      <c r="K275" s="471">
        <v>190</v>
      </c>
      <c r="L275" s="471">
        <v>730</v>
      </c>
      <c r="M275" s="1681">
        <v>2290</v>
      </c>
    </row>
    <row r="276" spans="1:13">
      <c r="A276" s="628" t="s">
        <v>337</v>
      </c>
      <c r="B276" s="628" t="s">
        <v>359</v>
      </c>
      <c r="C276" s="629" t="s">
        <v>482</v>
      </c>
      <c r="D276" s="471">
        <v>3430</v>
      </c>
      <c r="E276" s="471">
        <v>1680</v>
      </c>
      <c r="F276" s="471">
        <v>230</v>
      </c>
      <c r="G276" s="471">
        <v>1100</v>
      </c>
      <c r="H276" s="471">
        <v>410</v>
      </c>
      <c r="I276" s="471">
        <v>430</v>
      </c>
      <c r="J276" s="471">
        <v>50</v>
      </c>
      <c r="K276" s="471">
        <v>120</v>
      </c>
      <c r="L276" s="471">
        <v>780</v>
      </c>
      <c r="M276" s="1681">
        <v>1750</v>
      </c>
    </row>
    <row r="277" spans="1:13">
      <c r="A277" s="628" t="s">
        <v>337</v>
      </c>
      <c r="B277" s="628" t="s">
        <v>359</v>
      </c>
      <c r="C277" s="629" t="s">
        <v>483</v>
      </c>
      <c r="D277" s="471">
        <v>2960</v>
      </c>
      <c r="E277" s="471">
        <v>1120</v>
      </c>
      <c r="F277" s="471">
        <v>130</v>
      </c>
      <c r="G277" s="471">
        <v>700</v>
      </c>
      <c r="H277" s="471">
        <v>330</v>
      </c>
      <c r="I277" s="471">
        <v>370</v>
      </c>
      <c r="J277" s="471">
        <v>60</v>
      </c>
      <c r="K277" s="471">
        <v>150</v>
      </c>
      <c r="L277" s="471">
        <v>460</v>
      </c>
      <c r="M277" s="1681">
        <v>1840</v>
      </c>
    </row>
    <row r="278" spans="1:13">
      <c r="A278" s="628" t="s">
        <v>337</v>
      </c>
      <c r="B278" s="628" t="s">
        <v>359</v>
      </c>
      <c r="C278" s="629" t="s">
        <v>484</v>
      </c>
      <c r="D278" s="471">
        <v>2880</v>
      </c>
      <c r="E278" s="471">
        <v>1300</v>
      </c>
      <c r="F278" s="471">
        <v>90</v>
      </c>
      <c r="G278" s="471">
        <v>810</v>
      </c>
      <c r="H278" s="471">
        <v>290</v>
      </c>
      <c r="I278" s="471">
        <v>560</v>
      </c>
      <c r="J278" s="471">
        <v>20</v>
      </c>
      <c r="K278" s="471">
        <v>140</v>
      </c>
      <c r="L278" s="471">
        <v>450</v>
      </c>
      <c r="M278" s="1681">
        <v>1570</v>
      </c>
    </row>
    <row r="279" spans="1:13">
      <c r="A279" s="628" t="s">
        <v>337</v>
      </c>
      <c r="B279" s="628" t="s">
        <v>359</v>
      </c>
      <c r="C279" s="629" t="s">
        <v>485</v>
      </c>
      <c r="D279" s="471">
        <v>2400</v>
      </c>
      <c r="E279" s="471">
        <v>630</v>
      </c>
      <c r="F279" s="471">
        <v>40</v>
      </c>
      <c r="G279" s="471">
        <v>270</v>
      </c>
      <c r="H279" s="471">
        <v>60</v>
      </c>
      <c r="I279" s="471">
        <v>230</v>
      </c>
      <c r="J279" s="475" t="s">
        <v>327</v>
      </c>
      <c r="K279" s="471">
        <v>70</v>
      </c>
      <c r="L279" s="471">
        <v>220</v>
      </c>
      <c r="M279" s="1681">
        <v>1780</v>
      </c>
    </row>
    <row r="280" spans="1:13">
      <c r="A280" s="628" t="s">
        <v>337</v>
      </c>
      <c r="B280" s="628" t="s">
        <v>359</v>
      </c>
      <c r="C280" s="629" t="s">
        <v>486</v>
      </c>
      <c r="D280" s="471">
        <v>2230</v>
      </c>
      <c r="E280" s="471">
        <v>290</v>
      </c>
      <c r="F280" s="471">
        <v>130</v>
      </c>
      <c r="G280" s="471">
        <v>150</v>
      </c>
      <c r="H280" s="471">
        <v>50</v>
      </c>
      <c r="I280" s="471">
        <v>100</v>
      </c>
      <c r="J280" s="471">
        <v>50</v>
      </c>
      <c r="K280" s="471">
        <v>10</v>
      </c>
      <c r="L280" s="471">
        <v>160</v>
      </c>
      <c r="M280" s="1681">
        <v>1940</v>
      </c>
    </row>
    <row r="281" spans="1:13">
      <c r="A281" s="1682" t="s">
        <v>337</v>
      </c>
      <c r="B281" s="1682" t="s">
        <v>359</v>
      </c>
      <c r="C281" s="1683" t="s">
        <v>487</v>
      </c>
      <c r="D281" s="1684">
        <v>540</v>
      </c>
      <c r="E281" s="1684">
        <v>190</v>
      </c>
      <c r="F281" s="1684">
        <v>80</v>
      </c>
      <c r="G281" s="1684">
        <v>140</v>
      </c>
      <c r="H281" s="1684">
        <v>130</v>
      </c>
      <c r="I281" s="1684">
        <v>140</v>
      </c>
      <c r="J281" s="1684">
        <v>80</v>
      </c>
      <c r="K281" s="1684">
        <v>110</v>
      </c>
      <c r="L281" s="1684">
        <v>120</v>
      </c>
      <c r="M281" s="1686">
        <v>350</v>
      </c>
    </row>
    <row r="282" spans="1:13">
      <c r="A282" s="628" t="s">
        <v>337</v>
      </c>
      <c r="B282" s="628" t="s">
        <v>360</v>
      </c>
      <c r="C282" s="629" t="s">
        <v>480</v>
      </c>
      <c r="D282" s="471">
        <v>13650</v>
      </c>
      <c r="E282" s="471">
        <v>3900</v>
      </c>
      <c r="F282" s="471">
        <v>360</v>
      </c>
      <c r="G282" s="471">
        <v>2060</v>
      </c>
      <c r="H282" s="471">
        <v>890</v>
      </c>
      <c r="I282" s="471">
        <v>1500</v>
      </c>
      <c r="J282" s="471">
        <v>230</v>
      </c>
      <c r="K282" s="471">
        <v>180</v>
      </c>
      <c r="L282" s="471">
        <v>1640</v>
      </c>
      <c r="M282" s="1681">
        <v>9750</v>
      </c>
    </row>
    <row r="283" spans="1:13">
      <c r="A283" s="628" t="s">
        <v>337</v>
      </c>
      <c r="B283" s="628" t="s">
        <v>360</v>
      </c>
      <c r="C283" s="629" t="s">
        <v>481</v>
      </c>
      <c r="D283" s="471">
        <v>2800</v>
      </c>
      <c r="E283" s="471">
        <v>980</v>
      </c>
      <c r="F283" s="471">
        <v>60</v>
      </c>
      <c r="G283" s="471">
        <v>520</v>
      </c>
      <c r="H283" s="471">
        <v>180</v>
      </c>
      <c r="I283" s="471">
        <v>250</v>
      </c>
      <c r="J283" s="471">
        <v>70</v>
      </c>
      <c r="K283" s="471">
        <v>60</v>
      </c>
      <c r="L283" s="471">
        <v>490</v>
      </c>
      <c r="M283" s="1681">
        <v>1830</v>
      </c>
    </row>
    <row r="284" spans="1:13">
      <c r="A284" s="628" t="s">
        <v>337</v>
      </c>
      <c r="B284" s="628" t="s">
        <v>360</v>
      </c>
      <c r="C284" s="629" t="s">
        <v>482</v>
      </c>
      <c r="D284" s="471">
        <v>2240</v>
      </c>
      <c r="E284" s="471">
        <v>860</v>
      </c>
      <c r="F284" s="471">
        <v>140</v>
      </c>
      <c r="G284" s="471">
        <v>540</v>
      </c>
      <c r="H284" s="471">
        <v>270</v>
      </c>
      <c r="I284" s="471">
        <v>440</v>
      </c>
      <c r="J284" s="471">
        <v>70</v>
      </c>
      <c r="K284" s="471">
        <v>70</v>
      </c>
      <c r="L284" s="471">
        <v>300</v>
      </c>
      <c r="M284" s="1681">
        <v>1380</v>
      </c>
    </row>
    <row r="285" spans="1:13">
      <c r="A285" s="628" t="s">
        <v>337</v>
      </c>
      <c r="B285" s="628" t="s">
        <v>360</v>
      </c>
      <c r="C285" s="629" t="s">
        <v>483</v>
      </c>
      <c r="D285" s="471">
        <v>2090</v>
      </c>
      <c r="E285" s="471">
        <v>750</v>
      </c>
      <c r="F285" s="471">
        <v>60</v>
      </c>
      <c r="G285" s="471">
        <v>420</v>
      </c>
      <c r="H285" s="471">
        <v>160</v>
      </c>
      <c r="I285" s="471">
        <v>240</v>
      </c>
      <c r="J285" s="471">
        <v>30</v>
      </c>
      <c r="K285" s="471">
        <v>10</v>
      </c>
      <c r="L285" s="471">
        <v>220</v>
      </c>
      <c r="M285" s="1681">
        <v>1330</v>
      </c>
    </row>
    <row r="286" spans="1:13">
      <c r="A286" s="628" t="s">
        <v>337</v>
      </c>
      <c r="B286" s="628" t="s">
        <v>360</v>
      </c>
      <c r="C286" s="629" t="s">
        <v>484</v>
      </c>
      <c r="D286" s="471">
        <v>1990</v>
      </c>
      <c r="E286" s="471">
        <v>510</v>
      </c>
      <c r="F286" s="471">
        <v>10</v>
      </c>
      <c r="G286" s="471">
        <v>260</v>
      </c>
      <c r="H286" s="471">
        <v>110</v>
      </c>
      <c r="I286" s="471">
        <v>210</v>
      </c>
      <c r="J286" s="475" t="s">
        <v>327</v>
      </c>
      <c r="K286" s="475" t="s">
        <v>327</v>
      </c>
      <c r="L286" s="471">
        <v>200</v>
      </c>
      <c r="M286" s="1681">
        <v>1480</v>
      </c>
    </row>
    <row r="287" spans="1:13">
      <c r="A287" s="628" t="s">
        <v>337</v>
      </c>
      <c r="B287" s="628" t="s">
        <v>360</v>
      </c>
      <c r="C287" s="629" t="s">
        <v>485</v>
      </c>
      <c r="D287" s="471">
        <v>1800</v>
      </c>
      <c r="E287" s="471">
        <v>340</v>
      </c>
      <c r="F287" s="471">
        <v>20</v>
      </c>
      <c r="G287" s="471">
        <v>110</v>
      </c>
      <c r="H287" s="471">
        <v>60</v>
      </c>
      <c r="I287" s="471">
        <v>170</v>
      </c>
      <c r="J287" s="471">
        <v>20</v>
      </c>
      <c r="K287" s="471">
        <v>20</v>
      </c>
      <c r="L287" s="471">
        <v>210</v>
      </c>
      <c r="M287" s="1681">
        <v>1450</v>
      </c>
    </row>
    <row r="288" spans="1:13">
      <c r="A288" s="628" t="s">
        <v>337</v>
      </c>
      <c r="B288" s="628" t="s">
        <v>360</v>
      </c>
      <c r="C288" s="629" t="s">
        <v>486</v>
      </c>
      <c r="D288" s="471">
        <v>1840</v>
      </c>
      <c r="E288" s="471">
        <v>290</v>
      </c>
      <c r="F288" s="471">
        <v>50</v>
      </c>
      <c r="G288" s="471">
        <v>120</v>
      </c>
      <c r="H288" s="471">
        <v>60</v>
      </c>
      <c r="I288" s="471">
        <v>130</v>
      </c>
      <c r="J288" s="471">
        <v>20</v>
      </c>
      <c r="K288" s="471">
        <v>20</v>
      </c>
      <c r="L288" s="471">
        <v>140</v>
      </c>
      <c r="M288" s="1681">
        <v>1560</v>
      </c>
    </row>
    <row r="289" spans="1:13">
      <c r="A289" s="628" t="s">
        <v>337</v>
      </c>
      <c r="B289" s="628" t="s">
        <v>360</v>
      </c>
      <c r="C289" s="629" t="s">
        <v>487</v>
      </c>
      <c r="D289" s="471">
        <v>390</v>
      </c>
      <c r="E289" s="471">
        <v>60</v>
      </c>
      <c r="F289" s="475" t="s">
        <v>327</v>
      </c>
      <c r="G289" s="471">
        <v>40</v>
      </c>
      <c r="H289" s="471">
        <v>60</v>
      </c>
      <c r="I289" s="471">
        <v>30</v>
      </c>
      <c r="J289" s="471">
        <v>20</v>
      </c>
      <c r="K289" s="475" t="s">
        <v>327</v>
      </c>
      <c r="L289" s="471">
        <v>40</v>
      </c>
      <c r="M289" s="1681">
        <v>320</v>
      </c>
    </row>
    <row r="290" spans="1:13">
      <c r="A290" s="1640" t="s">
        <v>337</v>
      </c>
      <c r="B290" s="1640" t="s">
        <v>361</v>
      </c>
      <c r="C290" s="1641" t="s">
        <v>480</v>
      </c>
      <c r="D290" s="1679">
        <v>8750</v>
      </c>
      <c r="E290" s="1679">
        <v>3310</v>
      </c>
      <c r="F290" s="1679">
        <v>350</v>
      </c>
      <c r="G290" s="1679">
        <v>1970</v>
      </c>
      <c r="H290" s="1679">
        <v>870</v>
      </c>
      <c r="I290" s="1679">
        <v>970</v>
      </c>
      <c r="J290" s="1679">
        <v>140</v>
      </c>
      <c r="K290" s="1679">
        <v>690</v>
      </c>
      <c r="L290" s="1679">
        <v>1640</v>
      </c>
      <c r="M290" s="1680">
        <v>5450</v>
      </c>
    </row>
    <row r="291" spans="1:13">
      <c r="A291" s="628" t="s">
        <v>337</v>
      </c>
      <c r="B291" s="628" t="s">
        <v>361</v>
      </c>
      <c r="C291" s="629" t="s">
        <v>481</v>
      </c>
      <c r="D291" s="471">
        <v>1880</v>
      </c>
      <c r="E291" s="471">
        <v>870</v>
      </c>
      <c r="F291" s="471">
        <v>140</v>
      </c>
      <c r="G291" s="471">
        <v>530</v>
      </c>
      <c r="H291" s="471">
        <v>250</v>
      </c>
      <c r="I291" s="471">
        <v>300</v>
      </c>
      <c r="J291" s="471">
        <v>50</v>
      </c>
      <c r="K291" s="471">
        <v>180</v>
      </c>
      <c r="L291" s="471">
        <v>500</v>
      </c>
      <c r="M291" s="1681">
        <v>1000</v>
      </c>
    </row>
    <row r="292" spans="1:13">
      <c r="A292" s="628" t="s">
        <v>337</v>
      </c>
      <c r="B292" s="628" t="s">
        <v>361</v>
      </c>
      <c r="C292" s="629" t="s">
        <v>482</v>
      </c>
      <c r="D292" s="471">
        <v>1560</v>
      </c>
      <c r="E292" s="471">
        <v>620</v>
      </c>
      <c r="F292" s="471">
        <v>80</v>
      </c>
      <c r="G292" s="471">
        <v>340</v>
      </c>
      <c r="H292" s="471">
        <v>240</v>
      </c>
      <c r="I292" s="471">
        <v>170</v>
      </c>
      <c r="J292" s="471">
        <v>20</v>
      </c>
      <c r="K292" s="471">
        <v>140</v>
      </c>
      <c r="L292" s="471">
        <v>370</v>
      </c>
      <c r="M292" s="1681">
        <v>940</v>
      </c>
    </row>
    <row r="293" spans="1:13">
      <c r="A293" s="628" t="s">
        <v>337</v>
      </c>
      <c r="B293" s="628" t="s">
        <v>361</v>
      </c>
      <c r="C293" s="629" t="s">
        <v>483</v>
      </c>
      <c r="D293" s="471">
        <v>1370</v>
      </c>
      <c r="E293" s="471">
        <v>660</v>
      </c>
      <c r="F293" s="471">
        <v>20</v>
      </c>
      <c r="G293" s="471">
        <v>410</v>
      </c>
      <c r="H293" s="471">
        <v>140</v>
      </c>
      <c r="I293" s="471">
        <v>130</v>
      </c>
      <c r="J293" s="471">
        <v>0</v>
      </c>
      <c r="K293" s="471">
        <v>130</v>
      </c>
      <c r="L293" s="471">
        <v>360</v>
      </c>
      <c r="M293" s="1681">
        <v>710</v>
      </c>
    </row>
    <row r="294" spans="1:13">
      <c r="A294" s="628" t="s">
        <v>337</v>
      </c>
      <c r="B294" s="628" t="s">
        <v>361</v>
      </c>
      <c r="C294" s="629" t="s">
        <v>484</v>
      </c>
      <c r="D294" s="471">
        <v>1690</v>
      </c>
      <c r="E294" s="471">
        <v>670</v>
      </c>
      <c r="F294" s="471">
        <v>40</v>
      </c>
      <c r="G294" s="471">
        <v>450</v>
      </c>
      <c r="H294" s="471">
        <v>150</v>
      </c>
      <c r="I294" s="471">
        <v>180</v>
      </c>
      <c r="J294" s="471">
        <v>20</v>
      </c>
      <c r="K294" s="471">
        <v>150</v>
      </c>
      <c r="L294" s="471">
        <v>250</v>
      </c>
      <c r="M294" s="1681">
        <v>1020</v>
      </c>
    </row>
    <row r="295" spans="1:13">
      <c r="A295" s="628" t="s">
        <v>337</v>
      </c>
      <c r="B295" s="628" t="s">
        <v>361</v>
      </c>
      <c r="C295" s="629" t="s">
        <v>485</v>
      </c>
      <c r="D295" s="471">
        <v>1040</v>
      </c>
      <c r="E295" s="471">
        <v>280</v>
      </c>
      <c r="F295" s="471">
        <v>20</v>
      </c>
      <c r="G295" s="471">
        <v>160</v>
      </c>
      <c r="H295" s="471">
        <v>50</v>
      </c>
      <c r="I295" s="471">
        <v>120</v>
      </c>
      <c r="J295" s="471">
        <v>10</v>
      </c>
      <c r="K295" s="471">
        <v>50</v>
      </c>
      <c r="L295" s="471">
        <v>40</v>
      </c>
      <c r="M295" s="1681">
        <v>760</v>
      </c>
    </row>
    <row r="296" spans="1:13">
      <c r="A296" s="628" t="s">
        <v>337</v>
      </c>
      <c r="B296" s="628" t="s">
        <v>361</v>
      </c>
      <c r="C296" s="629" t="s">
        <v>486</v>
      </c>
      <c r="D296" s="471">
        <v>1000</v>
      </c>
      <c r="E296" s="471">
        <v>170</v>
      </c>
      <c r="F296" s="471">
        <v>50</v>
      </c>
      <c r="G296" s="471">
        <v>70</v>
      </c>
      <c r="H296" s="471">
        <v>30</v>
      </c>
      <c r="I296" s="471">
        <v>60</v>
      </c>
      <c r="J296" s="471">
        <v>30</v>
      </c>
      <c r="K296" s="471">
        <v>30</v>
      </c>
      <c r="L296" s="471">
        <v>90</v>
      </c>
      <c r="M296" s="1681">
        <v>830</v>
      </c>
    </row>
    <row r="297" spans="1:13">
      <c r="A297" s="1682" t="s">
        <v>337</v>
      </c>
      <c r="B297" s="1682" t="s">
        <v>361</v>
      </c>
      <c r="C297" s="1683" t="s">
        <v>487</v>
      </c>
      <c r="D297" s="1684">
        <v>210</v>
      </c>
      <c r="E297" s="1684">
        <v>30</v>
      </c>
      <c r="F297" s="1684">
        <v>0</v>
      </c>
      <c r="G297" s="1684">
        <v>10</v>
      </c>
      <c r="H297" s="1684">
        <v>10</v>
      </c>
      <c r="I297" s="1684">
        <v>10</v>
      </c>
      <c r="J297" s="1684">
        <v>0</v>
      </c>
      <c r="K297" s="1684">
        <v>10</v>
      </c>
      <c r="L297" s="1684">
        <v>30</v>
      </c>
      <c r="M297" s="1686">
        <v>180</v>
      </c>
    </row>
    <row r="298" spans="1:13">
      <c r="A298" s="628" t="s">
        <v>337</v>
      </c>
      <c r="B298" s="628" t="s">
        <v>362</v>
      </c>
      <c r="C298" s="629" t="s">
        <v>480</v>
      </c>
      <c r="D298" s="471">
        <v>12320</v>
      </c>
      <c r="E298" s="471">
        <v>4110</v>
      </c>
      <c r="F298" s="471">
        <v>410</v>
      </c>
      <c r="G298" s="471">
        <v>2220</v>
      </c>
      <c r="H298" s="471">
        <v>790</v>
      </c>
      <c r="I298" s="471">
        <v>1530</v>
      </c>
      <c r="J298" s="471">
        <v>230</v>
      </c>
      <c r="K298" s="471">
        <v>280</v>
      </c>
      <c r="L298" s="471">
        <v>1910</v>
      </c>
      <c r="M298" s="1681">
        <v>8210</v>
      </c>
    </row>
    <row r="299" spans="1:13">
      <c r="A299" s="628" t="s">
        <v>337</v>
      </c>
      <c r="B299" s="628" t="s">
        <v>362</v>
      </c>
      <c r="C299" s="629" t="s">
        <v>481</v>
      </c>
      <c r="D299" s="471">
        <v>2010</v>
      </c>
      <c r="E299" s="471">
        <v>780</v>
      </c>
      <c r="F299" s="471">
        <v>130</v>
      </c>
      <c r="G299" s="471">
        <v>400</v>
      </c>
      <c r="H299" s="471">
        <v>190</v>
      </c>
      <c r="I299" s="471">
        <v>270</v>
      </c>
      <c r="J299" s="471">
        <v>40</v>
      </c>
      <c r="K299" s="471">
        <v>50</v>
      </c>
      <c r="L299" s="471">
        <v>450</v>
      </c>
      <c r="M299" s="1681">
        <v>1230</v>
      </c>
    </row>
    <row r="300" spans="1:13">
      <c r="A300" s="628" t="s">
        <v>337</v>
      </c>
      <c r="B300" s="628" t="s">
        <v>362</v>
      </c>
      <c r="C300" s="629" t="s">
        <v>482</v>
      </c>
      <c r="D300" s="471">
        <v>1690</v>
      </c>
      <c r="E300" s="471">
        <v>560</v>
      </c>
      <c r="F300" s="471">
        <v>90</v>
      </c>
      <c r="G300" s="471">
        <v>350</v>
      </c>
      <c r="H300" s="471">
        <v>120</v>
      </c>
      <c r="I300" s="471">
        <v>150</v>
      </c>
      <c r="J300" s="471">
        <v>70</v>
      </c>
      <c r="K300" s="471">
        <v>40</v>
      </c>
      <c r="L300" s="471">
        <v>200</v>
      </c>
      <c r="M300" s="1681">
        <v>1130</v>
      </c>
    </row>
    <row r="301" spans="1:13">
      <c r="A301" s="628" t="s">
        <v>337</v>
      </c>
      <c r="B301" s="628" t="s">
        <v>362</v>
      </c>
      <c r="C301" s="629" t="s">
        <v>483</v>
      </c>
      <c r="D301" s="471">
        <v>1750</v>
      </c>
      <c r="E301" s="471">
        <v>810</v>
      </c>
      <c r="F301" s="471">
        <v>30</v>
      </c>
      <c r="G301" s="471">
        <v>410</v>
      </c>
      <c r="H301" s="471">
        <v>190</v>
      </c>
      <c r="I301" s="471">
        <v>280</v>
      </c>
      <c r="J301" s="471">
        <v>50</v>
      </c>
      <c r="K301" s="471">
        <v>70</v>
      </c>
      <c r="L301" s="471">
        <v>480</v>
      </c>
      <c r="M301" s="1681">
        <v>930</v>
      </c>
    </row>
    <row r="302" spans="1:13">
      <c r="A302" s="628" t="s">
        <v>337</v>
      </c>
      <c r="B302" s="628" t="s">
        <v>362</v>
      </c>
      <c r="C302" s="629" t="s">
        <v>484</v>
      </c>
      <c r="D302" s="471">
        <v>2970</v>
      </c>
      <c r="E302" s="471">
        <v>1160</v>
      </c>
      <c r="F302" s="471">
        <v>30</v>
      </c>
      <c r="G302" s="471">
        <v>650</v>
      </c>
      <c r="H302" s="471">
        <v>80</v>
      </c>
      <c r="I302" s="471">
        <v>470</v>
      </c>
      <c r="J302" s="471">
        <v>20</v>
      </c>
      <c r="K302" s="471">
        <v>70</v>
      </c>
      <c r="L302" s="471">
        <v>490</v>
      </c>
      <c r="M302" s="1681">
        <v>1810</v>
      </c>
    </row>
    <row r="303" spans="1:13">
      <c r="A303" s="628" t="s">
        <v>337</v>
      </c>
      <c r="B303" s="628" t="s">
        <v>362</v>
      </c>
      <c r="C303" s="629" t="s">
        <v>485</v>
      </c>
      <c r="D303" s="471">
        <v>2110</v>
      </c>
      <c r="E303" s="471">
        <v>490</v>
      </c>
      <c r="F303" s="471">
        <v>20</v>
      </c>
      <c r="G303" s="471">
        <v>240</v>
      </c>
      <c r="H303" s="471">
        <v>100</v>
      </c>
      <c r="I303" s="471">
        <v>260</v>
      </c>
      <c r="J303" s="471">
        <v>30</v>
      </c>
      <c r="K303" s="471">
        <v>10</v>
      </c>
      <c r="L303" s="471">
        <v>170</v>
      </c>
      <c r="M303" s="1681">
        <v>1610</v>
      </c>
    </row>
    <row r="304" spans="1:13">
      <c r="A304" s="628" t="s">
        <v>337</v>
      </c>
      <c r="B304" s="628" t="s">
        <v>362</v>
      </c>
      <c r="C304" s="629" t="s">
        <v>486</v>
      </c>
      <c r="D304" s="471">
        <v>1500</v>
      </c>
      <c r="E304" s="471">
        <v>220</v>
      </c>
      <c r="F304" s="471">
        <v>50</v>
      </c>
      <c r="G304" s="471">
        <v>110</v>
      </c>
      <c r="H304" s="471">
        <v>50</v>
      </c>
      <c r="I304" s="471">
        <v>50</v>
      </c>
      <c r="J304" s="471">
        <v>20</v>
      </c>
      <c r="K304" s="471">
        <v>20</v>
      </c>
      <c r="L304" s="471">
        <v>100</v>
      </c>
      <c r="M304" s="1681">
        <v>1270</v>
      </c>
    </row>
    <row r="305" spans="1:13">
      <c r="A305" s="628" t="s">
        <v>337</v>
      </c>
      <c r="B305" s="628" t="s">
        <v>362</v>
      </c>
      <c r="C305" s="629" t="s">
        <v>487</v>
      </c>
      <c r="D305" s="471">
        <v>280</v>
      </c>
      <c r="E305" s="471">
        <v>80</v>
      </c>
      <c r="F305" s="471">
        <v>70</v>
      </c>
      <c r="G305" s="471">
        <v>60</v>
      </c>
      <c r="H305" s="471">
        <v>60</v>
      </c>
      <c r="I305" s="471">
        <v>50</v>
      </c>
      <c r="J305" s="471">
        <v>20</v>
      </c>
      <c r="K305" s="471">
        <v>20</v>
      </c>
      <c r="L305" s="471">
        <v>20</v>
      </c>
      <c r="M305" s="1681">
        <v>210</v>
      </c>
    </row>
    <row r="306" spans="1:13">
      <c r="A306" s="1640" t="s">
        <v>337</v>
      </c>
      <c r="B306" s="1640" t="s">
        <v>363</v>
      </c>
      <c r="C306" s="1641" t="s">
        <v>480</v>
      </c>
      <c r="D306" s="1679">
        <v>10560</v>
      </c>
      <c r="E306" s="1679">
        <v>3940</v>
      </c>
      <c r="F306" s="1679">
        <v>600</v>
      </c>
      <c r="G306" s="1679">
        <v>2300</v>
      </c>
      <c r="H306" s="1679">
        <v>1100</v>
      </c>
      <c r="I306" s="1679">
        <v>1160</v>
      </c>
      <c r="J306" s="1679">
        <v>160</v>
      </c>
      <c r="K306" s="1679">
        <v>290</v>
      </c>
      <c r="L306" s="1679">
        <v>1780</v>
      </c>
      <c r="M306" s="1680">
        <v>6620</v>
      </c>
    </row>
    <row r="307" spans="1:13">
      <c r="A307" s="628" t="s">
        <v>337</v>
      </c>
      <c r="B307" s="628" t="s">
        <v>363</v>
      </c>
      <c r="C307" s="629" t="s">
        <v>481</v>
      </c>
      <c r="D307" s="471">
        <v>2230</v>
      </c>
      <c r="E307" s="471">
        <v>930</v>
      </c>
      <c r="F307" s="471">
        <v>130</v>
      </c>
      <c r="G307" s="471">
        <v>540</v>
      </c>
      <c r="H307" s="471">
        <v>250</v>
      </c>
      <c r="I307" s="471">
        <v>300</v>
      </c>
      <c r="J307" s="471">
        <v>60</v>
      </c>
      <c r="K307" s="471">
        <v>20</v>
      </c>
      <c r="L307" s="471">
        <v>360</v>
      </c>
      <c r="M307" s="1681">
        <v>1300</v>
      </c>
    </row>
    <row r="308" spans="1:13">
      <c r="A308" s="628" t="s">
        <v>337</v>
      </c>
      <c r="B308" s="628" t="s">
        <v>363</v>
      </c>
      <c r="C308" s="629" t="s">
        <v>482</v>
      </c>
      <c r="D308" s="471">
        <v>2230</v>
      </c>
      <c r="E308" s="471">
        <v>940</v>
      </c>
      <c r="F308" s="471">
        <v>190</v>
      </c>
      <c r="G308" s="471">
        <v>580</v>
      </c>
      <c r="H308" s="471">
        <v>360</v>
      </c>
      <c r="I308" s="471">
        <v>270</v>
      </c>
      <c r="J308" s="471">
        <v>40</v>
      </c>
      <c r="K308" s="471">
        <v>90</v>
      </c>
      <c r="L308" s="471">
        <v>530</v>
      </c>
      <c r="M308" s="1681">
        <v>1300</v>
      </c>
    </row>
    <row r="309" spans="1:13">
      <c r="A309" s="628" t="s">
        <v>337</v>
      </c>
      <c r="B309" s="628" t="s">
        <v>363</v>
      </c>
      <c r="C309" s="629" t="s">
        <v>483</v>
      </c>
      <c r="D309" s="471">
        <v>1560</v>
      </c>
      <c r="E309" s="471">
        <v>710</v>
      </c>
      <c r="F309" s="471">
        <v>70</v>
      </c>
      <c r="G309" s="471">
        <v>470</v>
      </c>
      <c r="H309" s="471">
        <v>170</v>
      </c>
      <c r="I309" s="471">
        <v>180</v>
      </c>
      <c r="J309" s="471">
        <v>20</v>
      </c>
      <c r="K309" s="471">
        <v>40</v>
      </c>
      <c r="L309" s="471">
        <v>270</v>
      </c>
      <c r="M309" s="1681">
        <v>840</v>
      </c>
    </row>
    <row r="310" spans="1:13">
      <c r="A310" s="628" t="s">
        <v>337</v>
      </c>
      <c r="B310" s="628" t="s">
        <v>363</v>
      </c>
      <c r="C310" s="629" t="s">
        <v>484</v>
      </c>
      <c r="D310" s="471">
        <v>1900</v>
      </c>
      <c r="E310" s="471">
        <v>660</v>
      </c>
      <c r="F310" s="471">
        <v>50</v>
      </c>
      <c r="G310" s="471">
        <v>380</v>
      </c>
      <c r="H310" s="471">
        <v>130</v>
      </c>
      <c r="I310" s="471">
        <v>220</v>
      </c>
      <c r="J310" s="471">
        <v>10</v>
      </c>
      <c r="K310" s="471">
        <v>40</v>
      </c>
      <c r="L310" s="471">
        <v>250</v>
      </c>
      <c r="M310" s="1681">
        <v>1240</v>
      </c>
    </row>
    <row r="311" spans="1:13">
      <c r="A311" s="628" t="s">
        <v>337</v>
      </c>
      <c r="B311" s="628" t="s">
        <v>363</v>
      </c>
      <c r="C311" s="629" t="s">
        <v>485</v>
      </c>
      <c r="D311" s="471">
        <v>1340</v>
      </c>
      <c r="E311" s="471">
        <v>360</v>
      </c>
      <c r="F311" s="471">
        <v>80</v>
      </c>
      <c r="G311" s="471">
        <v>170</v>
      </c>
      <c r="H311" s="471">
        <v>80</v>
      </c>
      <c r="I311" s="471">
        <v>70</v>
      </c>
      <c r="J311" s="471">
        <v>20</v>
      </c>
      <c r="K311" s="471">
        <v>30</v>
      </c>
      <c r="L311" s="471">
        <v>180</v>
      </c>
      <c r="M311" s="1681">
        <v>990</v>
      </c>
    </row>
    <row r="312" spans="1:13">
      <c r="A312" s="628" t="s">
        <v>337</v>
      </c>
      <c r="B312" s="628" t="s">
        <v>363</v>
      </c>
      <c r="C312" s="629" t="s">
        <v>486</v>
      </c>
      <c r="D312" s="471">
        <v>1020</v>
      </c>
      <c r="E312" s="471">
        <v>280</v>
      </c>
      <c r="F312" s="471">
        <v>20</v>
      </c>
      <c r="G312" s="471">
        <v>120</v>
      </c>
      <c r="H312" s="471">
        <v>70</v>
      </c>
      <c r="I312" s="471">
        <v>100</v>
      </c>
      <c r="J312" s="471">
        <v>10</v>
      </c>
      <c r="K312" s="471">
        <v>30</v>
      </c>
      <c r="L312" s="471">
        <v>150</v>
      </c>
      <c r="M312" s="1681">
        <v>740</v>
      </c>
    </row>
    <row r="313" spans="1:13">
      <c r="A313" s="1682" t="s">
        <v>337</v>
      </c>
      <c r="B313" s="1682" t="s">
        <v>363</v>
      </c>
      <c r="C313" s="1683" t="s">
        <v>487</v>
      </c>
      <c r="D313" s="1684">
        <v>260</v>
      </c>
      <c r="E313" s="1684">
        <v>60</v>
      </c>
      <c r="F313" s="1684">
        <v>50</v>
      </c>
      <c r="G313" s="1684">
        <v>40</v>
      </c>
      <c r="H313" s="1684">
        <v>40</v>
      </c>
      <c r="I313" s="1684">
        <v>20</v>
      </c>
      <c r="J313" s="1685" t="s">
        <v>327</v>
      </c>
      <c r="K313" s="1684">
        <v>30</v>
      </c>
      <c r="L313" s="1684">
        <v>40</v>
      </c>
      <c r="M313" s="1686">
        <v>190</v>
      </c>
    </row>
    <row r="314" spans="1:13">
      <c r="A314" s="628" t="s">
        <v>337</v>
      </c>
      <c r="B314" s="628" t="s">
        <v>364</v>
      </c>
      <c r="C314" s="629" t="s">
        <v>480</v>
      </c>
      <c r="D314" s="471">
        <v>10280</v>
      </c>
      <c r="E314" s="471">
        <v>3180</v>
      </c>
      <c r="F314" s="471">
        <v>360</v>
      </c>
      <c r="G314" s="471">
        <v>1880</v>
      </c>
      <c r="H314" s="471">
        <v>680</v>
      </c>
      <c r="I314" s="471">
        <v>1230</v>
      </c>
      <c r="J314" s="471">
        <v>90</v>
      </c>
      <c r="K314" s="471">
        <v>290</v>
      </c>
      <c r="L314" s="471">
        <v>1410</v>
      </c>
      <c r="M314" s="1681">
        <v>7100</v>
      </c>
    </row>
    <row r="315" spans="1:13">
      <c r="A315" s="628" t="s">
        <v>337</v>
      </c>
      <c r="B315" s="628" t="s">
        <v>364</v>
      </c>
      <c r="C315" s="629" t="s">
        <v>481</v>
      </c>
      <c r="D315" s="471">
        <v>1610</v>
      </c>
      <c r="E315" s="471">
        <v>580</v>
      </c>
      <c r="F315" s="471">
        <v>90</v>
      </c>
      <c r="G315" s="471">
        <v>400</v>
      </c>
      <c r="H315" s="471">
        <v>160</v>
      </c>
      <c r="I315" s="471">
        <v>130</v>
      </c>
      <c r="J315" s="471">
        <v>30</v>
      </c>
      <c r="K315" s="471">
        <v>30</v>
      </c>
      <c r="L315" s="471">
        <v>360</v>
      </c>
      <c r="M315" s="1681">
        <v>1020</v>
      </c>
    </row>
    <row r="316" spans="1:13">
      <c r="A316" s="628" t="s">
        <v>337</v>
      </c>
      <c r="B316" s="628" t="s">
        <v>364</v>
      </c>
      <c r="C316" s="629" t="s">
        <v>482</v>
      </c>
      <c r="D316" s="471">
        <v>1550</v>
      </c>
      <c r="E316" s="471">
        <v>540</v>
      </c>
      <c r="F316" s="471">
        <v>80</v>
      </c>
      <c r="G316" s="471">
        <v>380</v>
      </c>
      <c r="H316" s="471">
        <v>150</v>
      </c>
      <c r="I316" s="471">
        <v>190</v>
      </c>
      <c r="J316" s="471">
        <v>40</v>
      </c>
      <c r="K316" s="471">
        <v>90</v>
      </c>
      <c r="L316" s="471">
        <v>310</v>
      </c>
      <c r="M316" s="1681">
        <v>1010</v>
      </c>
    </row>
    <row r="317" spans="1:13">
      <c r="A317" s="628" t="s">
        <v>337</v>
      </c>
      <c r="B317" s="628" t="s">
        <v>364</v>
      </c>
      <c r="C317" s="629" t="s">
        <v>483</v>
      </c>
      <c r="D317" s="471">
        <v>1330</v>
      </c>
      <c r="E317" s="471">
        <v>680</v>
      </c>
      <c r="F317" s="471">
        <v>50</v>
      </c>
      <c r="G317" s="471">
        <v>470</v>
      </c>
      <c r="H317" s="471">
        <v>120</v>
      </c>
      <c r="I317" s="471">
        <v>210</v>
      </c>
      <c r="J317" s="471">
        <v>10</v>
      </c>
      <c r="K317" s="471">
        <v>70</v>
      </c>
      <c r="L317" s="471">
        <v>300</v>
      </c>
      <c r="M317" s="1681">
        <v>650</v>
      </c>
    </row>
    <row r="318" spans="1:13">
      <c r="A318" s="628" t="s">
        <v>337</v>
      </c>
      <c r="B318" s="628" t="s">
        <v>364</v>
      </c>
      <c r="C318" s="629" t="s">
        <v>484</v>
      </c>
      <c r="D318" s="471">
        <v>1860</v>
      </c>
      <c r="E318" s="471">
        <v>710</v>
      </c>
      <c r="F318" s="471">
        <v>60</v>
      </c>
      <c r="G318" s="471">
        <v>320</v>
      </c>
      <c r="H318" s="471">
        <v>90</v>
      </c>
      <c r="I318" s="471">
        <v>400</v>
      </c>
      <c r="J318" s="475" t="s">
        <v>327</v>
      </c>
      <c r="K318" s="471">
        <v>50</v>
      </c>
      <c r="L318" s="471">
        <v>190</v>
      </c>
      <c r="M318" s="1681">
        <v>1150</v>
      </c>
    </row>
    <row r="319" spans="1:13">
      <c r="A319" s="628" t="s">
        <v>337</v>
      </c>
      <c r="B319" s="628" t="s">
        <v>364</v>
      </c>
      <c r="C319" s="629" t="s">
        <v>485</v>
      </c>
      <c r="D319" s="471">
        <v>1570</v>
      </c>
      <c r="E319" s="471">
        <v>390</v>
      </c>
      <c r="F319" s="471">
        <v>30</v>
      </c>
      <c r="G319" s="471">
        <v>150</v>
      </c>
      <c r="H319" s="471">
        <v>40</v>
      </c>
      <c r="I319" s="471">
        <v>210</v>
      </c>
      <c r="J319" s="471">
        <v>10</v>
      </c>
      <c r="K319" s="471">
        <v>10</v>
      </c>
      <c r="L319" s="471">
        <v>100</v>
      </c>
      <c r="M319" s="1681">
        <v>1190</v>
      </c>
    </row>
    <row r="320" spans="1:13">
      <c r="A320" s="628" t="s">
        <v>337</v>
      </c>
      <c r="B320" s="628" t="s">
        <v>364</v>
      </c>
      <c r="C320" s="629" t="s">
        <v>486</v>
      </c>
      <c r="D320" s="471">
        <v>1490</v>
      </c>
      <c r="E320" s="471">
        <v>70</v>
      </c>
      <c r="F320" s="475" t="s">
        <v>327</v>
      </c>
      <c r="G320" s="471">
        <v>30</v>
      </c>
      <c r="H320" s="471">
        <v>30</v>
      </c>
      <c r="I320" s="471">
        <v>30</v>
      </c>
      <c r="J320" s="475" t="s">
        <v>327</v>
      </c>
      <c r="K320" s="475" t="s">
        <v>327</v>
      </c>
      <c r="L320" s="471">
        <v>20</v>
      </c>
      <c r="M320" s="1681">
        <v>1420</v>
      </c>
    </row>
    <row r="321" spans="1:13">
      <c r="A321" s="628" t="s">
        <v>337</v>
      </c>
      <c r="B321" s="628" t="s">
        <v>364</v>
      </c>
      <c r="C321" s="629" t="s">
        <v>487</v>
      </c>
      <c r="D321" s="471">
        <v>560</v>
      </c>
      <c r="E321" s="471">
        <v>80</v>
      </c>
      <c r="F321" s="471">
        <v>30</v>
      </c>
      <c r="G321" s="471">
        <v>50</v>
      </c>
      <c r="H321" s="471">
        <v>40</v>
      </c>
      <c r="I321" s="471">
        <v>30</v>
      </c>
      <c r="J321" s="475" t="s">
        <v>327</v>
      </c>
      <c r="K321" s="471">
        <v>30</v>
      </c>
      <c r="L321" s="471">
        <v>60</v>
      </c>
      <c r="M321" s="1681">
        <v>490</v>
      </c>
    </row>
    <row r="322" spans="1:13">
      <c r="A322" s="1640" t="s">
        <v>337</v>
      </c>
      <c r="B322" s="1640" t="s">
        <v>365</v>
      </c>
      <c r="C322" s="1641" t="s">
        <v>480</v>
      </c>
      <c r="D322" s="1679">
        <v>22130</v>
      </c>
      <c r="E322" s="1679">
        <v>7660</v>
      </c>
      <c r="F322" s="1679">
        <v>970</v>
      </c>
      <c r="G322" s="1679">
        <v>4940</v>
      </c>
      <c r="H322" s="1679">
        <v>1630</v>
      </c>
      <c r="I322" s="1679">
        <v>3000</v>
      </c>
      <c r="J322" s="1679">
        <v>360</v>
      </c>
      <c r="K322" s="1679">
        <v>650</v>
      </c>
      <c r="L322" s="1679">
        <v>3570</v>
      </c>
      <c r="M322" s="1680">
        <v>14480</v>
      </c>
    </row>
    <row r="323" spans="1:13">
      <c r="A323" s="628" t="s">
        <v>337</v>
      </c>
      <c r="B323" s="628" t="s">
        <v>365</v>
      </c>
      <c r="C323" s="629" t="s">
        <v>481</v>
      </c>
      <c r="D323" s="471">
        <v>3880</v>
      </c>
      <c r="E323" s="471">
        <v>1480</v>
      </c>
      <c r="F323" s="471">
        <v>180</v>
      </c>
      <c r="G323" s="471">
        <v>1010</v>
      </c>
      <c r="H323" s="471">
        <v>390</v>
      </c>
      <c r="I323" s="471">
        <v>620</v>
      </c>
      <c r="J323" s="471">
        <v>130</v>
      </c>
      <c r="K323" s="471">
        <v>90</v>
      </c>
      <c r="L323" s="471">
        <v>700</v>
      </c>
      <c r="M323" s="1681">
        <v>2400</v>
      </c>
    </row>
    <row r="324" spans="1:13">
      <c r="A324" s="628" t="s">
        <v>337</v>
      </c>
      <c r="B324" s="628" t="s">
        <v>365</v>
      </c>
      <c r="C324" s="629" t="s">
        <v>482</v>
      </c>
      <c r="D324" s="471">
        <v>4490</v>
      </c>
      <c r="E324" s="471">
        <v>1930</v>
      </c>
      <c r="F324" s="471">
        <v>240</v>
      </c>
      <c r="G324" s="471">
        <v>1410</v>
      </c>
      <c r="H324" s="471">
        <v>510</v>
      </c>
      <c r="I324" s="471">
        <v>830</v>
      </c>
      <c r="J324" s="471">
        <v>80</v>
      </c>
      <c r="K324" s="471">
        <v>160</v>
      </c>
      <c r="L324" s="471">
        <v>980</v>
      </c>
      <c r="M324" s="1681">
        <v>2560</v>
      </c>
    </row>
    <row r="325" spans="1:13">
      <c r="A325" s="628" t="s">
        <v>337</v>
      </c>
      <c r="B325" s="628" t="s">
        <v>365</v>
      </c>
      <c r="C325" s="629" t="s">
        <v>483</v>
      </c>
      <c r="D325" s="471">
        <v>3750</v>
      </c>
      <c r="E325" s="471">
        <v>1560</v>
      </c>
      <c r="F325" s="471">
        <v>180</v>
      </c>
      <c r="G325" s="471">
        <v>1080</v>
      </c>
      <c r="H325" s="471">
        <v>370</v>
      </c>
      <c r="I325" s="471">
        <v>530</v>
      </c>
      <c r="J325" s="471">
        <v>30</v>
      </c>
      <c r="K325" s="471">
        <v>170</v>
      </c>
      <c r="L325" s="471">
        <v>760</v>
      </c>
      <c r="M325" s="1681">
        <v>2190</v>
      </c>
    </row>
    <row r="326" spans="1:13">
      <c r="A326" s="628" t="s">
        <v>337</v>
      </c>
      <c r="B326" s="628" t="s">
        <v>365</v>
      </c>
      <c r="C326" s="629" t="s">
        <v>484</v>
      </c>
      <c r="D326" s="471">
        <v>3110</v>
      </c>
      <c r="E326" s="471">
        <v>1220</v>
      </c>
      <c r="F326" s="471">
        <v>70</v>
      </c>
      <c r="G326" s="471">
        <v>690</v>
      </c>
      <c r="H326" s="471">
        <v>130</v>
      </c>
      <c r="I326" s="471">
        <v>560</v>
      </c>
      <c r="J326" s="475" t="s">
        <v>327</v>
      </c>
      <c r="K326" s="471">
        <v>70</v>
      </c>
      <c r="L326" s="471">
        <v>380</v>
      </c>
      <c r="M326" s="1681">
        <v>1900</v>
      </c>
    </row>
    <row r="327" spans="1:13">
      <c r="A327" s="628" t="s">
        <v>337</v>
      </c>
      <c r="B327" s="628" t="s">
        <v>365</v>
      </c>
      <c r="C327" s="629" t="s">
        <v>485</v>
      </c>
      <c r="D327" s="471">
        <v>2820</v>
      </c>
      <c r="E327" s="471">
        <v>750</v>
      </c>
      <c r="F327" s="471">
        <v>80</v>
      </c>
      <c r="G327" s="471">
        <v>450</v>
      </c>
      <c r="H327" s="471">
        <v>60</v>
      </c>
      <c r="I327" s="471">
        <v>220</v>
      </c>
      <c r="J327" s="471">
        <v>10</v>
      </c>
      <c r="K327" s="471">
        <v>20</v>
      </c>
      <c r="L327" s="471">
        <v>320</v>
      </c>
      <c r="M327" s="1681">
        <v>2070</v>
      </c>
    </row>
    <row r="328" spans="1:13">
      <c r="A328" s="628" t="s">
        <v>337</v>
      </c>
      <c r="B328" s="628" t="s">
        <v>365</v>
      </c>
      <c r="C328" s="629" t="s">
        <v>486</v>
      </c>
      <c r="D328" s="471">
        <v>3140</v>
      </c>
      <c r="E328" s="471">
        <v>510</v>
      </c>
      <c r="F328" s="471">
        <v>140</v>
      </c>
      <c r="G328" s="471">
        <v>210</v>
      </c>
      <c r="H328" s="471">
        <v>90</v>
      </c>
      <c r="I328" s="471">
        <v>190</v>
      </c>
      <c r="J328" s="471">
        <v>50</v>
      </c>
      <c r="K328" s="471">
        <v>80</v>
      </c>
      <c r="L328" s="471">
        <v>270</v>
      </c>
      <c r="M328" s="1681">
        <v>2640</v>
      </c>
    </row>
    <row r="329" spans="1:13">
      <c r="A329" s="1682" t="s">
        <v>337</v>
      </c>
      <c r="B329" s="1682" t="s">
        <v>365</v>
      </c>
      <c r="C329" s="1683" t="s">
        <v>487</v>
      </c>
      <c r="D329" s="1684">
        <v>900</v>
      </c>
      <c r="E329" s="1684">
        <v>210</v>
      </c>
      <c r="F329" s="1684">
        <v>90</v>
      </c>
      <c r="G329" s="1684">
        <v>110</v>
      </c>
      <c r="H329" s="1684">
        <v>80</v>
      </c>
      <c r="I329" s="1684">
        <v>50</v>
      </c>
      <c r="J329" s="1684">
        <v>60</v>
      </c>
      <c r="K329" s="1684">
        <v>60</v>
      </c>
      <c r="L329" s="1684">
        <v>160</v>
      </c>
      <c r="M329" s="1686">
        <v>690</v>
      </c>
    </row>
    <row r="330" spans="1:13">
      <c r="A330" s="628" t="s">
        <v>366</v>
      </c>
      <c r="B330" s="628" t="s">
        <v>367</v>
      </c>
      <c r="C330" s="629" t="s">
        <v>480</v>
      </c>
      <c r="D330" s="471">
        <v>10600</v>
      </c>
      <c r="E330" s="471">
        <v>3730</v>
      </c>
      <c r="F330" s="471">
        <v>290</v>
      </c>
      <c r="G330" s="471">
        <v>2170</v>
      </c>
      <c r="H330" s="471">
        <v>880</v>
      </c>
      <c r="I330" s="471">
        <v>2050</v>
      </c>
      <c r="J330" s="471">
        <v>170</v>
      </c>
      <c r="K330" s="471">
        <v>380</v>
      </c>
      <c r="L330" s="471">
        <v>1350</v>
      </c>
      <c r="M330" s="1681">
        <v>6870</v>
      </c>
    </row>
    <row r="331" spans="1:13">
      <c r="A331" s="628" t="s">
        <v>366</v>
      </c>
      <c r="B331" s="628" t="s">
        <v>367</v>
      </c>
      <c r="C331" s="629" t="s">
        <v>481</v>
      </c>
      <c r="D331" s="471">
        <v>370</v>
      </c>
      <c r="E331" s="471">
        <v>110</v>
      </c>
      <c r="F331" s="471">
        <v>20</v>
      </c>
      <c r="G331" s="471">
        <v>80</v>
      </c>
      <c r="H331" s="471">
        <v>20</v>
      </c>
      <c r="I331" s="471">
        <v>40</v>
      </c>
      <c r="J331" s="475" t="s">
        <v>327</v>
      </c>
      <c r="K331" s="471">
        <v>10</v>
      </c>
      <c r="L331" s="471">
        <v>20</v>
      </c>
      <c r="M331" s="1681">
        <v>260</v>
      </c>
    </row>
    <row r="332" spans="1:13">
      <c r="A332" s="628" t="s">
        <v>366</v>
      </c>
      <c r="B332" s="628" t="s">
        <v>367</v>
      </c>
      <c r="C332" s="629" t="s">
        <v>482</v>
      </c>
      <c r="D332" s="471">
        <v>730</v>
      </c>
      <c r="E332" s="471">
        <v>300</v>
      </c>
      <c r="F332" s="471">
        <v>30</v>
      </c>
      <c r="G332" s="471">
        <v>200</v>
      </c>
      <c r="H332" s="471">
        <v>90</v>
      </c>
      <c r="I332" s="471">
        <v>160</v>
      </c>
      <c r="J332" s="471">
        <v>80</v>
      </c>
      <c r="K332" s="475" t="s">
        <v>327</v>
      </c>
      <c r="L332" s="471">
        <v>190</v>
      </c>
      <c r="M332" s="1681">
        <v>430</v>
      </c>
    </row>
    <row r="333" spans="1:13">
      <c r="A333" s="628" t="s">
        <v>366</v>
      </c>
      <c r="B333" s="628" t="s">
        <v>367</v>
      </c>
      <c r="C333" s="629" t="s">
        <v>483</v>
      </c>
      <c r="D333" s="471">
        <v>2580</v>
      </c>
      <c r="E333" s="471">
        <v>1450</v>
      </c>
      <c r="F333" s="471">
        <v>130</v>
      </c>
      <c r="G333" s="471">
        <v>940</v>
      </c>
      <c r="H333" s="471">
        <v>350</v>
      </c>
      <c r="I333" s="471">
        <v>750</v>
      </c>
      <c r="J333" s="471">
        <v>30</v>
      </c>
      <c r="K333" s="471">
        <v>180</v>
      </c>
      <c r="L333" s="471">
        <v>630</v>
      </c>
      <c r="M333" s="1681">
        <v>1130</v>
      </c>
    </row>
    <row r="334" spans="1:13">
      <c r="A334" s="628" t="s">
        <v>366</v>
      </c>
      <c r="B334" s="628" t="s">
        <v>367</v>
      </c>
      <c r="C334" s="629" t="s">
        <v>484</v>
      </c>
      <c r="D334" s="471">
        <v>2590</v>
      </c>
      <c r="E334" s="471">
        <v>1040</v>
      </c>
      <c r="F334" s="475" t="s">
        <v>327</v>
      </c>
      <c r="G334" s="471">
        <v>460</v>
      </c>
      <c r="H334" s="471">
        <v>170</v>
      </c>
      <c r="I334" s="471">
        <v>760</v>
      </c>
      <c r="J334" s="475" t="s">
        <v>327</v>
      </c>
      <c r="K334" s="471">
        <v>70</v>
      </c>
      <c r="L334" s="471">
        <v>260</v>
      </c>
      <c r="M334" s="1681">
        <v>1550</v>
      </c>
    </row>
    <row r="335" spans="1:13">
      <c r="A335" s="628" t="s">
        <v>366</v>
      </c>
      <c r="B335" s="628" t="s">
        <v>367</v>
      </c>
      <c r="C335" s="629" t="s">
        <v>485</v>
      </c>
      <c r="D335" s="471">
        <v>2720</v>
      </c>
      <c r="E335" s="471">
        <v>560</v>
      </c>
      <c r="F335" s="471">
        <v>50</v>
      </c>
      <c r="G335" s="471">
        <v>290</v>
      </c>
      <c r="H335" s="471">
        <v>150</v>
      </c>
      <c r="I335" s="471">
        <v>200</v>
      </c>
      <c r="J335" s="471">
        <v>20</v>
      </c>
      <c r="K335" s="471">
        <v>60</v>
      </c>
      <c r="L335" s="471">
        <v>120</v>
      </c>
      <c r="M335" s="1681">
        <v>2170</v>
      </c>
    </row>
    <row r="336" spans="1:13">
      <c r="A336" s="628" t="s">
        <v>366</v>
      </c>
      <c r="B336" s="628" t="s">
        <v>367</v>
      </c>
      <c r="C336" s="629" t="s">
        <v>486</v>
      </c>
      <c r="D336" s="471">
        <v>1480</v>
      </c>
      <c r="E336" s="471">
        <v>250</v>
      </c>
      <c r="F336" s="471">
        <v>60</v>
      </c>
      <c r="G336" s="471">
        <v>180</v>
      </c>
      <c r="H336" s="471">
        <v>100</v>
      </c>
      <c r="I336" s="471">
        <v>130</v>
      </c>
      <c r="J336" s="471">
        <v>40</v>
      </c>
      <c r="K336" s="471">
        <v>50</v>
      </c>
      <c r="L336" s="471">
        <v>140</v>
      </c>
      <c r="M336" s="1681">
        <v>1230</v>
      </c>
    </row>
    <row r="337" spans="1:13">
      <c r="A337" s="628" t="s">
        <v>366</v>
      </c>
      <c r="B337" s="628" t="s">
        <v>367</v>
      </c>
      <c r="C337" s="629" t="s">
        <v>487</v>
      </c>
      <c r="D337" s="471">
        <v>130</v>
      </c>
      <c r="E337" s="471">
        <v>20</v>
      </c>
      <c r="F337" s="475" t="s">
        <v>327</v>
      </c>
      <c r="G337" s="471">
        <v>20</v>
      </c>
      <c r="H337" s="475" t="s">
        <v>327</v>
      </c>
      <c r="I337" s="475" t="s">
        <v>327</v>
      </c>
      <c r="J337" s="475" t="s">
        <v>327</v>
      </c>
      <c r="K337" s="475" t="s">
        <v>327</v>
      </c>
      <c r="L337" s="475" t="s">
        <v>327</v>
      </c>
      <c r="M337" s="1681">
        <v>110</v>
      </c>
    </row>
    <row r="338" spans="1:13">
      <c r="A338" s="1640" t="s">
        <v>366</v>
      </c>
      <c r="B338" s="1640" t="s">
        <v>368</v>
      </c>
      <c r="C338" s="1641" t="s">
        <v>480</v>
      </c>
      <c r="D338" s="1679">
        <v>5440</v>
      </c>
      <c r="E338" s="1679">
        <v>1860</v>
      </c>
      <c r="F338" s="1679">
        <v>280</v>
      </c>
      <c r="G338" s="1679">
        <v>1020</v>
      </c>
      <c r="H338" s="1679">
        <v>420</v>
      </c>
      <c r="I338" s="1679">
        <v>640</v>
      </c>
      <c r="J338" s="1679">
        <v>90</v>
      </c>
      <c r="K338" s="1679">
        <v>190</v>
      </c>
      <c r="L338" s="1679">
        <v>940</v>
      </c>
      <c r="M338" s="1680">
        <v>3590</v>
      </c>
    </row>
    <row r="339" spans="1:13">
      <c r="A339" s="628" t="s">
        <v>366</v>
      </c>
      <c r="B339" s="628" t="s">
        <v>368</v>
      </c>
      <c r="C339" s="629" t="s">
        <v>481</v>
      </c>
      <c r="D339" s="471">
        <v>1390</v>
      </c>
      <c r="E339" s="471">
        <v>530</v>
      </c>
      <c r="F339" s="471">
        <v>60</v>
      </c>
      <c r="G339" s="471">
        <v>250</v>
      </c>
      <c r="H339" s="471">
        <v>130</v>
      </c>
      <c r="I339" s="471">
        <v>190</v>
      </c>
      <c r="J339" s="471">
        <v>40</v>
      </c>
      <c r="K339" s="471">
        <v>30</v>
      </c>
      <c r="L339" s="471">
        <v>270</v>
      </c>
      <c r="M339" s="1681">
        <v>860</v>
      </c>
    </row>
    <row r="340" spans="1:13">
      <c r="A340" s="628" t="s">
        <v>366</v>
      </c>
      <c r="B340" s="628" t="s">
        <v>368</v>
      </c>
      <c r="C340" s="629" t="s">
        <v>482</v>
      </c>
      <c r="D340" s="471">
        <v>1000</v>
      </c>
      <c r="E340" s="471">
        <v>400</v>
      </c>
      <c r="F340" s="471">
        <v>90</v>
      </c>
      <c r="G340" s="471">
        <v>270</v>
      </c>
      <c r="H340" s="471">
        <v>90</v>
      </c>
      <c r="I340" s="471">
        <v>150</v>
      </c>
      <c r="J340" s="471">
        <v>20</v>
      </c>
      <c r="K340" s="471">
        <v>30</v>
      </c>
      <c r="L340" s="471">
        <v>120</v>
      </c>
      <c r="M340" s="1681">
        <v>600</v>
      </c>
    </row>
    <row r="341" spans="1:13">
      <c r="A341" s="628" t="s">
        <v>366</v>
      </c>
      <c r="B341" s="628" t="s">
        <v>368</v>
      </c>
      <c r="C341" s="629" t="s">
        <v>483</v>
      </c>
      <c r="D341" s="471">
        <v>630</v>
      </c>
      <c r="E341" s="471">
        <v>260</v>
      </c>
      <c r="F341" s="471">
        <v>10</v>
      </c>
      <c r="G341" s="471">
        <v>160</v>
      </c>
      <c r="H341" s="471">
        <v>40</v>
      </c>
      <c r="I341" s="471">
        <v>30</v>
      </c>
      <c r="J341" s="475" t="s">
        <v>327</v>
      </c>
      <c r="K341" s="471">
        <v>20</v>
      </c>
      <c r="L341" s="471">
        <v>130</v>
      </c>
      <c r="M341" s="1681">
        <v>370</v>
      </c>
    </row>
    <row r="342" spans="1:13">
      <c r="A342" s="628" t="s">
        <v>366</v>
      </c>
      <c r="B342" s="628" t="s">
        <v>368</v>
      </c>
      <c r="C342" s="629" t="s">
        <v>484</v>
      </c>
      <c r="D342" s="471">
        <v>770</v>
      </c>
      <c r="E342" s="471">
        <v>210</v>
      </c>
      <c r="F342" s="475" t="s">
        <v>327</v>
      </c>
      <c r="G342" s="471">
        <v>120</v>
      </c>
      <c r="H342" s="475" t="s">
        <v>327</v>
      </c>
      <c r="I342" s="471">
        <v>110</v>
      </c>
      <c r="J342" s="475" t="s">
        <v>327</v>
      </c>
      <c r="K342" s="471">
        <v>30</v>
      </c>
      <c r="L342" s="471">
        <v>110</v>
      </c>
      <c r="M342" s="1681">
        <v>560</v>
      </c>
    </row>
    <row r="343" spans="1:13">
      <c r="A343" s="628" t="s">
        <v>366</v>
      </c>
      <c r="B343" s="628" t="s">
        <v>368</v>
      </c>
      <c r="C343" s="629" t="s">
        <v>485</v>
      </c>
      <c r="D343" s="471">
        <v>930</v>
      </c>
      <c r="E343" s="471">
        <v>250</v>
      </c>
      <c r="F343" s="471">
        <v>50</v>
      </c>
      <c r="G343" s="471">
        <v>110</v>
      </c>
      <c r="H343" s="471">
        <v>70</v>
      </c>
      <c r="I343" s="471">
        <v>60</v>
      </c>
      <c r="J343" s="475" t="s">
        <v>327</v>
      </c>
      <c r="K343" s="475" t="s">
        <v>327</v>
      </c>
      <c r="L343" s="471">
        <v>160</v>
      </c>
      <c r="M343" s="1681">
        <v>680</v>
      </c>
    </row>
    <row r="344" spans="1:13">
      <c r="A344" s="628" t="s">
        <v>366</v>
      </c>
      <c r="B344" s="628" t="s">
        <v>368</v>
      </c>
      <c r="C344" s="629" t="s">
        <v>486</v>
      </c>
      <c r="D344" s="471">
        <v>640</v>
      </c>
      <c r="E344" s="471">
        <v>160</v>
      </c>
      <c r="F344" s="471">
        <v>70</v>
      </c>
      <c r="G344" s="471">
        <v>120</v>
      </c>
      <c r="H344" s="471">
        <v>70</v>
      </c>
      <c r="I344" s="471">
        <v>60</v>
      </c>
      <c r="J344" s="471">
        <v>20</v>
      </c>
      <c r="K344" s="471">
        <v>70</v>
      </c>
      <c r="L344" s="471">
        <v>140</v>
      </c>
      <c r="M344" s="1681">
        <v>480</v>
      </c>
    </row>
    <row r="345" spans="1:13">
      <c r="A345" s="1682" t="s">
        <v>366</v>
      </c>
      <c r="B345" s="1682" t="s">
        <v>368</v>
      </c>
      <c r="C345" s="1683" t="s">
        <v>487</v>
      </c>
      <c r="D345" s="1684">
        <v>80</v>
      </c>
      <c r="E345" s="1684">
        <v>40</v>
      </c>
      <c r="F345" s="1685" t="s">
        <v>327</v>
      </c>
      <c r="G345" s="1685" t="s">
        <v>327</v>
      </c>
      <c r="H345" s="1684">
        <v>20</v>
      </c>
      <c r="I345" s="1684">
        <v>40</v>
      </c>
      <c r="J345" s="1684">
        <v>20</v>
      </c>
      <c r="K345" s="1684">
        <v>20</v>
      </c>
      <c r="L345" s="1684">
        <v>20</v>
      </c>
      <c r="M345" s="1686">
        <v>50</v>
      </c>
    </row>
    <row r="346" spans="1:13">
      <c r="A346" s="628" t="s">
        <v>366</v>
      </c>
      <c r="B346" s="628" t="s">
        <v>369</v>
      </c>
      <c r="C346" s="629" t="s">
        <v>480</v>
      </c>
      <c r="D346" s="471">
        <v>10250</v>
      </c>
      <c r="E346" s="471">
        <v>3650</v>
      </c>
      <c r="F346" s="471">
        <v>370</v>
      </c>
      <c r="G346" s="471">
        <v>2280</v>
      </c>
      <c r="H346" s="471">
        <v>960</v>
      </c>
      <c r="I346" s="471">
        <v>1510</v>
      </c>
      <c r="J346" s="471">
        <v>140</v>
      </c>
      <c r="K346" s="471">
        <v>590</v>
      </c>
      <c r="L346" s="471">
        <v>1870</v>
      </c>
      <c r="M346" s="1681">
        <v>6610</v>
      </c>
    </row>
    <row r="347" spans="1:13">
      <c r="A347" s="628" t="s">
        <v>366</v>
      </c>
      <c r="B347" s="628" t="s">
        <v>369</v>
      </c>
      <c r="C347" s="629" t="s">
        <v>481</v>
      </c>
      <c r="D347" s="471">
        <v>1120</v>
      </c>
      <c r="E347" s="471">
        <v>390</v>
      </c>
      <c r="F347" s="471">
        <v>30</v>
      </c>
      <c r="G347" s="471">
        <v>200</v>
      </c>
      <c r="H347" s="471">
        <v>120</v>
      </c>
      <c r="I347" s="471">
        <v>150</v>
      </c>
      <c r="J347" s="471">
        <v>90</v>
      </c>
      <c r="K347" s="471">
        <v>60</v>
      </c>
      <c r="L347" s="471">
        <v>240</v>
      </c>
      <c r="M347" s="1681">
        <v>730</v>
      </c>
    </row>
    <row r="348" spans="1:13">
      <c r="A348" s="628" t="s">
        <v>366</v>
      </c>
      <c r="B348" s="628" t="s">
        <v>369</v>
      </c>
      <c r="C348" s="629" t="s">
        <v>482</v>
      </c>
      <c r="D348" s="471">
        <v>2370</v>
      </c>
      <c r="E348" s="471">
        <v>1240</v>
      </c>
      <c r="F348" s="471">
        <v>230</v>
      </c>
      <c r="G348" s="471">
        <v>750</v>
      </c>
      <c r="H348" s="471">
        <v>290</v>
      </c>
      <c r="I348" s="471">
        <v>590</v>
      </c>
      <c r="J348" s="475" t="s">
        <v>327</v>
      </c>
      <c r="K348" s="471">
        <v>250</v>
      </c>
      <c r="L348" s="471">
        <v>660</v>
      </c>
      <c r="M348" s="1681">
        <v>1140</v>
      </c>
    </row>
    <row r="349" spans="1:13">
      <c r="A349" s="628" t="s">
        <v>366</v>
      </c>
      <c r="B349" s="628" t="s">
        <v>369</v>
      </c>
      <c r="C349" s="629" t="s">
        <v>483</v>
      </c>
      <c r="D349" s="471">
        <v>2100</v>
      </c>
      <c r="E349" s="471">
        <v>910</v>
      </c>
      <c r="F349" s="471">
        <v>40</v>
      </c>
      <c r="G349" s="471">
        <v>760</v>
      </c>
      <c r="H349" s="471">
        <v>370</v>
      </c>
      <c r="I349" s="471">
        <v>280</v>
      </c>
      <c r="J349" s="471">
        <v>50</v>
      </c>
      <c r="K349" s="471">
        <v>180</v>
      </c>
      <c r="L349" s="471">
        <v>420</v>
      </c>
      <c r="M349" s="1681">
        <v>1190</v>
      </c>
    </row>
    <row r="350" spans="1:13">
      <c r="A350" s="628" t="s">
        <v>366</v>
      </c>
      <c r="B350" s="628" t="s">
        <v>369</v>
      </c>
      <c r="C350" s="629" t="s">
        <v>484</v>
      </c>
      <c r="D350" s="471">
        <v>1420</v>
      </c>
      <c r="E350" s="471">
        <v>380</v>
      </c>
      <c r="F350" s="475" t="s">
        <v>327</v>
      </c>
      <c r="G350" s="471">
        <v>230</v>
      </c>
      <c r="H350" s="471">
        <v>60</v>
      </c>
      <c r="I350" s="471">
        <v>160</v>
      </c>
      <c r="J350" s="475" t="s">
        <v>327</v>
      </c>
      <c r="K350" s="471">
        <v>60</v>
      </c>
      <c r="L350" s="471">
        <v>210</v>
      </c>
      <c r="M350" s="1681">
        <v>1030</v>
      </c>
    </row>
    <row r="351" spans="1:13">
      <c r="A351" s="628" t="s">
        <v>366</v>
      </c>
      <c r="B351" s="628" t="s">
        <v>369</v>
      </c>
      <c r="C351" s="629" t="s">
        <v>485</v>
      </c>
      <c r="D351" s="471">
        <v>1330</v>
      </c>
      <c r="E351" s="471">
        <v>340</v>
      </c>
      <c r="F351" s="471">
        <v>30</v>
      </c>
      <c r="G351" s="471">
        <v>210</v>
      </c>
      <c r="H351" s="471">
        <v>80</v>
      </c>
      <c r="I351" s="471">
        <v>150</v>
      </c>
      <c r="J351" s="475" t="s">
        <v>327</v>
      </c>
      <c r="K351" s="475" t="s">
        <v>327</v>
      </c>
      <c r="L351" s="471">
        <v>110</v>
      </c>
      <c r="M351" s="1681">
        <v>980</v>
      </c>
    </row>
    <row r="352" spans="1:13">
      <c r="A352" s="628" t="s">
        <v>366</v>
      </c>
      <c r="B352" s="628" t="s">
        <v>369</v>
      </c>
      <c r="C352" s="629" t="s">
        <v>486</v>
      </c>
      <c r="D352" s="471">
        <v>1450</v>
      </c>
      <c r="E352" s="471">
        <v>220</v>
      </c>
      <c r="F352" s="471">
        <v>20</v>
      </c>
      <c r="G352" s="471">
        <v>50</v>
      </c>
      <c r="H352" s="471">
        <v>20</v>
      </c>
      <c r="I352" s="471">
        <v>100</v>
      </c>
      <c r="J352" s="475" t="s">
        <v>327</v>
      </c>
      <c r="K352" s="471">
        <v>30</v>
      </c>
      <c r="L352" s="471">
        <v>110</v>
      </c>
      <c r="M352" s="1681">
        <v>1220</v>
      </c>
    </row>
    <row r="353" spans="1:13">
      <c r="A353" s="628" t="s">
        <v>366</v>
      </c>
      <c r="B353" s="628" t="s">
        <v>369</v>
      </c>
      <c r="C353" s="629" t="s">
        <v>487</v>
      </c>
      <c r="D353" s="471">
        <v>340</v>
      </c>
      <c r="E353" s="471">
        <v>80</v>
      </c>
      <c r="F353" s="471">
        <v>20</v>
      </c>
      <c r="G353" s="471">
        <v>50</v>
      </c>
      <c r="H353" s="471">
        <v>20</v>
      </c>
      <c r="I353" s="471">
        <v>40</v>
      </c>
      <c r="J353" s="475" t="s">
        <v>327</v>
      </c>
      <c r="K353" s="475" t="s">
        <v>327</v>
      </c>
      <c r="L353" s="471">
        <v>50</v>
      </c>
      <c r="M353" s="1681">
        <v>260</v>
      </c>
    </row>
    <row r="354" spans="1:13">
      <c r="A354" s="1640" t="s">
        <v>366</v>
      </c>
      <c r="B354" s="1640" t="s">
        <v>370</v>
      </c>
      <c r="C354" s="1641" t="s">
        <v>480</v>
      </c>
      <c r="D354" s="1679">
        <v>10930</v>
      </c>
      <c r="E354" s="1679">
        <v>3130</v>
      </c>
      <c r="F354" s="1679">
        <v>430</v>
      </c>
      <c r="G354" s="1679">
        <v>1940</v>
      </c>
      <c r="H354" s="1679">
        <v>560</v>
      </c>
      <c r="I354" s="1679">
        <v>1210</v>
      </c>
      <c r="J354" s="1679">
        <v>90</v>
      </c>
      <c r="K354" s="1679">
        <v>170</v>
      </c>
      <c r="L354" s="1679">
        <v>1040</v>
      </c>
      <c r="M354" s="1680">
        <v>7800</v>
      </c>
    </row>
    <row r="355" spans="1:13">
      <c r="A355" s="628" t="s">
        <v>366</v>
      </c>
      <c r="B355" s="628" t="s">
        <v>370</v>
      </c>
      <c r="C355" s="629" t="s">
        <v>481</v>
      </c>
      <c r="D355" s="471">
        <v>620</v>
      </c>
      <c r="E355" s="471">
        <v>200</v>
      </c>
      <c r="F355" s="471">
        <v>20</v>
      </c>
      <c r="G355" s="471">
        <v>160</v>
      </c>
      <c r="H355" s="471">
        <v>20</v>
      </c>
      <c r="I355" s="471">
        <v>50</v>
      </c>
      <c r="J355" s="475" t="s">
        <v>327</v>
      </c>
      <c r="K355" s="475" t="s">
        <v>327</v>
      </c>
      <c r="L355" s="471">
        <v>70</v>
      </c>
      <c r="M355" s="1681">
        <v>420</v>
      </c>
    </row>
    <row r="356" spans="1:13">
      <c r="A356" s="628" t="s">
        <v>366</v>
      </c>
      <c r="B356" s="628" t="s">
        <v>370</v>
      </c>
      <c r="C356" s="629" t="s">
        <v>482</v>
      </c>
      <c r="D356" s="471">
        <v>1960</v>
      </c>
      <c r="E356" s="471">
        <v>740</v>
      </c>
      <c r="F356" s="471">
        <v>150</v>
      </c>
      <c r="G356" s="471">
        <v>450</v>
      </c>
      <c r="H356" s="471">
        <v>210</v>
      </c>
      <c r="I356" s="471">
        <v>310</v>
      </c>
      <c r="J356" s="471">
        <v>20</v>
      </c>
      <c r="K356" s="471">
        <v>20</v>
      </c>
      <c r="L356" s="471">
        <v>340</v>
      </c>
      <c r="M356" s="1681">
        <v>1230</v>
      </c>
    </row>
    <row r="357" spans="1:13">
      <c r="A357" s="628" t="s">
        <v>366</v>
      </c>
      <c r="B357" s="628" t="s">
        <v>370</v>
      </c>
      <c r="C357" s="629" t="s">
        <v>483</v>
      </c>
      <c r="D357" s="471">
        <v>2030</v>
      </c>
      <c r="E357" s="471">
        <v>690</v>
      </c>
      <c r="F357" s="471">
        <v>170</v>
      </c>
      <c r="G357" s="471">
        <v>490</v>
      </c>
      <c r="H357" s="471">
        <v>120</v>
      </c>
      <c r="I357" s="471">
        <v>140</v>
      </c>
      <c r="J357" s="471">
        <v>20</v>
      </c>
      <c r="K357" s="471">
        <v>30</v>
      </c>
      <c r="L357" s="471">
        <v>200</v>
      </c>
      <c r="M357" s="1681">
        <v>1350</v>
      </c>
    </row>
    <row r="358" spans="1:13">
      <c r="A358" s="628" t="s">
        <v>366</v>
      </c>
      <c r="B358" s="628" t="s">
        <v>370</v>
      </c>
      <c r="C358" s="629" t="s">
        <v>484</v>
      </c>
      <c r="D358" s="471">
        <v>2170</v>
      </c>
      <c r="E358" s="471">
        <v>770</v>
      </c>
      <c r="F358" s="471">
        <v>20</v>
      </c>
      <c r="G358" s="471">
        <v>520</v>
      </c>
      <c r="H358" s="471">
        <v>100</v>
      </c>
      <c r="I358" s="471">
        <v>370</v>
      </c>
      <c r="J358" s="475" t="s">
        <v>327</v>
      </c>
      <c r="K358" s="471">
        <v>80</v>
      </c>
      <c r="L358" s="471">
        <v>170</v>
      </c>
      <c r="M358" s="1681">
        <v>1400</v>
      </c>
    </row>
    <row r="359" spans="1:13">
      <c r="A359" s="628" t="s">
        <v>366</v>
      </c>
      <c r="B359" s="628" t="s">
        <v>370</v>
      </c>
      <c r="C359" s="629" t="s">
        <v>485</v>
      </c>
      <c r="D359" s="471">
        <v>1710</v>
      </c>
      <c r="E359" s="471">
        <v>440</v>
      </c>
      <c r="F359" s="471">
        <v>20</v>
      </c>
      <c r="G359" s="471">
        <v>180</v>
      </c>
      <c r="H359" s="471">
        <v>40</v>
      </c>
      <c r="I359" s="471">
        <v>260</v>
      </c>
      <c r="J359" s="475" t="s">
        <v>327</v>
      </c>
      <c r="K359" s="471">
        <v>20</v>
      </c>
      <c r="L359" s="471">
        <v>60</v>
      </c>
      <c r="M359" s="1681">
        <v>1270</v>
      </c>
    </row>
    <row r="360" spans="1:13">
      <c r="A360" s="628" t="s">
        <v>366</v>
      </c>
      <c r="B360" s="628" t="s">
        <v>370</v>
      </c>
      <c r="C360" s="629" t="s">
        <v>486</v>
      </c>
      <c r="D360" s="471">
        <v>1810</v>
      </c>
      <c r="E360" s="471">
        <v>240</v>
      </c>
      <c r="F360" s="471">
        <v>20</v>
      </c>
      <c r="G360" s="471">
        <v>80</v>
      </c>
      <c r="H360" s="471">
        <v>50</v>
      </c>
      <c r="I360" s="471">
        <v>90</v>
      </c>
      <c r="J360" s="471">
        <v>50</v>
      </c>
      <c r="K360" s="471">
        <v>20</v>
      </c>
      <c r="L360" s="471">
        <v>150</v>
      </c>
      <c r="M360" s="1681">
        <v>1560</v>
      </c>
    </row>
    <row r="361" spans="1:13">
      <c r="A361" s="1682" t="s">
        <v>366</v>
      </c>
      <c r="B361" s="1682" t="s">
        <v>370</v>
      </c>
      <c r="C361" s="1683" t="s">
        <v>487</v>
      </c>
      <c r="D361" s="1684">
        <v>470</v>
      </c>
      <c r="E361" s="1684">
        <v>60</v>
      </c>
      <c r="F361" s="1684">
        <v>40</v>
      </c>
      <c r="G361" s="1684">
        <v>60</v>
      </c>
      <c r="H361" s="1684">
        <v>40</v>
      </c>
      <c r="I361" s="1685" t="s">
        <v>327</v>
      </c>
      <c r="J361" s="1685" t="s">
        <v>327</v>
      </c>
      <c r="K361" s="1685" t="s">
        <v>327</v>
      </c>
      <c r="L361" s="1684">
        <v>60</v>
      </c>
      <c r="M361" s="1686">
        <v>410</v>
      </c>
    </row>
    <row r="362" spans="1:13">
      <c r="A362" s="628" t="s">
        <v>366</v>
      </c>
      <c r="B362" s="628" t="s">
        <v>371</v>
      </c>
      <c r="C362" s="629" t="s">
        <v>480</v>
      </c>
      <c r="D362" s="471">
        <v>5720</v>
      </c>
      <c r="E362" s="471">
        <v>1860</v>
      </c>
      <c r="F362" s="471">
        <v>170</v>
      </c>
      <c r="G362" s="471">
        <v>1080</v>
      </c>
      <c r="H362" s="471">
        <v>410</v>
      </c>
      <c r="I362" s="471">
        <v>500</v>
      </c>
      <c r="J362" s="471">
        <v>90</v>
      </c>
      <c r="K362" s="471">
        <v>90</v>
      </c>
      <c r="L362" s="471">
        <v>780</v>
      </c>
      <c r="M362" s="1681">
        <v>3860</v>
      </c>
    </row>
    <row r="363" spans="1:13">
      <c r="A363" s="628" t="s">
        <v>366</v>
      </c>
      <c r="B363" s="628" t="s">
        <v>371</v>
      </c>
      <c r="C363" s="629" t="s">
        <v>481</v>
      </c>
      <c r="D363" s="471">
        <v>840</v>
      </c>
      <c r="E363" s="471">
        <v>320</v>
      </c>
      <c r="F363" s="475" t="s">
        <v>327</v>
      </c>
      <c r="G363" s="471">
        <v>190</v>
      </c>
      <c r="H363" s="471">
        <v>90</v>
      </c>
      <c r="I363" s="471">
        <v>50</v>
      </c>
      <c r="J363" s="471">
        <v>10</v>
      </c>
      <c r="K363" s="471">
        <v>10</v>
      </c>
      <c r="L363" s="471">
        <v>190</v>
      </c>
      <c r="M363" s="1681">
        <v>520</v>
      </c>
    </row>
    <row r="364" spans="1:13">
      <c r="A364" s="628" t="s">
        <v>366</v>
      </c>
      <c r="B364" s="628" t="s">
        <v>371</v>
      </c>
      <c r="C364" s="629" t="s">
        <v>482</v>
      </c>
      <c r="D364" s="471">
        <v>1120</v>
      </c>
      <c r="E364" s="471">
        <v>360</v>
      </c>
      <c r="F364" s="471">
        <v>40</v>
      </c>
      <c r="G364" s="471">
        <v>210</v>
      </c>
      <c r="H364" s="471">
        <v>90</v>
      </c>
      <c r="I364" s="471">
        <v>60</v>
      </c>
      <c r="J364" s="475" t="s">
        <v>327</v>
      </c>
      <c r="K364" s="475" t="s">
        <v>327</v>
      </c>
      <c r="L364" s="471">
        <v>180</v>
      </c>
      <c r="M364" s="1681">
        <v>750</v>
      </c>
    </row>
    <row r="365" spans="1:13">
      <c r="A365" s="628" t="s">
        <v>366</v>
      </c>
      <c r="B365" s="628" t="s">
        <v>371</v>
      </c>
      <c r="C365" s="629" t="s">
        <v>483</v>
      </c>
      <c r="D365" s="471">
        <v>1030</v>
      </c>
      <c r="E365" s="471">
        <v>510</v>
      </c>
      <c r="F365" s="471">
        <v>40</v>
      </c>
      <c r="G365" s="471">
        <v>350</v>
      </c>
      <c r="H365" s="471">
        <v>140</v>
      </c>
      <c r="I365" s="471">
        <v>140</v>
      </c>
      <c r="J365" s="471">
        <v>40</v>
      </c>
      <c r="K365" s="471">
        <v>20</v>
      </c>
      <c r="L365" s="471">
        <v>240</v>
      </c>
      <c r="M365" s="1681">
        <v>530</v>
      </c>
    </row>
    <row r="366" spans="1:13">
      <c r="A366" s="628" t="s">
        <v>366</v>
      </c>
      <c r="B366" s="628" t="s">
        <v>371</v>
      </c>
      <c r="C366" s="629" t="s">
        <v>484</v>
      </c>
      <c r="D366" s="471">
        <v>890</v>
      </c>
      <c r="E366" s="471">
        <v>350</v>
      </c>
      <c r="F366" s="471">
        <v>30</v>
      </c>
      <c r="G366" s="471">
        <v>190</v>
      </c>
      <c r="H366" s="471">
        <v>20</v>
      </c>
      <c r="I366" s="471">
        <v>120</v>
      </c>
      <c r="J366" s="475" t="s">
        <v>327</v>
      </c>
      <c r="K366" s="471">
        <v>30</v>
      </c>
      <c r="L366" s="471">
        <v>120</v>
      </c>
      <c r="M366" s="1681">
        <v>540</v>
      </c>
    </row>
    <row r="367" spans="1:13">
      <c r="A367" s="628" t="s">
        <v>366</v>
      </c>
      <c r="B367" s="628" t="s">
        <v>371</v>
      </c>
      <c r="C367" s="629" t="s">
        <v>485</v>
      </c>
      <c r="D367" s="471">
        <v>990</v>
      </c>
      <c r="E367" s="471">
        <v>210</v>
      </c>
      <c r="F367" s="471">
        <v>30</v>
      </c>
      <c r="G367" s="471">
        <v>50</v>
      </c>
      <c r="H367" s="471">
        <v>10</v>
      </c>
      <c r="I367" s="471">
        <v>110</v>
      </c>
      <c r="J367" s="475" t="s">
        <v>327</v>
      </c>
      <c r="K367" s="475" t="s">
        <v>327</v>
      </c>
      <c r="L367" s="471">
        <v>30</v>
      </c>
      <c r="M367" s="1681">
        <v>780</v>
      </c>
    </row>
    <row r="368" spans="1:13">
      <c r="A368" s="628" t="s">
        <v>366</v>
      </c>
      <c r="B368" s="628" t="s">
        <v>371</v>
      </c>
      <c r="C368" s="629" t="s">
        <v>486</v>
      </c>
      <c r="D368" s="471">
        <v>690</v>
      </c>
      <c r="E368" s="471">
        <v>90</v>
      </c>
      <c r="F368" s="471">
        <v>10</v>
      </c>
      <c r="G368" s="471">
        <v>50</v>
      </c>
      <c r="H368" s="471">
        <v>40</v>
      </c>
      <c r="I368" s="471">
        <v>10</v>
      </c>
      <c r="J368" s="471">
        <v>10</v>
      </c>
      <c r="K368" s="471">
        <v>10</v>
      </c>
      <c r="L368" s="471">
        <v>10</v>
      </c>
      <c r="M368" s="1681">
        <v>600</v>
      </c>
    </row>
    <row r="369" spans="1:13">
      <c r="A369" s="628" t="s">
        <v>366</v>
      </c>
      <c r="B369" s="628" t="s">
        <v>371</v>
      </c>
      <c r="C369" s="629" t="s">
        <v>487</v>
      </c>
      <c r="D369" s="471">
        <v>140</v>
      </c>
      <c r="E369" s="471">
        <v>30</v>
      </c>
      <c r="F369" s="471">
        <v>20</v>
      </c>
      <c r="G369" s="471">
        <v>30</v>
      </c>
      <c r="H369" s="471">
        <v>30</v>
      </c>
      <c r="I369" s="471">
        <v>20</v>
      </c>
      <c r="J369" s="471">
        <v>30</v>
      </c>
      <c r="K369" s="471">
        <v>20</v>
      </c>
      <c r="L369" s="471">
        <v>20</v>
      </c>
      <c r="M369" s="1681">
        <v>120</v>
      </c>
    </row>
    <row r="370" spans="1:13">
      <c r="A370" s="1640" t="s">
        <v>366</v>
      </c>
      <c r="B370" s="1640" t="s">
        <v>372</v>
      </c>
      <c r="C370" s="1641" t="s">
        <v>480</v>
      </c>
      <c r="D370" s="1679">
        <v>10660</v>
      </c>
      <c r="E370" s="1679">
        <v>2830</v>
      </c>
      <c r="F370" s="1679">
        <v>200</v>
      </c>
      <c r="G370" s="1679">
        <v>1650</v>
      </c>
      <c r="H370" s="1679">
        <v>400</v>
      </c>
      <c r="I370" s="1679">
        <v>1040</v>
      </c>
      <c r="J370" s="1679">
        <v>30</v>
      </c>
      <c r="K370" s="1679">
        <v>130</v>
      </c>
      <c r="L370" s="1679">
        <v>1190</v>
      </c>
      <c r="M370" s="1680">
        <v>7830</v>
      </c>
    </row>
    <row r="371" spans="1:13">
      <c r="A371" s="628" t="s">
        <v>366</v>
      </c>
      <c r="B371" s="628" t="s">
        <v>372</v>
      </c>
      <c r="C371" s="629" t="s">
        <v>481</v>
      </c>
      <c r="D371" s="471">
        <v>850</v>
      </c>
      <c r="E371" s="471">
        <v>340</v>
      </c>
      <c r="F371" s="471">
        <v>20</v>
      </c>
      <c r="G371" s="471">
        <v>150</v>
      </c>
      <c r="H371" s="471">
        <v>70</v>
      </c>
      <c r="I371" s="471">
        <v>50</v>
      </c>
      <c r="J371" s="475" t="s">
        <v>327</v>
      </c>
      <c r="K371" s="471">
        <v>20</v>
      </c>
      <c r="L371" s="471">
        <v>260</v>
      </c>
      <c r="M371" s="1681">
        <v>510</v>
      </c>
    </row>
    <row r="372" spans="1:13">
      <c r="A372" s="628" t="s">
        <v>366</v>
      </c>
      <c r="B372" s="628" t="s">
        <v>372</v>
      </c>
      <c r="C372" s="629" t="s">
        <v>482</v>
      </c>
      <c r="D372" s="471">
        <v>1880</v>
      </c>
      <c r="E372" s="471">
        <v>610</v>
      </c>
      <c r="F372" s="471">
        <v>50</v>
      </c>
      <c r="G372" s="471">
        <v>400</v>
      </c>
      <c r="H372" s="471">
        <v>110</v>
      </c>
      <c r="I372" s="471">
        <v>210</v>
      </c>
      <c r="J372" s="475" t="s">
        <v>327</v>
      </c>
      <c r="K372" s="471">
        <v>50</v>
      </c>
      <c r="L372" s="471">
        <v>230</v>
      </c>
      <c r="M372" s="1681">
        <v>1280</v>
      </c>
    </row>
    <row r="373" spans="1:13">
      <c r="A373" s="628" t="s">
        <v>366</v>
      </c>
      <c r="B373" s="628" t="s">
        <v>372</v>
      </c>
      <c r="C373" s="629" t="s">
        <v>483</v>
      </c>
      <c r="D373" s="471">
        <v>1770</v>
      </c>
      <c r="E373" s="471">
        <v>830</v>
      </c>
      <c r="F373" s="471">
        <v>60</v>
      </c>
      <c r="G373" s="471">
        <v>560</v>
      </c>
      <c r="H373" s="471">
        <v>190</v>
      </c>
      <c r="I373" s="471">
        <v>330</v>
      </c>
      <c r="J373" s="471">
        <v>30</v>
      </c>
      <c r="K373" s="471">
        <v>30</v>
      </c>
      <c r="L373" s="471">
        <v>350</v>
      </c>
      <c r="M373" s="1681">
        <v>950</v>
      </c>
    </row>
    <row r="374" spans="1:13">
      <c r="A374" s="628" t="s">
        <v>366</v>
      </c>
      <c r="B374" s="628" t="s">
        <v>372</v>
      </c>
      <c r="C374" s="629" t="s">
        <v>484</v>
      </c>
      <c r="D374" s="471">
        <v>1740</v>
      </c>
      <c r="E374" s="471">
        <v>410</v>
      </c>
      <c r="F374" s="471">
        <v>30</v>
      </c>
      <c r="G374" s="471">
        <v>300</v>
      </c>
      <c r="H374" s="471">
        <v>30</v>
      </c>
      <c r="I374" s="471">
        <v>150</v>
      </c>
      <c r="J374" s="475" t="s">
        <v>327</v>
      </c>
      <c r="K374" s="475" t="s">
        <v>327</v>
      </c>
      <c r="L374" s="471">
        <v>110</v>
      </c>
      <c r="M374" s="1681">
        <v>1330</v>
      </c>
    </row>
    <row r="375" spans="1:13">
      <c r="A375" s="628" t="s">
        <v>366</v>
      </c>
      <c r="B375" s="628" t="s">
        <v>372</v>
      </c>
      <c r="C375" s="629" t="s">
        <v>485</v>
      </c>
      <c r="D375" s="471">
        <v>1780</v>
      </c>
      <c r="E375" s="471">
        <v>420</v>
      </c>
      <c r="F375" s="471">
        <v>20</v>
      </c>
      <c r="G375" s="471">
        <v>200</v>
      </c>
      <c r="H375" s="475" t="s">
        <v>327</v>
      </c>
      <c r="I375" s="471">
        <v>280</v>
      </c>
      <c r="J375" s="475" t="s">
        <v>327</v>
      </c>
      <c r="K375" s="475" t="s">
        <v>327</v>
      </c>
      <c r="L375" s="471">
        <v>90</v>
      </c>
      <c r="M375" s="1681">
        <v>1360</v>
      </c>
    </row>
    <row r="376" spans="1:13">
      <c r="A376" s="628" t="s">
        <v>366</v>
      </c>
      <c r="B376" s="628" t="s">
        <v>372</v>
      </c>
      <c r="C376" s="629" t="s">
        <v>486</v>
      </c>
      <c r="D376" s="471">
        <v>1980</v>
      </c>
      <c r="E376" s="471">
        <v>150</v>
      </c>
      <c r="F376" s="471">
        <v>30</v>
      </c>
      <c r="G376" s="471">
        <v>40</v>
      </c>
      <c r="H376" s="475" t="s">
        <v>327</v>
      </c>
      <c r="I376" s="471">
        <v>30</v>
      </c>
      <c r="J376" s="475" t="s">
        <v>327</v>
      </c>
      <c r="K376" s="471">
        <v>30</v>
      </c>
      <c r="L376" s="471">
        <v>70</v>
      </c>
      <c r="M376" s="1681">
        <v>1830</v>
      </c>
    </row>
    <row r="377" spans="1:13">
      <c r="A377" s="1682" t="s">
        <v>366</v>
      </c>
      <c r="B377" s="1682" t="s">
        <v>372</v>
      </c>
      <c r="C377" s="1683" t="s">
        <v>487</v>
      </c>
      <c r="D377" s="1684">
        <v>520</v>
      </c>
      <c r="E377" s="1684">
        <v>40</v>
      </c>
      <c r="F377" s="1685" t="s">
        <v>327</v>
      </c>
      <c r="G377" s="1685" t="s">
        <v>327</v>
      </c>
      <c r="H377" s="1685" t="s">
        <v>327</v>
      </c>
      <c r="I377" s="1685" t="s">
        <v>327</v>
      </c>
      <c r="J377" s="1685" t="s">
        <v>327</v>
      </c>
      <c r="K377" s="1685" t="s">
        <v>327</v>
      </c>
      <c r="L377" s="1684">
        <v>40</v>
      </c>
      <c r="M377" s="1686">
        <v>490</v>
      </c>
    </row>
    <row r="378" spans="1:13">
      <c r="A378" s="628" t="s">
        <v>366</v>
      </c>
      <c r="B378" s="628" t="s">
        <v>373</v>
      </c>
      <c r="C378" s="629" t="s">
        <v>480</v>
      </c>
      <c r="D378" s="471">
        <v>5050</v>
      </c>
      <c r="E378" s="471">
        <v>1800</v>
      </c>
      <c r="F378" s="471">
        <v>170</v>
      </c>
      <c r="G378" s="471">
        <v>1200</v>
      </c>
      <c r="H378" s="471">
        <v>460</v>
      </c>
      <c r="I378" s="471">
        <v>660</v>
      </c>
      <c r="J378" s="471">
        <v>80</v>
      </c>
      <c r="K378" s="471">
        <v>140</v>
      </c>
      <c r="L378" s="471">
        <v>760</v>
      </c>
      <c r="M378" s="1681">
        <v>3250</v>
      </c>
    </row>
    <row r="379" spans="1:13">
      <c r="A379" s="628" t="s">
        <v>366</v>
      </c>
      <c r="B379" s="628" t="s">
        <v>373</v>
      </c>
      <c r="C379" s="629" t="s">
        <v>481</v>
      </c>
      <c r="D379" s="471">
        <v>1250</v>
      </c>
      <c r="E379" s="471">
        <v>450</v>
      </c>
      <c r="F379" s="475" t="s">
        <v>327</v>
      </c>
      <c r="G379" s="471">
        <v>230</v>
      </c>
      <c r="H379" s="471">
        <v>90</v>
      </c>
      <c r="I379" s="471">
        <v>170</v>
      </c>
      <c r="J379" s="471">
        <v>30</v>
      </c>
      <c r="K379" s="471">
        <v>10</v>
      </c>
      <c r="L379" s="471">
        <v>210</v>
      </c>
      <c r="M379" s="1681">
        <v>800</v>
      </c>
    </row>
    <row r="380" spans="1:13">
      <c r="A380" s="628" t="s">
        <v>366</v>
      </c>
      <c r="B380" s="628" t="s">
        <v>373</v>
      </c>
      <c r="C380" s="629" t="s">
        <v>482</v>
      </c>
      <c r="D380" s="471">
        <v>680</v>
      </c>
      <c r="E380" s="471">
        <v>350</v>
      </c>
      <c r="F380" s="471">
        <v>70</v>
      </c>
      <c r="G380" s="471">
        <v>280</v>
      </c>
      <c r="H380" s="471">
        <v>140</v>
      </c>
      <c r="I380" s="471">
        <v>150</v>
      </c>
      <c r="J380" s="471">
        <v>30</v>
      </c>
      <c r="K380" s="471">
        <v>50</v>
      </c>
      <c r="L380" s="471">
        <v>180</v>
      </c>
      <c r="M380" s="1681">
        <v>330</v>
      </c>
    </row>
    <row r="381" spans="1:13">
      <c r="A381" s="628" t="s">
        <v>366</v>
      </c>
      <c r="B381" s="628" t="s">
        <v>373</v>
      </c>
      <c r="C381" s="629" t="s">
        <v>483</v>
      </c>
      <c r="D381" s="471">
        <v>430</v>
      </c>
      <c r="E381" s="471">
        <v>170</v>
      </c>
      <c r="F381" s="471">
        <v>10</v>
      </c>
      <c r="G381" s="471">
        <v>140</v>
      </c>
      <c r="H381" s="471">
        <v>10</v>
      </c>
      <c r="I381" s="471">
        <v>80</v>
      </c>
      <c r="J381" s="475" t="s">
        <v>327</v>
      </c>
      <c r="K381" s="475" t="s">
        <v>327</v>
      </c>
      <c r="L381" s="471">
        <v>50</v>
      </c>
      <c r="M381" s="1681">
        <v>260</v>
      </c>
    </row>
    <row r="382" spans="1:13">
      <c r="A382" s="628" t="s">
        <v>366</v>
      </c>
      <c r="B382" s="628" t="s">
        <v>373</v>
      </c>
      <c r="C382" s="629" t="s">
        <v>484</v>
      </c>
      <c r="D382" s="471">
        <v>1010</v>
      </c>
      <c r="E382" s="471">
        <v>510</v>
      </c>
      <c r="F382" s="471">
        <v>30</v>
      </c>
      <c r="G382" s="471">
        <v>380</v>
      </c>
      <c r="H382" s="471">
        <v>80</v>
      </c>
      <c r="I382" s="471">
        <v>150</v>
      </c>
      <c r="J382" s="475" t="s">
        <v>327</v>
      </c>
      <c r="K382" s="471">
        <v>70</v>
      </c>
      <c r="L382" s="471">
        <v>240</v>
      </c>
      <c r="M382" s="1681">
        <v>500</v>
      </c>
    </row>
    <row r="383" spans="1:13">
      <c r="A383" s="628" t="s">
        <v>366</v>
      </c>
      <c r="B383" s="628" t="s">
        <v>373</v>
      </c>
      <c r="C383" s="629" t="s">
        <v>485</v>
      </c>
      <c r="D383" s="471">
        <v>910</v>
      </c>
      <c r="E383" s="471">
        <v>260</v>
      </c>
      <c r="F383" s="471">
        <v>20</v>
      </c>
      <c r="G383" s="471">
        <v>130</v>
      </c>
      <c r="H383" s="471">
        <v>80</v>
      </c>
      <c r="I383" s="471">
        <v>90</v>
      </c>
      <c r="J383" s="475" t="s">
        <v>327</v>
      </c>
      <c r="K383" s="475" t="s">
        <v>327</v>
      </c>
      <c r="L383" s="471">
        <v>60</v>
      </c>
      <c r="M383" s="1681">
        <v>660</v>
      </c>
    </row>
    <row r="384" spans="1:13">
      <c r="A384" s="628" t="s">
        <v>366</v>
      </c>
      <c r="B384" s="628" t="s">
        <v>373</v>
      </c>
      <c r="C384" s="629" t="s">
        <v>486</v>
      </c>
      <c r="D384" s="471">
        <v>730</v>
      </c>
      <c r="E384" s="471">
        <v>60</v>
      </c>
      <c r="F384" s="471">
        <v>50</v>
      </c>
      <c r="G384" s="471">
        <v>50</v>
      </c>
      <c r="H384" s="471">
        <v>60</v>
      </c>
      <c r="I384" s="471">
        <v>20</v>
      </c>
      <c r="J384" s="471">
        <v>20</v>
      </c>
      <c r="K384" s="471">
        <v>20</v>
      </c>
      <c r="L384" s="471">
        <v>30</v>
      </c>
      <c r="M384" s="1681">
        <v>660</v>
      </c>
    </row>
    <row r="385" spans="1:13">
      <c r="A385" s="628" t="s">
        <v>366</v>
      </c>
      <c r="B385" s="628" t="s">
        <v>373</v>
      </c>
      <c r="C385" s="629" t="s">
        <v>487</v>
      </c>
      <c r="D385" s="471">
        <v>20</v>
      </c>
      <c r="E385" s="475" t="s">
        <v>327</v>
      </c>
      <c r="F385" s="475" t="s">
        <v>327</v>
      </c>
      <c r="G385" s="475" t="s">
        <v>327</v>
      </c>
      <c r="H385" s="475" t="s">
        <v>327</v>
      </c>
      <c r="I385" s="475" t="s">
        <v>327</v>
      </c>
      <c r="J385" s="475" t="s">
        <v>327</v>
      </c>
      <c r="K385" s="475" t="s">
        <v>327</v>
      </c>
      <c r="L385" s="475" t="s">
        <v>327</v>
      </c>
      <c r="M385" s="1681">
        <v>20</v>
      </c>
    </row>
    <row r="386" spans="1:13">
      <c r="A386" s="1640" t="s">
        <v>366</v>
      </c>
      <c r="B386" s="1640" t="s">
        <v>374</v>
      </c>
      <c r="C386" s="1641" t="s">
        <v>480</v>
      </c>
      <c r="D386" s="1679">
        <v>4880</v>
      </c>
      <c r="E386" s="1679">
        <v>1650</v>
      </c>
      <c r="F386" s="1679">
        <v>170</v>
      </c>
      <c r="G386" s="1679">
        <v>1070</v>
      </c>
      <c r="H386" s="1679">
        <v>400</v>
      </c>
      <c r="I386" s="1679">
        <v>570</v>
      </c>
      <c r="J386" s="1679">
        <v>80</v>
      </c>
      <c r="K386" s="1679">
        <v>170</v>
      </c>
      <c r="L386" s="1679">
        <v>820</v>
      </c>
      <c r="M386" s="1680">
        <v>3230</v>
      </c>
    </row>
    <row r="387" spans="1:13">
      <c r="A387" s="628" t="s">
        <v>366</v>
      </c>
      <c r="B387" s="628" t="s">
        <v>374</v>
      </c>
      <c r="C387" s="629" t="s">
        <v>481</v>
      </c>
      <c r="D387" s="471">
        <v>1390</v>
      </c>
      <c r="E387" s="471">
        <v>580</v>
      </c>
      <c r="F387" s="471">
        <v>70</v>
      </c>
      <c r="G387" s="471">
        <v>350</v>
      </c>
      <c r="H387" s="471">
        <v>200</v>
      </c>
      <c r="I387" s="471">
        <v>220</v>
      </c>
      <c r="J387" s="471">
        <v>50</v>
      </c>
      <c r="K387" s="471">
        <v>40</v>
      </c>
      <c r="L387" s="471">
        <v>360</v>
      </c>
      <c r="M387" s="1681">
        <v>820</v>
      </c>
    </row>
    <row r="388" spans="1:13">
      <c r="A388" s="628" t="s">
        <v>366</v>
      </c>
      <c r="B388" s="628" t="s">
        <v>374</v>
      </c>
      <c r="C388" s="629" t="s">
        <v>482</v>
      </c>
      <c r="D388" s="471">
        <v>840</v>
      </c>
      <c r="E388" s="471">
        <v>450</v>
      </c>
      <c r="F388" s="471">
        <v>10</v>
      </c>
      <c r="G388" s="471">
        <v>300</v>
      </c>
      <c r="H388" s="471">
        <v>90</v>
      </c>
      <c r="I388" s="471">
        <v>170</v>
      </c>
      <c r="J388" s="475" t="s">
        <v>327</v>
      </c>
      <c r="K388" s="471">
        <v>10</v>
      </c>
      <c r="L388" s="471">
        <v>220</v>
      </c>
      <c r="M388" s="1681">
        <v>390</v>
      </c>
    </row>
    <row r="389" spans="1:13">
      <c r="A389" s="628" t="s">
        <v>366</v>
      </c>
      <c r="B389" s="628" t="s">
        <v>374</v>
      </c>
      <c r="C389" s="629" t="s">
        <v>483</v>
      </c>
      <c r="D389" s="471">
        <v>700</v>
      </c>
      <c r="E389" s="471">
        <v>300</v>
      </c>
      <c r="F389" s="471">
        <v>20</v>
      </c>
      <c r="G389" s="471">
        <v>200</v>
      </c>
      <c r="H389" s="471">
        <v>20</v>
      </c>
      <c r="I389" s="471">
        <v>150</v>
      </c>
      <c r="J389" s="471">
        <v>20</v>
      </c>
      <c r="K389" s="471">
        <v>80</v>
      </c>
      <c r="L389" s="471">
        <v>70</v>
      </c>
      <c r="M389" s="1681">
        <v>400</v>
      </c>
    </row>
    <row r="390" spans="1:13">
      <c r="A390" s="628" t="s">
        <v>366</v>
      </c>
      <c r="B390" s="628" t="s">
        <v>374</v>
      </c>
      <c r="C390" s="629" t="s">
        <v>484</v>
      </c>
      <c r="D390" s="471">
        <v>650</v>
      </c>
      <c r="E390" s="471">
        <v>160</v>
      </c>
      <c r="F390" s="471">
        <v>50</v>
      </c>
      <c r="G390" s="471">
        <v>120</v>
      </c>
      <c r="H390" s="471">
        <v>40</v>
      </c>
      <c r="I390" s="471">
        <v>10</v>
      </c>
      <c r="J390" s="475" t="s">
        <v>327</v>
      </c>
      <c r="K390" s="471">
        <v>10</v>
      </c>
      <c r="L390" s="471">
        <v>110</v>
      </c>
      <c r="M390" s="1681">
        <v>500</v>
      </c>
    </row>
    <row r="391" spans="1:13">
      <c r="A391" s="628" t="s">
        <v>366</v>
      </c>
      <c r="B391" s="628" t="s">
        <v>374</v>
      </c>
      <c r="C391" s="629" t="s">
        <v>485</v>
      </c>
      <c r="D391" s="471">
        <v>460</v>
      </c>
      <c r="E391" s="471">
        <v>40</v>
      </c>
      <c r="F391" s="475" t="s">
        <v>327</v>
      </c>
      <c r="G391" s="471">
        <v>40</v>
      </c>
      <c r="H391" s="471">
        <v>30</v>
      </c>
      <c r="I391" s="475" t="s">
        <v>327</v>
      </c>
      <c r="J391" s="475" t="s">
        <v>327</v>
      </c>
      <c r="K391" s="475" t="s">
        <v>327</v>
      </c>
      <c r="L391" s="471">
        <v>30</v>
      </c>
      <c r="M391" s="1681">
        <v>420</v>
      </c>
    </row>
    <row r="392" spans="1:13">
      <c r="A392" s="628" t="s">
        <v>366</v>
      </c>
      <c r="B392" s="628" t="s">
        <v>374</v>
      </c>
      <c r="C392" s="629" t="s">
        <v>486</v>
      </c>
      <c r="D392" s="471">
        <v>480</v>
      </c>
      <c r="E392" s="471">
        <v>110</v>
      </c>
      <c r="F392" s="471">
        <v>10</v>
      </c>
      <c r="G392" s="471">
        <v>50</v>
      </c>
      <c r="H392" s="475" t="s">
        <v>327</v>
      </c>
      <c r="I392" s="471">
        <v>10</v>
      </c>
      <c r="J392" s="475" t="s">
        <v>327</v>
      </c>
      <c r="K392" s="471">
        <v>20</v>
      </c>
      <c r="L392" s="471">
        <v>20</v>
      </c>
      <c r="M392" s="1681">
        <v>370</v>
      </c>
    </row>
    <row r="393" spans="1:13">
      <c r="A393" s="1682" t="s">
        <v>366</v>
      </c>
      <c r="B393" s="1682" t="s">
        <v>374</v>
      </c>
      <c r="C393" s="1683" t="s">
        <v>487</v>
      </c>
      <c r="D393" s="1684">
        <v>70</v>
      </c>
      <c r="E393" s="1685" t="s">
        <v>327</v>
      </c>
      <c r="F393" s="1685" t="s">
        <v>327</v>
      </c>
      <c r="G393" s="1685" t="s">
        <v>327</v>
      </c>
      <c r="H393" s="1685" t="s">
        <v>327</v>
      </c>
      <c r="I393" s="1685" t="s">
        <v>327</v>
      </c>
      <c r="J393" s="1685" t="s">
        <v>327</v>
      </c>
      <c r="K393" s="1685" t="s">
        <v>327</v>
      </c>
      <c r="L393" s="1685" t="s">
        <v>327</v>
      </c>
      <c r="M393" s="1686">
        <v>70</v>
      </c>
    </row>
  </sheetData>
  <phoneticPr fontId="2"/>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E8493-5F48-484E-B228-3851CAF42039}">
  <dimension ref="A1:BJ72"/>
  <sheetViews>
    <sheetView workbookViewId="0">
      <pane xSplit="2" ySplit="5" topLeftCell="BD6" activePane="bottomRight" state="frozen"/>
      <selection pane="topRight" activeCell="C1" sqref="C1"/>
      <selection pane="bottomLeft" activeCell="A6" sqref="A6"/>
      <selection pane="bottomRight" activeCell="BN5" sqref="BN5"/>
    </sheetView>
  </sheetViews>
  <sheetFormatPr defaultColWidth="6.90625" defaultRowHeight="12"/>
  <cols>
    <col min="1" max="1" width="3.90625" style="723" customWidth="1"/>
    <col min="2" max="2" width="13.453125" style="723" customWidth="1"/>
    <col min="3" max="7" width="8.36328125" style="644" customWidth="1"/>
    <col min="8" max="12" width="8.6328125" style="644" customWidth="1"/>
    <col min="13" max="17" width="8.08984375" style="644" customWidth="1"/>
    <col min="18" max="22" width="9" style="644" customWidth="1"/>
    <col min="23" max="47" width="9.6328125" style="644" customWidth="1"/>
    <col min="48" max="48" width="11.453125" style="723" customWidth="1"/>
    <col min="49" max="49" width="10" style="723" customWidth="1"/>
    <col min="50" max="62" width="9.90625" style="723" customWidth="1"/>
    <col min="63" max="260" width="6.90625" style="724"/>
    <col min="261" max="261" width="3.90625" style="724" customWidth="1"/>
    <col min="262" max="262" width="9.6328125" style="724" customWidth="1"/>
    <col min="263" max="263" width="3.36328125" style="724" customWidth="1"/>
    <col min="264" max="264" width="8.36328125" style="724" customWidth="1"/>
    <col min="265" max="265" width="3.36328125" style="724" customWidth="1"/>
    <col min="266" max="266" width="8.6328125" style="724" customWidth="1"/>
    <col min="267" max="267" width="3.36328125" style="724" customWidth="1"/>
    <col min="268" max="268" width="8.08984375" style="724" customWidth="1"/>
    <col min="269" max="269" width="3.36328125" style="724" customWidth="1"/>
    <col min="270" max="270" width="9" style="724" customWidth="1"/>
    <col min="271" max="275" width="9.6328125" style="724" customWidth="1"/>
    <col min="276" max="276" width="11.453125" style="724" customWidth="1"/>
    <col min="277" max="277" width="10" style="724" customWidth="1"/>
    <col min="278" max="281" width="9.90625" style="724" customWidth="1"/>
    <col min="282" max="516" width="6.90625" style="724"/>
    <col min="517" max="517" width="3.90625" style="724" customWidth="1"/>
    <col min="518" max="518" width="9.6328125" style="724" customWidth="1"/>
    <col min="519" max="519" width="3.36328125" style="724" customWidth="1"/>
    <col min="520" max="520" width="8.36328125" style="724" customWidth="1"/>
    <col min="521" max="521" width="3.36328125" style="724" customWidth="1"/>
    <col min="522" max="522" width="8.6328125" style="724" customWidth="1"/>
    <col min="523" max="523" width="3.36328125" style="724" customWidth="1"/>
    <col min="524" max="524" width="8.08984375" style="724" customWidth="1"/>
    <col min="525" max="525" width="3.36328125" style="724" customWidth="1"/>
    <col min="526" max="526" width="9" style="724" customWidth="1"/>
    <col min="527" max="531" width="9.6328125" style="724" customWidth="1"/>
    <col min="532" max="532" width="11.453125" style="724" customWidth="1"/>
    <col min="533" max="533" width="10" style="724" customWidth="1"/>
    <col min="534" max="537" width="9.90625" style="724" customWidth="1"/>
    <col min="538" max="772" width="6.90625" style="724"/>
    <col min="773" max="773" width="3.90625" style="724" customWidth="1"/>
    <col min="774" max="774" width="9.6328125" style="724" customWidth="1"/>
    <col min="775" max="775" width="3.36328125" style="724" customWidth="1"/>
    <col min="776" max="776" width="8.36328125" style="724" customWidth="1"/>
    <col min="777" max="777" width="3.36328125" style="724" customWidth="1"/>
    <col min="778" max="778" width="8.6328125" style="724" customWidth="1"/>
    <col min="779" max="779" width="3.36328125" style="724" customWidth="1"/>
    <col min="780" max="780" width="8.08984375" style="724" customWidth="1"/>
    <col min="781" max="781" width="3.36328125" style="724" customWidth="1"/>
    <col min="782" max="782" width="9" style="724" customWidth="1"/>
    <col min="783" max="787" width="9.6328125" style="724" customWidth="1"/>
    <col min="788" max="788" width="11.453125" style="724" customWidth="1"/>
    <col min="789" max="789" width="10" style="724" customWidth="1"/>
    <col min="790" max="793" width="9.90625" style="724" customWidth="1"/>
    <col min="794" max="1028" width="6.90625" style="724"/>
    <col min="1029" max="1029" width="3.90625" style="724" customWidth="1"/>
    <col min="1030" max="1030" width="9.6328125" style="724" customWidth="1"/>
    <col min="1031" max="1031" width="3.36328125" style="724" customWidth="1"/>
    <col min="1032" max="1032" width="8.36328125" style="724" customWidth="1"/>
    <col min="1033" max="1033" width="3.36328125" style="724" customWidth="1"/>
    <col min="1034" max="1034" width="8.6328125" style="724" customWidth="1"/>
    <col min="1035" max="1035" width="3.36328125" style="724" customWidth="1"/>
    <col min="1036" max="1036" width="8.08984375" style="724" customWidth="1"/>
    <col min="1037" max="1037" width="3.36328125" style="724" customWidth="1"/>
    <col min="1038" max="1038" width="9" style="724" customWidth="1"/>
    <col min="1039" max="1043" width="9.6328125" style="724" customWidth="1"/>
    <col min="1044" max="1044" width="11.453125" style="724" customWidth="1"/>
    <col min="1045" max="1045" width="10" style="724" customWidth="1"/>
    <col min="1046" max="1049" width="9.90625" style="724" customWidth="1"/>
    <col min="1050" max="1284" width="6.90625" style="724"/>
    <col min="1285" max="1285" width="3.90625" style="724" customWidth="1"/>
    <col min="1286" max="1286" width="9.6328125" style="724" customWidth="1"/>
    <col min="1287" max="1287" width="3.36328125" style="724" customWidth="1"/>
    <col min="1288" max="1288" width="8.36328125" style="724" customWidth="1"/>
    <col min="1289" max="1289" width="3.36328125" style="724" customWidth="1"/>
    <col min="1290" max="1290" width="8.6328125" style="724" customWidth="1"/>
    <col min="1291" max="1291" width="3.36328125" style="724" customWidth="1"/>
    <col min="1292" max="1292" width="8.08984375" style="724" customWidth="1"/>
    <col min="1293" max="1293" width="3.36328125" style="724" customWidth="1"/>
    <col min="1294" max="1294" width="9" style="724" customWidth="1"/>
    <col min="1295" max="1299" width="9.6328125" style="724" customWidth="1"/>
    <col min="1300" max="1300" width="11.453125" style="724" customWidth="1"/>
    <col min="1301" max="1301" width="10" style="724" customWidth="1"/>
    <col min="1302" max="1305" width="9.90625" style="724" customWidth="1"/>
    <col min="1306" max="1540" width="6.90625" style="724"/>
    <col min="1541" max="1541" width="3.90625" style="724" customWidth="1"/>
    <col min="1542" max="1542" width="9.6328125" style="724" customWidth="1"/>
    <col min="1543" max="1543" width="3.36328125" style="724" customWidth="1"/>
    <col min="1544" max="1544" width="8.36328125" style="724" customWidth="1"/>
    <col min="1545" max="1545" width="3.36328125" style="724" customWidth="1"/>
    <col min="1546" max="1546" width="8.6328125" style="724" customWidth="1"/>
    <col min="1547" max="1547" width="3.36328125" style="724" customWidth="1"/>
    <col min="1548" max="1548" width="8.08984375" style="724" customWidth="1"/>
    <col min="1549" max="1549" width="3.36328125" style="724" customWidth="1"/>
    <col min="1550" max="1550" width="9" style="724" customWidth="1"/>
    <col min="1551" max="1555" width="9.6328125" style="724" customWidth="1"/>
    <col min="1556" max="1556" width="11.453125" style="724" customWidth="1"/>
    <col min="1557" max="1557" width="10" style="724" customWidth="1"/>
    <col min="1558" max="1561" width="9.90625" style="724" customWidth="1"/>
    <col min="1562" max="1796" width="6.90625" style="724"/>
    <col min="1797" max="1797" width="3.90625" style="724" customWidth="1"/>
    <col min="1798" max="1798" width="9.6328125" style="724" customWidth="1"/>
    <col min="1799" max="1799" width="3.36328125" style="724" customWidth="1"/>
    <col min="1800" max="1800" width="8.36328125" style="724" customWidth="1"/>
    <col min="1801" max="1801" width="3.36328125" style="724" customWidth="1"/>
    <col min="1802" max="1802" width="8.6328125" style="724" customWidth="1"/>
    <col min="1803" max="1803" width="3.36328125" style="724" customWidth="1"/>
    <col min="1804" max="1804" width="8.08984375" style="724" customWidth="1"/>
    <col min="1805" max="1805" width="3.36328125" style="724" customWidth="1"/>
    <col min="1806" max="1806" width="9" style="724" customWidth="1"/>
    <col min="1807" max="1811" width="9.6328125" style="724" customWidth="1"/>
    <col min="1812" max="1812" width="11.453125" style="724" customWidth="1"/>
    <col min="1813" max="1813" width="10" style="724" customWidth="1"/>
    <col min="1814" max="1817" width="9.90625" style="724" customWidth="1"/>
    <col min="1818" max="2052" width="6.90625" style="724"/>
    <col min="2053" max="2053" width="3.90625" style="724" customWidth="1"/>
    <col min="2054" max="2054" width="9.6328125" style="724" customWidth="1"/>
    <col min="2055" max="2055" width="3.36328125" style="724" customWidth="1"/>
    <col min="2056" max="2056" width="8.36328125" style="724" customWidth="1"/>
    <col min="2057" max="2057" width="3.36328125" style="724" customWidth="1"/>
    <col min="2058" max="2058" width="8.6328125" style="724" customWidth="1"/>
    <col min="2059" max="2059" width="3.36328125" style="724" customWidth="1"/>
    <col min="2060" max="2060" width="8.08984375" style="724" customWidth="1"/>
    <col min="2061" max="2061" width="3.36328125" style="724" customWidth="1"/>
    <col min="2062" max="2062" width="9" style="724" customWidth="1"/>
    <col min="2063" max="2067" width="9.6328125" style="724" customWidth="1"/>
    <col min="2068" max="2068" width="11.453125" style="724" customWidth="1"/>
    <col min="2069" max="2069" width="10" style="724" customWidth="1"/>
    <col min="2070" max="2073" width="9.90625" style="724" customWidth="1"/>
    <col min="2074" max="2308" width="6.90625" style="724"/>
    <col min="2309" max="2309" width="3.90625" style="724" customWidth="1"/>
    <col min="2310" max="2310" width="9.6328125" style="724" customWidth="1"/>
    <col min="2311" max="2311" width="3.36328125" style="724" customWidth="1"/>
    <col min="2312" max="2312" width="8.36328125" style="724" customWidth="1"/>
    <col min="2313" max="2313" width="3.36328125" style="724" customWidth="1"/>
    <col min="2314" max="2314" width="8.6328125" style="724" customWidth="1"/>
    <col min="2315" max="2315" width="3.36328125" style="724" customWidth="1"/>
    <col min="2316" max="2316" width="8.08984375" style="724" customWidth="1"/>
    <col min="2317" max="2317" width="3.36328125" style="724" customWidth="1"/>
    <col min="2318" max="2318" width="9" style="724" customWidth="1"/>
    <col min="2319" max="2323" width="9.6328125" style="724" customWidth="1"/>
    <col min="2324" max="2324" width="11.453125" style="724" customWidth="1"/>
    <col min="2325" max="2325" width="10" style="724" customWidth="1"/>
    <col min="2326" max="2329" width="9.90625" style="724" customWidth="1"/>
    <col min="2330" max="2564" width="6.90625" style="724"/>
    <col min="2565" max="2565" width="3.90625" style="724" customWidth="1"/>
    <col min="2566" max="2566" width="9.6328125" style="724" customWidth="1"/>
    <col min="2567" max="2567" width="3.36328125" style="724" customWidth="1"/>
    <col min="2568" max="2568" width="8.36328125" style="724" customWidth="1"/>
    <col min="2569" max="2569" width="3.36328125" style="724" customWidth="1"/>
    <col min="2570" max="2570" width="8.6328125" style="724" customWidth="1"/>
    <col min="2571" max="2571" width="3.36328125" style="724" customWidth="1"/>
    <col min="2572" max="2572" width="8.08984375" style="724" customWidth="1"/>
    <col min="2573" max="2573" width="3.36328125" style="724" customWidth="1"/>
    <col min="2574" max="2574" width="9" style="724" customWidth="1"/>
    <col min="2575" max="2579" width="9.6328125" style="724" customWidth="1"/>
    <col min="2580" max="2580" width="11.453125" style="724" customWidth="1"/>
    <col min="2581" max="2581" width="10" style="724" customWidth="1"/>
    <col min="2582" max="2585" width="9.90625" style="724" customWidth="1"/>
    <col min="2586" max="2820" width="6.90625" style="724"/>
    <col min="2821" max="2821" width="3.90625" style="724" customWidth="1"/>
    <col min="2822" max="2822" width="9.6328125" style="724" customWidth="1"/>
    <col min="2823" max="2823" width="3.36328125" style="724" customWidth="1"/>
    <col min="2824" max="2824" width="8.36328125" style="724" customWidth="1"/>
    <col min="2825" max="2825" width="3.36328125" style="724" customWidth="1"/>
    <col min="2826" max="2826" width="8.6328125" style="724" customWidth="1"/>
    <col min="2827" max="2827" width="3.36328125" style="724" customWidth="1"/>
    <col min="2828" max="2828" width="8.08984375" style="724" customWidth="1"/>
    <col min="2829" max="2829" width="3.36328125" style="724" customWidth="1"/>
    <col min="2830" max="2830" width="9" style="724" customWidth="1"/>
    <col min="2831" max="2835" width="9.6328125" style="724" customWidth="1"/>
    <col min="2836" max="2836" width="11.453125" style="724" customWidth="1"/>
    <col min="2837" max="2837" width="10" style="724" customWidth="1"/>
    <col min="2838" max="2841" width="9.90625" style="724" customWidth="1"/>
    <col min="2842" max="3076" width="6.90625" style="724"/>
    <col min="3077" max="3077" width="3.90625" style="724" customWidth="1"/>
    <col min="3078" max="3078" width="9.6328125" style="724" customWidth="1"/>
    <col min="3079" max="3079" width="3.36328125" style="724" customWidth="1"/>
    <col min="3080" max="3080" width="8.36328125" style="724" customWidth="1"/>
    <col min="3081" max="3081" width="3.36328125" style="724" customWidth="1"/>
    <col min="3082" max="3082" width="8.6328125" style="724" customWidth="1"/>
    <col min="3083" max="3083" width="3.36328125" style="724" customWidth="1"/>
    <col min="3084" max="3084" width="8.08984375" style="724" customWidth="1"/>
    <col min="3085" max="3085" width="3.36328125" style="724" customWidth="1"/>
    <col min="3086" max="3086" width="9" style="724" customWidth="1"/>
    <col min="3087" max="3091" width="9.6328125" style="724" customWidth="1"/>
    <col min="3092" max="3092" width="11.453125" style="724" customWidth="1"/>
    <col min="3093" max="3093" width="10" style="724" customWidth="1"/>
    <col min="3094" max="3097" width="9.90625" style="724" customWidth="1"/>
    <col min="3098" max="3332" width="6.90625" style="724"/>
    <col min="3333" max="3333" width="3.90625" style="724" customWidth="1"/>
    <col min="3334" max="3334" width="9.6328125" style="724" customWidth="1"/>
    <col min="3335" max="3335" width="3.36328125" style="724" customWidth="1"/>
    <col min="3336" max="3336" width="8.36328125" style="724" customWidth="1"/>
    <col min="3337" max="3337" width="3.36328125" style="724" customWidth="1"/>
    <col min="3338" max="3338" width="8.6328125" style="724" customWidth="1"/>
    <col min="3339" max="3339" width="3.36328125" style="724" customWidth="1"/>
    <col min="3340" max="3340" width="8.08984375" style="724" customWidth="1"/>
    <col min="3341" max="3341" width="3.36328125" style="724" customWidth="1"/>
    <col min="3342" max="3342" width="9" style="724" customWidth="1"/>
    <col min="3343" max="3347" width="9.6328125" style="724" customWidth="1"/>
    <col min="3348" max="3348" width="11.453125" style="724" customWidth="1"/>
    <col min="3349" max="3349" width="10" style="724" customWidth="1"/>
    <col min="3350" max="3353" width="9.90625" style="724" customWidth="1"/>
    <col min="3354" max="3588" width="6.90625" style="724"/>
    <col min="3589" max="3589" width="3.90625" style="724" customWidth="1"/>
    <col min="3590" max="3590" width="9.6328125" style="724" customWidth="1"/>
    <col min="3591" max="3591" width="3.36328125" style="724" customWidth="1"/>
    <col min="3592" max="3592" width="8.36328125" style="724" customWidth="1"/>
    <col min="3593" max="3593" width="3.36328125" style="724" customWidth="1"/>
    <col min="3594" max="3594" width="8.6328125" style="724" customWidth="1"/>
    <col min="3595" max="3595" width="3.36328125" style="724" customWidth="1"/>
    <col min="3596" max="3596" width="8.08984375" style="724" customWidth="1"/>
    <col min="3597" max="3597" width="3.36328125" style="724" customWidth="1"/>
    <col min="3598" max="3598" width="9" style="724" customWidth="1"/>
    <col min="3599" max="3603" width="9.6328125" style="724" customWidth="1"/>
    <col min="3604" max="3604" width="11.453125" style="724" customWidth="1"/>
    <col min="3605" max="3605" width="10" style="724" customWidth="1"/>
    <col min="3606" max="3609" width="9.90625" style="724" customWidth="1"/>
    <col min="3610" max="3844" width="6.90625" style="724"/>
    <col min="3845" max="3845" width="3.90625" style="724" customWidth="1"/>
    <col min="3846" max="3846" width="9.6328125" style="724" customWidth="1"/>
    <col min="3847" max="3847" width="3.36328125" style="724" customWidth="1"/>
    <col min="3848" max="3848" width="8.36328125" style="724" customWidth="1"/>
    <col min="3849" max="3849" width="3.36328125" style="724" customWidth="1"/>
    <col min="3850" max="3850" width="8.6328125" style="724" customWidth="1"/>
    <col min="3851" max="3851" width="3.36328125" style="724" customWidth="1"/>
    <col min="3852" max="3852" width="8.08984375" style="724" customWidth="1"/>
    <col min="3853" max="3853" width="3.36328125" style="724" customWidth="1"/>
    <col min="3854" max="3854" width="9" style="724" customWidth="1"/>
    <col min="3855" max="3859" width="9.6328125" style="724" customWidth="1"/>
    <col min="3860" max="3860" width="11.453125" style="724" customWidth="1"/>
    <col min="3861" max="3861" width="10" style="724" customWidth="1"/>
    <col min="3862" max="3865" width="9.90625" style="724" customWidth="1"/>
    <col min="3866" max="4100" width="6.90625" style="724"/>
    <col min="4101" max="4101" width="3.90625" style="724" customWidth="1"/>
    <col min="4102" max="4102" width="9.6328125" style="724" customWidth="1"/>
    <col min="4103" max="4103" width="3.36328125" style="724" customWidth="1"/>
    <col min="4104" max="4104" width="8.36328125" style="724" customWidth="1"/>
    <col min="4105" max="4105" width="3.36328125" style="724" customWidth="1"/>
    <col min="4106" max="4106" width="8.6328125" style="724" customWidth="1"/>
    <col min="4107" max="4107" width="3.36328125" style="724" customWidth="1"/>
    <col min="4108" max="4108" width="8.08984375" style="724" customWidth="1"/>
    <col min="4109" max="4109" width="3.36328125" style="724" customWidth="1"/>
    <col min="4110" max="4110" width="9" style="724" customWidth="1"/>
    <col min="4111" max="4115" width="9.6328125" style="724" customWidth="1"/>
    <col min="4116" max="4116" width="11.453125" style="724" customWidth="1"/>
    <col min="4117" max="4117" width="10" style="724" customWidth="1"/>
    <col min="4118" max="4121" width="9.90625" style="724" customWidth="1"/>
    <col min="4122" max="4356" width="6.90625" style="724"/>
    <col min="4357" max="4357" width="3.90625" style="724" customWidth="1"/>
    <col min="4358" max="4358" width="9.6328125" style="724" customWidth="1"/>
    <col min="4359" max="4359" width="3.36328125" style="724" customWidth="1"/>
    <col min="4360" max="4360" width="8.36328125" style="724" customWidth="1"/>
    <col min="4361" max="4361" width="3.36328125" style="724" customWidth="1"/>
    <col min="4362" max="4362" width="8.6328125" style="724" customWidth="1"/>
    <col min="4363" max="4363" width="3.36328125" style="724" customWidth="1"/>
    <col min="4364" max="4364" width="8.08984375" style="724" customWidth="1"/>
    <col min="4365" max="4365" width="3.36328125" style="724" customWidth="1"/>
    <col min="4366" max="4366" width="9" style="724" customWidth="1"/>
    <col min="4367" max="4371" width="9.6328125" style="724" customWidth="1"/>
    <col min="4372" max="4372" width="11.453125" style="724" customWidth="1"/>
    <col min="4373" max="4373" width="10" style="724" customWidth="1"/>
    <col min="4374" max="4377" width="9.90625" style="724" customWidth="1"/>
    <col min="4378" max="4612" width="6.90625" style="724"/>
    <col min="4613" max="4613" width="3.90625" style="724" customWidth="1"/>
    <col min="4614" max="4614" width="9.6328125" style="724" customWidth="1"/>
    <col min="4615" max="4615" width="3.36328125" style="724" customWidth="1"/>
    <col min="4616" max="4616" width="8.36328125" style="724" customWidth="1"/>
    <col min="4617" max="4617" width="3.36328125" style="724" customWidth="1"/>
    <col min="4618" max="4618" width="8.6328125" style="724" customWidth="1"/>
    <col min="4619" max="4619" width="3.36328125" style="724" customWidth="1"/>
    <col min="4620" max="4620" width="8.08984375" style="724" customWidth="1"/>
    <col min="4621" max="4621" width="3.36328125" style="724" customWidth="1"/>
    <col min="4622" max="4622" width="9" style="724" customWidth="1"/>
    <col min="4623" max="4627" width="9.6328125" style="724" customWidth="1"/>
    <col min="4628" max="4628" width="11.453125" style="724" customWidth="1"/>
    <col min="4629" max="4629" width="10" style="724" customWidth="1"/>
    <col min="4630" max="4633" width="9.90625" style="724" customWidth="1"/>
    <col min="4634" max="4868" width="6.90625" style="724"/>
    <col min="4869" max="4869" width="3.90625" style="724" customWidth="1"/>
    <col min="4870" max="4870" width="9.6328125" style="724" customWidth="1"/>
    <col min="4871" max="4871" width="3.36328125" style="724" customWidth="1"/>
    <col min="4872" max="4872" width="8.36328125" style="724" customWidth="1"/>
    <col min="4873" max="4873" width="3.36328125" style="724" customWidth="1"/>
    <col min="4874" max="4874" width="8.6328125" style="724" customWidth="1"/>
    <col min="4875" max="4875" width="3.36328125" style="724" customWidth="1"/>
    <col min="4876" max="4876" width="8.08984375" style="724" customWidth="1"/>
    <col min="4877" max="4877" width="3.36328125" style="724" customWidth="1"/>
    <col min="4878" max="4878" width="9" style="724" customWidth="1"/>
    <col min="4879" max="4883" width="9.6328125" style="724" customWidth="1"/>
    <col min="4884" max="4884" width="11.453125" style="724" customWidth="1"/>
    <col min="4885" max="4885" width="10" style="724" customWidth="1"/>
    <col min="4886" max="4889" width="9.90625" style="724" customWidth="1"/>
    <col min="4890" max="5124" width="6.90625" style="724"/>
    <col min="5125" max="5125" width="3.90625" style="724" customWidth="1"/>
    <col min="5126" max="5126" width="9.6328125" style="724" customWidth="1"/>
    <col min="5127" max="5127" width="3.36328125" style="724" customWidth="1"/>
    <col min="5128" max="5128" width="8.36328125" style="724" customWidth="1"/>
    <col min="5129" max="5129" width="3.36328125" style="724" customWidth="1"/>
    <col min="5130" max="5130" width="8.6328125" style="724" customWidth="1"/>
    <col min="5131" max="5131" width="3.36328125" style="724" customWidth="1"/>
    <col min="5132" max="5132" width="8.08984375" style="724" customWidth="1"/>
    <col min="5133" max="5133" width="3.36328125" style="724" customWidth="1"/>
    <col min="5134" max="5134" width="9" style="724" customWidth="1"/>
    <col min="5135" max="5139" width="9.6328125" style="724" customWidth="1"/>
    <col min="5140" max="5140" width="11.453125" style="724" customWidth="1"/>
    <col min="5141" max="5141" width="10" style="724" customWidth="1"/>
    <col min="5142" max="5145" width="9.90625" style="724" customWidth="1"/>
    <col min="5146" max="5380" width="6.90625" style="724"/>
    <col min="5381" max="5381" width="3.90625" style="724" customWidth="1"/>
    <col min="5382" max="5382" width="9.6328125" style="724" customWidth="1"/>
    <col min="5383" max="5383" width="3.36328125" style="724" customWidth="1"/>
    <col min="5384" max="5384" width="8.36328125" style="724" customWidth="1"/>
    <col min="5385" max="5385" width="3.36328125" style="724" customWidth="1"/>
    <col min="5386" max="5386" width="8.6328125" style="724" customWidth="1"/>
    <col min="5387" max="5387" width="3.36328125" style="724" customWidth="1"/>
    <col min="5388" max="5388" width="8.08984375" style="724" customWidth="1"/>
    <col min="5389" max="5389" width="3.36328125" style="724" customWidth="1"/>
    <col min="5390" max="5390" width="9" style="724" customWidth="1"/>
    <col min="5391" max="5395" width="9.6328125" style="724" customWidth="1"/>
    <col min="5396" max="5396" width="11.453125" style="724" customWidth="1"/>
    <col min="5397" max="5397" width="10" style="724" customWidth="1"/>
    <col min="5398" max="5401" width="9.90625" style="724" customWidth="1"/>
    <col min="5402" max="5636" width="6.90625" style="724"/>
    <col min="5637" max="5637" width="3.90625" style="724" customWidth="1"/>
    <col min="5638" max="5638" width="9.6328125" style="724" customWidth="1"/>
    <col min="5639" max="5639" width="3.36328125" style="724" customWidth="1"/>
    <col min="5640" max="5640" width="8.36328125" style="724" customWidth="1"/>
    <col min="5641" max="5641" width="3.36328125" style="724" customWidth="1"/>
    <col min="5642" max="5642" width="8.6328125" style="724" customWidth="1"/>
    <col min="5643" max="5643" width="3.36328125" style="724" customWidth="1"/>
    <col min="5644" max="5644" width="8.08984375" style="724" customWidth="1"/>
    <col min="5645" max="5645" width="3.36328125" style="724" customWidth="1"/>
    <col min="5646" max="5646" width="9" style="724" customWidth="1"/>
    <col min="5647" max="5651" width="9.6328125" style="724" customWidth="1"/>
    <col min="5652" max="5652" width="11.453125" style="724" customWidth="1"/>
    <col min="5653" max="5653" width="10" style="724" customWidth="1"/>
    <col min="5654" max="5657" width="9.90625" style="724" customWidth="1"/>
    <col min="5658" max="5892" width="6.90625" style="724"/>
    <col min="5893" max="5893" width="3.90625" style="724" customWidth="1"/>
    <col min="5894" max="5894" width="9.6328125" style="724" customWidth="1"/>
    <col min="5895" max="5895" width="3.36328125" style="724" customWidth="1"/>
    <col min="5896" max="5896" width="8.36328125" style="724" customWidth="1"/>
    <col min="5897" max="5897" width="3.36328125" style="724" customWidth="1"/>
    <col min="5898" max="5898" width="8.6328125" style="724" customWidth="1"/>
    <col min="5899" max="5899" width="3.36328125" style="724" customWidth="1"/>
    <col min="5900" max="5900" width="8.08984375" style="724" customWidth="1"/>
    <col min="5901" max="5901" width="3.36328125" style="724" customWidth="1"/>
    <col min="5902" max="5902" width="9" style="724" customWidth="1"/>
    <col min="5903" max="5907" width="9.6328125" style="724" customWidth="1"/>
    <col min="5908" max="5908" width="11.453125" style="724" customWidth="1"/>
    <col min="5909" max="5909" width="10" style="724" customWidth="1"/>
    <col min="5910" max="5913" width="9.90625" style="724" customWidth="1"/>
    <col min="5914" max="6148" width="6.90625" style="724"/>
    <col min="6149" max="6149" width="3.90625" style="724" customWidth="1"/>
    <col min="6150" max="6150" width="9.6328125" style="724" customWidth="1"/>
    <col min="6151" max="6151" width="3.36328125" style="724" customWidth="1"/>
    <col min="6152" max="6152" width="8.36328125" style="724" customWidth="1"/>
    <col min="6153" max="6153" width="3.36328125" style="724" customWidth="1"/>
    <col min="6154" max="6154" width="8.6328125" style="724" customWidth="1"/>
    <col min="6155" max="6155" width="3.36328125" style="724" customWidth="1"/>
    <col min="6156" max="6156" width="8.08984375" style="724" customWidth="1"/>
    <col min="6157" max="6157" width="3.36328125" style="724" customWidth="1"/>
    <col min="6158" max="6158" width="9" style="724" customWidth="1"/>
    <col min="6159" max="6163" width="9.6328125" style="724" customWidth="1"/>
    <col min="6164" max="6164" width="11.453125" style="724" customWidth="1"/>
    <col min="6165" max="6165" width="10" style="724" customWidth="1"/>
    <col min="6166" max="6169" width="9.90625" style="724" customWidth="1"/>
    <col min="6170" max="6404" width="6.90625" style="724"/>
    <col min="6405" max="6405" width="3.90625" style="724" customWidth="1"/>
    <col min="6406" max="6406" width="9.6328125" style="724" customWidth="1"/>
    <col min="6407" max="6407" width="3.36328125" style="724" customWidth="1"/>
    <col min="6408" max="6408" width="8.36328125" style="724" customWidth="1"/>
    <col min="6409" max="6409" width="3.36328125" style="724" customWidth="1"/>
    <col min="6410" max="6410" width="8.6328125" style="724" customWidth="1"/>
    <col min="6411" max="6411" width="3.36328125" style="724" customWidth="1"/>
    <col min="6412" max="6412" width="8.08984375" style="724" customWidth="1"/>
    <col min="6413" max="6413" width="3.36328125" style="724" customWidth="1"/>
    <col min="6414" max="6414" width="9" style="724" customWidth="1"/>
    <col min="6415" max="6419" width="9.6328125" style="724" customWidth="1"/>
    <col min="6420" max="6420" width="11.453125" style="724" customWidth="1"/>
    <col min="6421" max="6421" width="10" style="724" customWidth="1"/>
    <col min="6422" max="6425" width="9.90625" style="724" customWidth="1"/>
    <col min="6426" max="6660" width="6.90625" style="724"/>
    <col min="6661" max="6661" width="3.90625" style="724" customWidth="1"/>
    <col min="6662" max="6662" width="9.6328125" style="724" customWidth="1"/>
    <col min="6663" max="6663" width="3.36328125" style="724" customWidth="1"/>
    <col min="6664" max="6664" width="8.36328125" style="724" customWidth="1"/>
    <col min="6665" max="6665" width="3.36328125" style="724" customWidth="1"/>
    <col min="6666" max="6666" width="8.6328125" style="724" customWidth="1"/>
    <col min="6667" max="6667" width="3.36328125" style="724" customWidth="1"/>
    <col min="6668" max="6668" width="8.08984375" style="724" customWidth="1"/>
    <col min="6669" max="6669" width="3.36328125" style="724" customWidth="1"/>
    <col min="6670" max="6670" width="9" style="724" customWidth="1"/>
    <col min="6671" max="6675" width="9.6328125" style="724" customWidth="1"/>
    <col min="6676" max="6676" width="11.453125" style="724" customWidth="1"/>
    <col min="6677" max="6677" width="10" style="724" customWidth="1"/>
    <col min="6678" max="6681" width="9.90625" style="724" customWidth="1"/>
    <col min="6682" max="6916" width="6.90625" style="724"/>
    <col min="6917" max="6917" width="3.90625" style="724" customWidth="1"/>
    <col min="6918" max="6918" width="9.6328125" style="724" customWidth="1"/>
    <col min="6919" max="6919" width="3.36328125" style="724" customWidth="1"/>
    <col min="6920" max="6920" width="8.36328125" style="724" customWidth="1"/>
    <col min="6921" max="6921" width="3.36328125" style="724" customWidth="1"/>
    <col min="6922" max="6922" width="8.6328125" style="724" customWidth="1"/>
    <col min="6923" max="6923" width="3.36328125" style="724" customWidth="1"/>
    <col min="6924" max="6924" width="8.08984375" style="724" customWidth="1"/>
    <col min="6925" max="6925" width="3.36328125" style="724" customWidth="1"/>
    <col min="6926" max="6926" width="9" style="724" customWidth="1"/>
    <col min="6927" max="6931" width="9.6328125" style="724" customWidth="1"/>
    <col min="6932" max="6932" width="11.453125" style="724" customWidth="1"/>
    <col min="6933" max="6933" width="10" style="724" customWidth="1"/>
    <col min="6934" max="6937" width="9.90625" style="724" customWidth="1"/>
    <col min="6938" max="7172" width="6.90625" style="724"/>
    <col min="7173" max="7173" width="3.90625" style="724" customWidth="1"/>
    <col min="7174" max="7174" width="9.6328125" style="724" customWidth="1"/>
    <col min="7175" max="7175" width="3.36328125" style="724" customWidth="1"/>
    <col min="7176" max="7176" width="8.36328125" style="724" customWidth="1"/>
    <col min="7177" max="7177" width="3.36328125" style="724" customWidth="1"/>
    <col min="7178" max="7178" width="8.6328125" style="724" customWidth="1"/>
    <col min="7179" max="7179" width="3.36328125" style="724" customWidth="1"/>
    <col min="7180" max="7180" width="8.08984375" style="724" customWidth="1"/>
    <col min="7181" max="7181" width="3.36328125" style="724" customWidth="1"/>
    <col min="7182" max="7182" width="9" style="724" customWidth="1"/>
    <col min="7183" max="7187" width="9.6328125" style="724" customWidth="1"/>
    <col min="7188" max="7188" width="11.453125" style="724" customWidth="1"/>
    <col min="7189" max="7189" width="10" style="724" customWidth="1"/>
    <col min="7190" max="7193" width="9.90625" style="724" customWidth="1"/>
    <col min="7194" max="7428" width="6.90625" style="724"/>
    <col min="7429" max="7429" width="3.90625" style="724" customWidth="1"/>
    <col min="7430" max="7430" width="9.6328125" style="724" customWidth="1"/>
    <col min="7431" max="7431" width="3.36328125" style="724" customWidth="1"/>
    <col min="7432" max="7432" width="8.36328125" style="724" customWidth="1"/>
    <col min="7433" max="7433" width="3.36328125" style="724" customWidth="1"/>
    <col min="7434" max="7434" width="8.6328125" style="724" customWidth="1"/>
    <col min="7435" max="7435" width="3.36328125" style="724" customWidth="1"/>
    <col min="7436" max="7436" width="8.08984375" style="724" customWidth="1"/>
    <col min="7437" max="7437" width="3.36328125" style="724" customWidth="1"/>
    <col min="7438" max="7438" width="9" style="724" customWidth="1"/>
    <col min="7439" max="7443" width="9.6328125" style="724" customWidth="1"/>
    <col min="7444" max="7444" width="11.453125" style="724" customWidth="1"/>
    <col min="7445" max="7445" width="10" style="724" customWidth="1"/>
    <col min="7446" max="7449" width="9.90625" style="724" customWidth="1"/>
    <col min="7450" max="7684" width="6.90625" style="724"/>
    <col min="7685" max="7685" width="3.90625" style="724" customWidth="1"/>
    <col min="7686" max="7686" width="9.6328125" style="724" customWidth="1"/>
    <col min="7687" max="7687" width="3.36328125" style="724" customWidth="1"/>
    <col min="7688" max="7688" width="8.36328125" style="724" customWidth="1"/>
    <col min="7689" max="7689" width="3.36328125" style="724" customWidth="1"/>
    <col min="7690" max="7690" width="8.6328125" style="724" customWidth="1"/>
    <col min="7691" max="7691" width="3.36328125" style="724" customWidth="1"/>
    <col min="7692" max="7692" width="8.08984375" style="724" customWidth="1"/>
    <col min="7693" max="7693" width="3.36328125" style="724" customWidth="1"/>
    <col min="7694" max="7694" width="9" style="724" customWidth="1"/>
    <col min="7695" max="7699" width="9.6328125" style="724" customWidth="1"/>
    <col min="7700" max="7700" width="11.453125" style="724" customWidth="1"/>
    <col min="7701" max="7701" width="10" style="724" customWidth="1"/>
    <col min="7702" max="7705" width="9.90625" style="724" customWidth="1"/>
    <col min="7706" max="7940" width="6.90625" style="724"/>
    <col min="7941" max="7941" width="3.90625" style="724" customWidth="1"/>
    <col min="7942" max="7942" width="9.6328125" style="724" customWidth="1"/>
    <col min="7943" max="7943" width="3.36328125" style="724" customWidth="1"/>
    <col min="7944" max="7944" width="8.36328125" style="724" customWidth="1"/>
    <col min="7945" max="7945" width="3.36328125" style="724" customWidth="1"/>
    <col min="7946" max="7946" width="8.6328125" style="724" customWidth="1"/>
    <col min="7947" max="7947" width="3.36328125" style="724" customWidth="1"/>
    <col min="7948" max="7948" width="8.08984375" style="724" customWidth="1"/>
    <col min="7949" max="7949" width="3.36328125" style="724" customWidth="1"/>
    <col min="7950" max="7950" width="9" style="724" customWidth="1"/>
    <col min="7951" max="7955" width="9.6328125" style="724" customWidth="1"/>
    <col min="7956" max="7956" width="11.453125" style="724" customWidth="1"/>
    <col min="7957" max="7957" width="10" style="724" customWidth="1"/>
    <col min="7958" max="7961" width="9.90625" style="724" customWidth="1"/>
    <col min="7962" max="8196" width="6.90625" style="724"/>
    <col min="8197" max="8197" width="3.90625" style="724" customWidth="1"/>
    <col min="8198" max="8198" width="9.6328125" style="724" customWidth="1"/>
    <col min="8199" max="8199" width="3.36328125" style="724" customWidth="1"/>
    <col min="8200" max="8200" width="8.36328125" style="724" customWidth="1"/>
    <col min="8201" max="8201" width="3.36328125" style="724" customWidth="1"/>
    <col min="8202" max="8202" width="8.6328125" style="724" customWidth="1"/>
    <col min="8203" max="8203" width="3.36328125" style="724" customWidth="1"/>
    <col min="8204" max="8204" width="8.08984375" style="724" customWidth="1"/>
    <col min="8205" max="8205" width="3.36328125" style="724" customWidth="1"/>
    <col min="8206" max="8206" width="9" style="724" customWidth="1"/>
    <col min="8207" max="8211" width="9.6328125" style="724" customWidth="1"/>
    <col min="8212" max="8212" width="11.453125" style="724" customWidth="1"/>
    <col min="8213" max="8213" width="10" style="724" customWidth="1"/>
    <col min="8214" max="8217" width="9.90625" style="724" customWidth="1"/>
    <col min="8218" max="8452" width="6.90625" style="724"/>
    <col min="8453" max="8453" width="3.90625" style="724" customWidth="1"/>
    <col min="8454" max="8454" width="9.6328125" style="724" customWidth="1"/>
    <col min="8455" max="8455" width="3.36328125" style="724" customWidth="1"/>
    <col min="8456" max="8456" width="8.36328125" style="724" customWidth="1"/>
    <col min="8457" max="8457" width="3.36328125" style="724" customWidth="1"/>
    <col min="8458" max="8458" width="8.6328125" style="724" customWidth="1"/>
    <col min="8459" max="8459" width="3.36328125" style="724" customWidth="1"/>
    <col min="8460" max="8460" width="8.08984375" style="724" customWidth="1"/>
    <col min="8461" max="8461" width="3.36328125" style="724" customWidth="1"/>
    <col min="8462" max="8462" width="9" style="724" customWidth="1"/>
    <col min="8463" max="8467" width="9.6328125" style="724" customWidth="1"/>
    <col min="8468" max="8468" width="11.453125" style="724" customWidth="1"/>
    <col min="8469" max="8469" width="10" style="724" customWidth="1"/>
    <col min="8470" max="8473" width="9.90625" style="724" customWidth="1"/>
    <col min="8474" max="8708" width="6.90625" style="724"/>
    <col min="8709" max="8709" width="3.90625" style="724" customWidth="1"/>
    <col min="8710" max="8710" width="9.6328125" style="724" customWidth="1"/>
    <col min="8711" max="8711" width="3.36328125" style="724" customWidth="1"/>
    <col min="8712" max="8712" width="8.36328125" style="724" customWidth="1"/>
    <col min="8713" max="8713" width="3.36328125" style="724" customWidth="1"/>
    <col min="8714" max="8714" width="8.6328125" style="724" customWidth="1"/>
    <col min="8715" max="8715" width="3.36328125" style="724" customWidth="1"/>
    <col min="8716" max="8716" width="8.08984375" style="724" customWidth="1"/>
    <col min="8717" max="8717" width="3.36328125" style="724" customWidth="1"/>
    <col min="8718" max="8718" width="9" style="724" customWidth="1"/>
    <col min="8719" max="8723" width="9.6328125" style="724" customWidth="1"/>
    <col min="8724" max="8724" width="11.453125" style="724" customWidth="1"/>
    <col min="8725" max="8725" width="10" style="724" customWidth="1"/>
    <col min="8726" max="8729" width="9.90625" style="724" customWidth="1"/>
    <col min="8730" max="8964" width="6.90625" style="724"/>
    <col min="8965" max="8965" width="3.90625" style="724" customWidth="1"/>
    <col min="8966" max="8966" width="9.6328125" style="724" customWidth="1"/>
    <col min="8967" max="8967" width="3.36328125" style="724" customWidth="1"/>
    <col min="8968" max="8968" width="8.36328125" style="724" customWidth="1"/>
    <col min="8969" max="8969" width="3.36328125" style="724" customWidth="1"/>
    <col min="8970" max="8970" width="8.6328125" style="724" customWidth="1"/>
    <col min="8971" max="8971" width="3.36328125" style="724" customWidth="1"/>
    <col min="8972" max="8972" width="8.08984375" style="724" customWidth="1"/>
    <col min="8973" max="8973" width="3.36328125" style="724" customWidth="1"/>
    <col min="8974" max="8974" width="9" style="724" customWidth="1"/>
    <col min="8975" max="8979" width="9.6328125" style="724" customWidth="1"/>
    <col min="8980" max="8980" width="11.453125" style="724" customWidth="1"/>
    <col min="8981" max="8981" width="10" style="724" customWidth="1"/>
    <col min="8982" max="8985" width="9.90625" style="724" customWidth="1"/>
    <col min="8986" max="9220" width="6.90625" style="724"/>
    <col min="9221" max="9221" width="3.90625" style="724" customWidth="1"/>
    <col min="9222" max="9222" width="9.6328125" style="724" customWidth="1"/>
    <col min="9223" max="9223" width="3.36328125" style="724" customWidth="1"/>
    <col min="9224" max="9224" width="8.36328125" style="724" customWidth="1"/>
    <col min="9225" max="9225" width="3.36328125" style="724" customWidth="1"/>
    <col min="9226" max="9226" width="8.6328125" style="724" customWidth="1"/>
    <col min="9227" max="9227" width="3.36328125" style="724" customWidth="1"/>
    <col min="9228" max="9228" width="8.08984375" style="724" customWidth="1"/>
    <col min="9229" max="9229" width="3.36328125" style="724" customWidth="1"/>
    <col min="9230" max="9230" width="9" style="724" customWidth="1"/>
    <col min="9231" max="9235" width="9.6328125" style="724" customWidth="1"/>
    <col min="9236" max="9236" width="11.453125" style="724" customWidth="1"/>
    <col min="9237" max="9237" width="10" style="724" customWidth="1"/>
    <col min="9238" max="9241" width="9.90625" style="724" customWidth="1"/>
    <col min="9242" max="9476" width="6.90625" style="724"/>
    <col min="9477" max="9477" width="3.90625" style="724" customWidth="1"/>
    <col min="9478" max="9478" width="9.6328125" style="724" customWidth="1"/>
    <col min="9479" max="9479" width="3.36328125" style="724" customWidth="1"/>
    <col min="9480" max="9480" width="8.36328125" style="724" customWidth="1"/>
    <col min="9481" max="9481" width="3.36328125" style="724" customWidth="1"/>
    <col min="9482" max="9482" width="8.6328125" style="724" customWidth="1"/>
    <col min="9483" max="9483" width="3.36328125" style="724" customWidth="1"/>
    <col min="9484" max="9484" width="8.08984375" style="724" customWidth="1"/>
    <col min="9485" max="9485" width="3.36328125" style="724" customWidth="1"/>
    <col min="9486" max="9486" width="9" style="724" customWidth="1"/>
    <col min="9487" max="9491" width="9.6328125" style="724" customWidth="1"/>
    <col min="9492" max="9492" width="11.453125" style="724" customWidth="1"/>
    <col min="9493" max="9493" width="10" style="724" customWidth="1"/>
    <col min="9494" max="9497" width="9.90625" style="724" customWidth="1"/>
    <col min="9498" max="9732" width="6.90625" style="724"/>
    <col min="9733" max="9733" width="3.90625" style="724" customWidth="1"/>
    <col min="9734" max="9734" width="9.6328125" style="724" customWidth="1"/>
    <col min="9735" max="9735" width="3.36328125" style="724" customWidth="1"/>
    <col min="9736" max="9736" width="8.36328125" style="724" customWidth="1"/>
    <col min="9737" max="9737" width="3.36328125" style="724" customWidth="1"/>
    <col min="9738" max="9738" width="8.6328125" style="724" customWidth="1"/>
    <col min="9739" max="9739" width="3.36328125" style="724" customWidth="1"/>
    <col min="9740" max="9740" width="8.08984375" style="724" customWidth="1"/>
    <col min="9741" max="9741" width="3.36328125" style="724" customWidth="1"/>
    <col min="9742" max="9742" width="9" style="724" customWidth="1"/>
    <col min="9743" max="9747" width="9.6328125" style="724" customWidth="1"/>
    <col min="9748" max="9748" width="11.453125" style="724" customWidth="1"/>
    <col min="9749" max="9749" width="10" style="724" customWidth="1"/>
    <col min="9750" max="9753" width="9.90625" style="724" customWidth="1"/>
    <col min="9754" max="9988" width="6.90625" style="724"/>
    <col min="9989" max="9989" width="3.90625" style="724" customWidth="1"/>
    <col min="9990" max="9990" width="9.6328125" style="724" customWidth="1"/>
    <col min="9991" max="9991" width="3.36328125" style="724" customWidth="1"/>
    <col min="9992" max="9992" width="8.36328125" style="724" customWidth="1"/>
    <col min="9993" max="9993" width="3.36328125" style="724" customWidth="1"/>
    <col min="9994" max="9994" width="8.6328125" style="724" customWidth="1"/>
    <col min="9995" max="9995" width="3.36328125" style="724" customWidth="1"/>
    <col min="9996" max="9996" width="8.08984375" style="724" customWidth="1"/>
    <col min="9997" max="9997" width="3.36328125" style="724" customWidth="1"/>
    <col min="9998" max="9998" width="9" style="724" customWidth="1"/>
    <col min="9999" max="10003" width="9.6328125" style="724" customWidth="1"/>
    <col min="10004" max="10004" width="11.453125" style="724" customWidth="1"/>
    <col min="10005" max="10005" width="10" style="724" customWidth="1"/>
    <col min="10006" max="10009" width="9.90625" style="724" customWidth="1"/>
    <col min="10010" max="10244" width="6.90625" style="724"/>
    <col min="10245" max="10245" width="3.90625" style="724" customWidth="1"/>
    <col min="10246" max="10246" width="9.6328125" style="724" customWidth="1"/>
    <col min="10247" max="10247" width="3.36328125" style="724" customWidth="1"/>
    <col min="10248" max="10248" width="8.36328125" style="724" customWidth="1"/>
    <col min="10249" max="10249" width="3.36328125" style="724" customWidth="1"/>
    <col min="10250" max="10250" width="8.6328125" style="724" customWidth="1"/>
    <col min="10251" max="10251" width="3.36328125" style="724" customWidth="1"/>
    <col min="10252" max="10252" width="8.08984375" style="724" customWidth="1"/>
    <col min="10253" max="10253" width="3.36328125" style="724" customWidth="1"/>
    <col min="10254" max="10254" width="9" style="724" customWidth="1"/>
    <col min="10255" max="10259" width="9.6328125" style="724" customWidth="1"/>
    <col min="10260" max="10260" width="11.453125" style="724" customWidth="1"/>
    <col min="10261" max="10261" width="10" style="724" customWidth="1"/>
    <col min="10262" max="10265" width="9.90625" style="724" customWidth="1"/>
    <col min="10266" max="10500" width="6.90625" style="724"/>
    <col min="10501" max="10501" width="3.90625" style="724" customWidth="1"/>
    <col min="10502" max="10502" width="9.6328125" style="724" customWidth="1"/>
    <col min="10503" max="10503" width="3.36328125" style="724" customWidth="1"/>
    <col min="10504" max="10504" width="8.36328125" style="724" customWidth="1"/>
    <col min="10505" max="10505" width="3.36328125" style="724" customWidth="1"/>
    <col min="10506" max="10506" width="8.6328125" style="724" customWidth="1"/>
    <col min="10507" max="10507" width="3.36328125" style="724" customWidth="1"/>
    <col min="10508" max="10508" width="8.08984375" style="724" customWidth="1"/>
    <col min="10509" max="10509" width="3.36328125" style="724" customWidth="1"/>
    <col min="10510" max="10510" width="9" style="724" customWidth="1"/>
    <col min="10511" max="10515" width="9.6328125" style="724" customWidth="1"/>
    <col min="10516" max="10516" width="11.453125" style="724" customWidth="1"/>
    <col min="10517" max="10517" width="10" style="724" customWidth="1"/>
    <col min="10518" max="10521" width="9.90625" style="724" customWidth="1"/>
    <col min="10522" max="10756" width="6.90625" style="724"/>
    <col min="10757" max="10757" width="3.90625" style="724" customWidth="1"/>
    <col min="10758" max="10758" width="9.6328125" style="724" customWidth="1"/>
    <col min="10759" max="10759" width="3.36328125" style="724" customWidth="1"/>
    <col min="10760" max="10760" width="8.36328125" style="724" customWidth="1"/>
    <col min="10761" max="10761" width="3.36328125" style="724" customWidth="1"/>
    <col min="10762" max="10762" width="8.6328125" style="724" customWidth="1"/>
    <col min="10763" max="10763" width="3.36328125" style="724" customWidth="1"/>
    <col min="10764" max="10764" width="8.08984375" style="724" customWidth="1"/>
    <col min="10765" max="10765" width="3.36328125" style="724" customWidth="1"/>
    <col min="10766" max="10766" width="9" style="724" customWidth="1"/>
    <col min="10767" max="10771" width="9.6328125" style="724" customWidth="1"/>
    <col min="10772" max="10772" width="11.453125" style="724" customWidth="1"/>
    <col min="10773" max="10773" width="10" style="724" customWidth="1"/>
    <col min="10774" max="10777" width="9.90625" style="724" customWidth="1"/>
    <col min="10778" max="11012" width="6.90625" style="724"/>
    <col min="11013" max="11013" width="3.90625" style="724" customWidth="1"/>
    <col min="11014" max="11014" width="9.6328125" style="724" customWidth="1"/>
    <col min="11015" max="11015" width="3.36328125" style="724" customWidth="1"/>
    <col min="11016" max="11016" width="8.36328125" style="724" customWidth="1"/>
    <col min="11017" max="11017" width="3.36328125" style="724" customWidth="1"/>
    <col min="11018" max="11018" width="8.6328125" style="724" customWidth="1"/>
    <col min="11019" max="11019" width="3.36328125" style="724" customWidth="1"/>
    <col min="11020" max="11020" width="8.08984375" style="724" customWidth="1"/>
    <col min="11021" max="11021" width="3.36328125" style="724" customWidth="1"/>
    <col min="11022" max="11022" width="9" style="724" customWidth="1"/>
    <col min="11023" max="11027" width="9.6328125" style="724" customWidth="1"/>
    <col min="11028" max="11028" width="11.453125" style="724" customWidth="1"/>
    <col min="11029" max="11029" width="10" style="724" customWidth="1"/>
    <col min="11030" max="11033" width="9.90625" style="724" customWidth="1"/>
    <col min="11034" max="11268" width="6.90625" style="724"/>
    <col min="11269" max="11269" width="3.90625" style="724" customWidth="1"/>
    <col min="11270" max="11270" width="9.6328125" style="724" customWidth="1"/>
    <col min="11271" max="11271" width="3.36328125" style="724" customWidth="1"/>
    <col min="11272" max="11272" width="8.36328125" style="724" customWidth="1"/>
    <col min="11273" max="11273" width="3.36328125" style="724" customWidth="1"/>
    <col min="11274" max="11274" width="8.6328125" style="724" customWidth="1"/>
    <col min="11275" max="11275" width="3.36328125" style="724" customWidth="1"/>
    <col min="11276" max="11276" width="8.08984375" style="724" customWidth="1"/>
    <col min="11277" max="11277" width="3.36328125" style="724" customWidth="1"/>
    <col min="11278" max="11278" width="9" style="724" customWidth="1"/>
    <col min="11279" max="11283" width="9.6328125" style="724" customWidth="1"/>
    <col min="11284" max="11284" width="11.453125" style="724" customWidth="1"/>
    <col min="11285" max="11285" width="10" style="724" customWidth="1"/>
    <col min="11286" max="11289" width="9.90625" style="724" customWidth="1"/>
    <col min="11290" max="11524" width="6.90625" style="724"/>
    <col min="11525" max="11525" width="3.90625" style="724" customWidth="1"/>
    <col min="11526" max="11526" width="9.6328125" style="724" customWidth="1"/>
    <col min="11527" max="11527" width="3.36328125" style="724" customWidth="1"/>
    <col min="11528" max="11528" width="8.36328125" style="724" customWidth="1"/>
    <col min="11529" max="11529" width="3.36328125" style="724" customWidth="1"/>
    <col min="11530" max="11530" width="8.6328125" style="724" customWidth="1"/>
    <col min="11531" max="11531" width="3.36328125" style="724" customWidth="1"/>
    <col min="11532" max="11532" width="8.08984375" style="724" customWidth="1"/>
    <col min="11533" max="11533" width="3.36328125" style="724" customWidth="1"/>
    <col min="11534" max="11534" width="9" style="724" customWidth="1"/>
    <col min="11535" max="11539" width="9.6328125" style="724" customWidth="1"/>
    <col min="11540" max="11540" width="11.453125" style="724" customWidth="1"/>
    <col min="11541" max="11541" width="10" style="724" customWidth="1"/>
    <col min="11542" max="11545" width="9.90625" style="724" customWidth="1"/>
    <col min="11546" max="11780" width="6.90625" style="724"/>
    <col min="11781" max="11781" width="3.90625" style="724" customWidth="1"/>
    <col min="11782" max="11782" width="9.6328125" style="724" customWidth="1"/>
    <col min="11783" max="11783" width="3.36328125" style="724" customWidth="1"/>
    <col min="11784" max="11784" width="8.36328125" style="724" customWidth="1"/>
    <col min="11785" max="11785" width="3.36328125" style="724" customWidth="1"/>
    <col min="11786" max="11786" width="8.6328125" style="724" customWidth="1"/>
    <col min="11787" max="11787" width="3.36328125" style="724" customWidth="1"/>
    <col min="11788" max="11788" width="8.08984375" style="724" customWidth="1"/>
    <col min="11789" max="11789" width="3.36328125" style="724" customWidth="1"/>
    <col min="11790" max="11790" width="9" style="724" customWidth="1"/>
    <col min="11791" max="11795" width="9.6328125" style="724" customWidth="1"/>
    <col min="11796" max="11796" width="11.453125" style="724" customWidth="1"/>
    <col min="11797" max="11797" width="10" style="724" customWidth="1"/>
    <col min="11798" max="11801" width="9.90625" style="724" customWidth="1"/>
    <col min="11802" max="12036" width="6.90625" style="724"/>
    <col min="12037" max="12037" width="3.90625" style="724" customWidth="1"/>
    <col min="12038" max="12038" width="9.6328125" style="724" customWidth="1"/>
    <col min="12039" max="12039" width="3.36328125" style="724" customWidth="1"/>
    <col min="12040" max="12040" width="8.36328125" style="724" customWidth="1"/>
    <col min="12041" max="12041" width="3.36328125" style="724" customWidth="1"/>
    <col min="12042" max="12042" width="8.6328125" style="724" customWidth="1"/>
    <col min="12043" max="12043" width="3.36328125" style="724" customWidth="1"/>
    <col min="12044" max="12044" width="8.08984375" style="724" customWidth="1"/>
    <col min="12045" max="12045" width="3.36328125" style="724" customWidth="1"/>
    <col min="12046" max="12046" width="9" style="724" customWidth="1"/>
    <col min="12047" max="12051" width="9.6328125" style="724" customWidth="1"/>
    <col min="12052" max="12052" width="11.453125" style="724" customWidth="1"/>
    <col min="12053" max="12053" width="10" style="724" customWidth="1"/>
    <col min="12054" max="12057" width="9.90625" style="724" customWidth="1"/>
    <col min="12058" max="12292" width="6.90625" style="724"/>
    <col min="12293" max="12293" width="3.90625" style="724" customWidth="1"/>
    <col min="12294" max="12294" width="9.6328125" style="724" customWidth="1"/>
    <col min="12295" max="12295" width="3.36328125" style="724" customWidth="1"/>
    <col min="12296" max="12296" width="8.36328125" style="724" customWidth="1"/>
    <col min="12297" max="12297" width="3.36328125" style="724" customWidth="1"/>
    <col min="12298" max="12298" width="8.6328125" style="724" customWidth="1"/>
    <col min="12299" max="12299" width="3.36328125" style="724" customWidth="1"/>
    <col min="12300" max="12300" width="8.08984375" style="724" customWidth="1"/>
    <col min="12301" max="12301" width="3.36328125" style="724" customWidth="1"/>
    <col min="12302" max="12302" width="9" style="724" customWidth="1"/>
    <col min="12303" max="12307" width="9.6328125" style="724" customWidth="1"/>
    <col min="12308" max="12308" width="11.453125" style="724" customWidth="1"/>
    <col min="12309" max="12309" width="10" style="724" customWidth="1"/>
    <col min="12310" max="12313" width="9.90625" style="724" customWidth="1"/>
    <col min="12314" max="12548" width="6.90625" style="724"/>
    <col min="12549" max="12549" width="3.90625" style="724" customWidth="1"/>
    <col min="12550" max="12550" width="9.6328125" style="724" customWidth="1"/>
    <col min="12551" max="12551" width="3.36328125" style="724" customWidth="1"/>
    <col min="12552" max="12552" width="8.36328125" style="724" customWidth="1"/>
    <col min="12553" max="12553" width="3.36328125" style="724" customWidth="1"/>
    <col min="12554" max="12554" width="8.6328125" style="724" customWidth="1"/>
    <col min="12555" max="12555" width="3.36328125" style="724" customWidth="1"/>
    <col min="12556" max="12556" width="8.08984375" style="724" customWidth="1"/>
    <col min="12557" max="12557" width="3.36328125" style="724" customWidth="1"/>
    <col min="12558" max="12558" width="9" style="724" customWidth="1"/>
    <col min="12559" max="12563" width="9.6328125" style="724" customWidth="1"/>
    <col min="12564" max="12564" width="11.453125" style="724" customWidth="1"/>
    <col min="12565" max="12565" width="10" style="724" customWidth="1"/>
    <col min="12566" max="12569" width="9.90625" style="724" customWidth="1"/>
    <col min="12570" max="12804" width="6.90625" style="724"/>
    <col min="12805" max="12805" width="3.90625" style="724" customWidth="1"/>
    <col min="12806" max="12806" width="9.6328125" style="724" customWidth="1"/>
    <col min="12807" max="12807" width="3.36328125" style="724" customWidth="1"/>
    <col min="12808" max="12808" width="8.36328125" style="724" customWidth="1"/>
    <col min="12809" max="12809" width="3.36328125" style="724" customWidth="1"/>
    <col min="12810" max="12810" width="8.6328125" style="724" customWidth="1"/>
    <col min="12811" max="12811" width="3.36328125" style="724" customWidth="1"/>
    <col min="12812" max="12812" width="8.08984375" style="724" customWidth="1"/>
    <col min="12813" max="12813" width="3.36328125" style="724" customWidth="1"/>
    <col min="12814" max="12814" width="9" style="724" customWidth="1"/>
    <col min="12815" max="12819" width="9.6328125" style="724" customWidth="1"/>
    <col min="12820" max="12820" width="11.453125" style="724" customWidth="1"/>
    <col min="12821" max="12821" width="10" style="724" customWidth="1"/>
    <col min="12822" max="12825" width="9.90625" style="724" customWidth="1"/>
    <col min="12826" max="13060" width="6.90625" style="724"/>
    <col min="13061" max="13061" width="3.90625" style="724" customWidth="1"/>
    <col min="13062" max="13062" width="9.6328125" style="724" customWidth="1"/>
    <col min="13063" max="13063" width="3.36328125" style="724" customWidth="1"/>
    <col min="13064" max="13064" width="8.36328125" style="724" customWidth="1"/>
    <col min="13065" max="13065" width="3.36328125" style="724" customWidth="1"/>
    <col min="13066" max="13066" width="8.6328125" style="724" customWidth="1"/>
    <col min="13067" max="13067" width="3.36328125" style="724" customWidth="1"/>
    <col min="13068" max="13068" width="8.08984375" style="724" customWidth="1"/>
    <col min="13069" max="13069" width="3.36328125" style="724" customWidth="1"/>
    <col min="13070" max="13070" width="9" style="724" customWidth="1"/>
    <col min="13071" max="13075" width="9.6328125" style="724" customWidth="1"/>
    <col min="13076" max="13076" width="11.453125" style="724" customWidth="1"/>
    <col min="13077" max="13077" width="10" style="724" customWidth="1"/>
    <col min="13078" max="13081" width="9.90625" style="724" customWidth="1"/>
    <col min="13082" max="13316" width="6.90625" style="724"/>
    <col min="13317" max="13317" width="3.90625" style="724" customWidth="1"/>
    <col min="13318" max="13318" width="9.6328125" style="724" customWidth="1"/>
    <col min="13319" max="13319" width="3.36328125" style="724" customWidth="1"/>
    <col min="13320" max="13320" width="8.36328125" style="724" customWidth="1"/>
    <col min="13321" max="13321" width="3.36328125" style="724" customWidth="1"/>
    <col min="13322" max="13322" width="8.6328125" style="724" customWidth="1"/>
    <col min="13323" max="13323" width="3.36328125" style="724" customWidth="1"/>
    <col min="13324" max="13324" width="8.08984375" style="724" customWidth="1"/>
    <col min="13325" max="13325" width="3.36328125" style="724" customWidth="1"/>
    <col min="13326" max="13326" width="9" style="724" customWidth="1"/>
    <col min="13327" max="13331" width="9.6328125" style="724" customWidth="1"/>
    <col min="13332" max="13332" width="11.453125" style="724" customWidth="1"/>
    <col min="13333" max="13333" width="10" style="724" customWidth="1"/>
    <col min="13334" max="13337" width="9.90625" style="724" customWidth="1"/>
    <col min="13338" max="13572" width="6.90625" style="724"/>
    <col min="13573" max="13573" width="3.90625" style="724" customWidth="1"/>
    <col min="13574" max="13574" width="9.6328125" style="724" customWidth="1"/>
    <col min="13575" max="13575" width="3.36328125" style="724" customWidth="1"/>
    <col min="13576" max="13576" width="8.36328125" style="724" customWidth="1"/>
    <col min="13577" max="13577" width="3.36328125" style="724" customWidth="1"/>
    <col min="13578" max="13578" width="8.6328125" style="724" customWidth="1"/>
    <col min="13579" max="13579" width="3.36328125" style="724" customWidth="1"/>
    <col min="13580" max="13580" width="8.08984375" style="724" customWidth="1"/>
    <col min="13581" max="13581" width="3.36328125" style="724" customWidth="1"/>
    <col min="13582" max="13582" width="9" style="724" customWidth="1"/>
    <col min="13583" max="13587" width="9.6328125" style="724" customWidth="1"/>
    <col min="13588" max="13588" width="11.453125" style="724" customWidth="1"/>
    <col min="13589" max="13589" width="10" style="724" customWidth="1"/>
    <col min="13590" max="13593" width="9.90625" style="724" customWidth="1"/>
    <col min="13594" max="13828" width="6.90625" style="724"/>
    <col min="13829" max="13829" width="3.90625" style="724" customWidth="1"/>
    <col min="13830" max="13830" width="9.6328125" style="724" customWidth="1"/>
    <col min="13831" max="13831" width="3.36328125" style="724" customWidth="1"/>
    <col min="13832" max="13832" width="8.36328125" style="724" customWidth="1"/>
    <col min="13833" max="13833" width="3.36328125" style="724" customWidth="1"/>
    <col min="13834" max="13834" width="8.6328125" style="724" customWidth="1"/>
    <col min="13835" max="13835" width="3.36328125" style="724" customWidth="1"/>
    <col min="13836" max="13836" width="8.08984375" style="724" customWidth="1"/>
    <col min="13837" max="13837" width="3.36328125" style="724" customWidth="1"/>
    <col min="13838" max="13838" width="9" style="724" customWidth="1"/>
    <col min="13839" max="13843" width="9.6328125" style="724" customWidth="1"/>
    <col min="13844" max="13844" width="11.453125" style="724" customWidth="1"/>
    <col min="13845" max="13845" width="10" style="724" customWidth="1"/>
    <col min="13846" max="13849" width="9.90625" style="724" customWidth="1"/>
    <col min="13850" max="14084" width="6.90625" style="724"/>
    <col min="14085" max="14085" width="3.90625" style="724" customWidth="1"/>
    <col min="14086" max="14086" width="9.6328125" style="724" customWidth="1"/>
    <col min="14087" max="14087" width="3.36328125" style="724" customWidth="1"/>
    <col min="14088" max="14088" width="8.36328125" style="724" customWidth="1"/>
    <col min="14089" max="14089" width="3.36328125" style="724" customWidth="1"/>
    <col min="14090" max="14090" width="8.6328125" style="724" customWidth="1"/>
    <col min="14091" max="14091" width="3.36328125" style="724" customWidth="1"/>
    <col min="14092" max="14092" width="8.08984375" style="724" customWidth="1"/>
    <col min="14093" max="14093" width="3.36328125" style="724" customWidth="1"/>
    <col min="14094" max="14094" width="9" style="724" customWidth="1"/>
    <col min="14095" max="14099" width="9.6328125" style="724" customWidth="1"/>
    <col min="14100" max="14100" width="11.453125" style="724" customWidth="1"/>
    <col min="14101" max="14101" width="10" style="724" customWidth="1"/>
    <col min="14102" max="14105" width="9.90625" style="724" customWidth="1"/>
    <col min="14106" max="14340" width="6.90625" style="724"/>
    <col min="14341" max="14341" width="3.90625" style="724" customWidth="1"/>
    <col min="14342" max="14342" width="9.6328125" style="724" customWidth="1"/>
    <col min="14343" max="14343" width="3.36328125" style="724" customWidth="1"/>
    <col min="14344" max="14344" width="8.36328125" style="724" customWidth="1"/>
    <col min="14345" max="14345" width="3.36328125" style="724" customWidth="1"/>
    <col min="14346" max="14346" width="8.6328125" style="724" customWidth="1"/>
    <col min="14347" max="14347" width="3.36328125" style="724" customWidth="1"/>
    <col min="14348" max="14348" width="8.08984375" style="724" customWidth="1"/>
    <col min="14349" max="14349" width="3.36328125" style="724" customWidth="1"/>
    <col min="14350" max="14350" width="9" style="724" customWidth="1"/>
    <col min="14351" max="14355" width="9.6328125" style="724" customWidth="1"/>
    <col min="14356" max="14356" width="11.453125" style="724" customWidth="1"/>
    <col min="14357" max="14357" width="10" style="724" customWidth="1"/>
    <col min="14358" max="14361" width="9.90625" style="724" customWidth="1"/>
    <col min="14362" max="14596" width="6.90625" style="724"/>
    <col min="14597" max="14597" width="3.90625" style="724" customWidth="1"/>
    <col min="14598" max="14598" width="9.6328125" style="724" customWidth="1"/>
    <col min="14599" max="14599" width="3.36328125" style="724" customWidth="1"/>
    <col min="14600" max="14600" width="8.36328125" style="724" customWidth="1"/>
    <col min="14601" max="14601" width="3.36328125" style="724" customWidth="1"/>
    <col min="14602" max="14602" width="8.6328125" style="724" customWidth="1"/>
    <col min="14603" max="14603" width="3.36328125" style="724" customWidth="1"/>
    <col min="14604" max="14604" width="8.08984375" style="724" customWidth="1"/>
    <col min="14605" max="14605" width="3.36328125" style="724" customWidth="1"/>
    <col min="14606" max="14606" width="9" style="724" customWidth="1"/>
    <col min="14607" max="14611" width="9.6328125" style="724" customWidth="1"/>
    <col min="14612" max="14612" width="11.453125" style="724" customWidth="1"/>
    <col min="14613" max="14613" width="10" style="724" customWidth="1"/>
    <col min="14614" max="14617" width="9.90625" style="724" customWidth="1"/>
    <col min="14618" max="14852" width="6.90625" style="724"/>
    <col min="14853" max="14853" width="3.90625" style="724" customWidth="1"/>
    <col min="14854" max="14854" width="9.6328125" style="724" customWidth="1"/>
    <col min="14855" max="14855" width="3.36328125" style="724" customWidth="1"/>
    <col min="14856" max="14856" width="8.36328125" style="724" customWidth="1"/>
    <col min="14857" max="14857" width="3.36328125" style="724" customWidth="1"/>
    <col min="14858" max="14858" width="8.6328125" style="724" customWidth="1"/>
    <col min="14859" max="14859" width="3.36328125" style="724" customWidth="1"/>
    <col min="14860" max="14860" width="8.08984375" style="724" customWidth="1"/>
    <col min="14861" max="14861" width="3.36328125" style="724" customWidth="1"/>
    <col min="14862" max="14862" width="9" style="724" customWidth="1"/>
    <col min="14863" max="14867" width="9.6328125" style="724" customWidth="1"/>
    <col min="14868" max="14868" width="11.453125" style="724" customWidth="1"/>
    <col min="14869" max="14869" width="10" style="724" customWidth="1"/>
    <col min="14870" max="14873" width="9.90625" style="724" customWidth="1"/>
    <col min="14874" max="15108" width="6.90625" style="724"/>
    <col min="15109" max="15109" width="3.90625" style="724" customWidth="1"/>
    <col min="15110" max="15110" width="9.6328125" style="724" customWidth="1"/>
    <col min="15111" max="15111" width="3.36328125" style="724" customWidth="1"/>
    <col min="15112" max="15112" width="8.36328125" style="724" customWidth="1"/>
    <col min="15113" max="15113" width="3.36328125" style="724" customWidth="1"/>
    <col min="15114" max="15114" width="8.6328125" style="724" customWidth="1"/>
    <col min="15115" max="15115" width="3.36328125" style="724" customWidth="1"/>
    <col min="15116" max="15116" width="8.08984375" style="724" customWidth="1"/>
    <col min="15117" max="15117" width="3.36328125" style="724" customWidth="1"/>
    <col min="15118" max="15118" width="9" style="724" customWidth="1"/>
    <col min="15119" max="15123" width="9.6328125" style="724" customWidth="1"/>
    <col min="15124" max="15124" width="11.453125" style="724" customWidth="1"/>
    <col min="15125" max="15125" width="10" style="724" customWidth="1"/>
    <col min="15126" max="15129" width="9.90625" style="724" customWidth="1"/>
    <col min="15130" max="15364" width="6.90625" style="724"/>
    <col min="15365" max="15365" width="3.90625" style="724" customWidth="1"/>
    <col min="15366" max="15366" width="9.6328125" style="724" customWidth="1"/>
    <col min="15367" max="15367" width="3.36328125" style="724" customWidth="1"/>
    <col min="15368" max="15368" width="8.36328125" style="724" customWidth="1"/>
    <col min="15369" max="15369" width="3.36328125" style="724" customWidth="1"/>
    <col min="15370" max="15370" width="8.6328125" style="724" customWidth="1"/>
    <col min="15371" max="15371" width="3.36328125" style="724" customWidth="1"/>
    <col min="15372" max="15372" width="8.08984375" style="724" customWidth="1"/>
    <col min="15373" max="15373" width="3.36328125" style="724" customWidth="1"/>
    <col min="15374" max="15374" width="9" style="724" customWidth="1"/>
    <col min="15375" max="15379" width="9.6328125" style="724" customWidth="1"/>
    <col min="15380" max="15380" width="11.453125" style="724" customWidth="1"/>
    <col min="15381" max="15381" width="10" style="724" customWidth="1"/>
    <col min="15382" max="15385" width="9.90625" style="724" customWidth="1"/>
    <col min="15386" max="15620" width="6.90625" style="724"/>
    <col min="15621" max="15621" width="3.90625" style="724" customWidth="1"/>
    <col min="15622" max="15622" width="9.6328125" style="724" customWidth="1"/>
    <col min="15623" max="15623" width="3.36328125" style="724" customWidth="1"/>
    <col min="15624" max="15624" width="8.36328125" style="724" customWidth="1"/>
    <col min="15625" max="15625" width="3.36328125" style="724" customWidth="1"/>
    <col min="15626" max="15626" width="8.6328125" style="724" customWidth="1"/>
    <col min="15627" max="15627" width="3.36328125" style="724" customWidth="1"/>
    <col min="15628" max="15628" width="8.08984375" style="724" customWidth="1"/>
    <col min="15629" max="15629" width="3.36328125" style="724" customWidth="1"/>
    <col min="15630" max="15630" width="9" style="724" customWidth="1"/>
    <col min="15631" max="15635" width="9.6328125" style="724" customWidth="1"/>
    <col min="15636" max="15636" width="11.453125" style="724" customWidth="1"/>
    <col min="15637" max="15637" width="10" style="724" customWidth="1"/>
    <col min="15638" max="15641" width="9.90625" style="724" customWidth="1"/>
    <col min="15642" max="15876" width="6.90625" style="724"/>
    <col min="15877" max="15877" width="3.90625" style="724" customWidth="1"/>
    <col min="15878" max="15878" width="9.6328125" style="724" customWidth="1"/>
    <col min="15879" max="15879" width="3.36328125" style="724" customWidth="1"/>
    <col min="15880" max="15880" width="8.36328125" style="724" customWidth="1"/>
    <col min="15881" max="15881" width="3.36328125" style="724" customWidth="1"/>
    <col min="15882" max="15882" width="8.6328125" style="724" customWidth="1"/>
    <col min="15883" max="15883" width="3.36328125" style="724" customWidth="1"/>
    <col min="15884" max="15884" width="8.08984375" style="724" customWidth="1"/>
    <col min="15885" max="15885" width="3.36328125" style="724" customWidth="1"/>
    <col min="15886" max="15886" width="9" style="724" customWidth="1"/>
    <col min="15887" max="15891" width="9.6328125" style="724" customWidth="1"/>
    <col min="15892" max="15892" width="11.453125" style="724" customWidth="1"/>
    <col min="15893" max="15893" width="10" style="724" customWidth="1"/>
    <col min="15894" max="15897" width="9.90625" style="724" customWidth="1"/>
    <col min="15898" max="16132" width="6.90625" style="724"/>
    <col min="16133" max="16133" width="3.90625" style="724" customWidth="1"/>
    <col min="16134" max="16134" width="9.6328125" style="724" customWidth="1"/>
    <col min="16135" max="16135" width="3.36328125" style="724" customWidth="1"/>
    <col min="16136" max="16136" width="8.36328125" style="724" customWidth="1"/>
    <col min="16137" max="16137" width="3.36328125" style="724" customWidth="1"/>
    <col min="16138" max="16138" width="8.6328125" style="724" customWidth="1"/>
    <col min="16139" max="16139" width="3.36328125" style="724" customWidth="1"/>
    <col min="16140" max="16140" width="8.08984375" style="724" customWidth="1"/>
    <col min="16141" max="16141" width="3.36328125" style="724" customWidth="1"/>
    <col min="16142" max="16142" width="9" style="724" customWidth="1"/>
    <col min="16143" max="16147" width="9.6328125" style="724" customWidth="1"/>
    <col min="16148" max="16148" width="11.453125" style="724" customWidth="1"/>
    <col min="16149" max="16149" width="10" style="724" customWidth="1"/>
    <col min="16150" max="16153" width="9.90625" style="724" customWidth="1"/>
    <col min="16154" max="16384" width="6.90625" style="724"/>
  </cols>
  <sheetData>
    <row r="1" spans="1:62" s="720" customFormat="1" ht="12" customHeight="1">
      <c r="A1" s="714"/>
      <c r="B1" s="715" t="s">
        <v>868</v>
      </c>
      <c r="C1" s="714"/>
      <c r="D1" s="714"/>
      <c r="E1" s="714"/>
      <c r="F1" s="714"/>
      <c r="G1" s="714"/>
      <c r="H1" s="715"/>
      <c r="I1" s="715"/>
      <c r="J1" s="715"/>
      <c r="K1" s="715"/>
      <c r="L1" s="715"/>
      <c r="M1" s="715"/>
      <c r="N1" s="715"/>
      <c r="O1" s="715"/>
      <c r="P1" s="715"/>
      <c r="Q1" s="715"/>
      <c r="R1" s="715"/>
      <c r="S1" s="715"/>
      <c r="T1" s="715"/>
      <c r="U1" s="715"/>
      <c r="V1" s="715"/>
      <c r="W1" s="715"/>
      <c r="X1" s="715"/>
      <c r="Y1" s="715"/>
      <c r="Z1" s="715"/>
      <c r="AA1" s="715"/>
      <c r="AB1" s="714"/>
      <c r="AC1" s="714"/>
      <c r="AD1" s="714"/>
      <c r="AE1" s="714"/>
      <c r="AF1" s="714"/>
      <c r="AG1" s="714"/>
      <c r="AH1" s="709" t="s">
        <v>856</v>
      </c>
      <c r="AI1" s="709" t="s">
        <v>856</v>
      </c>
      <c r="AJ1" s="709" t="s">
        <v>856</v>
      </c>
      <c r="AK1" s="709" t="s">
        <v>856</v>
      </c>
      <c r="AL1" s="708"/>
      <c r="AM1" s="709" t="s">
        <v>856</v>
      </c>
      <c r="AN1" s="709" t="s">
        <v>856</v>
      </c>
      <c r="AO1" s="709" t="s">
        <v>856</v>
      </c>
      <c r="AP1" s="709" t="s">
        <v>856</v>
      </c>
      <c r="AQ1" s="708"/>
      <c r="AR1" s="709" t="s">
        <v>856</v>
      </c>
      <c r="AS1" s="709" t="s">
        <v>856</v>
      </c>
      <c r="AT1" s="709" t="s">
        <v>856</v>
      </c>
      <c r="AU1" s="709" t="s">
        <v>856</v>
      </c>
      <c r="AV1" s="708"/>
      <c r="AW1" s="709" t="s">
        <v>856</v>
      </c>
      <c r="AX1" s="709" t="s">
        <v>856</v>
      </c>
      <c r="AY1" s="709" t="s">
        <v>856</v>
      </c>
      <c r="AZ1" s="709" t="s">
        <v>856</v>
      </c>
      <c r="BA1" s="585"/>
      <c r="BB1" s="709" t="s">
        <v>856</v>
      </c>
      <c r="BC1" s="709" t="s">
        <v>856</v>
      </c>
      <c r="BD1" s="709" t="s">
        <v>856</v>
      </c>
      <c r="BE1" s="709" t="s">
        <v>856</v>
      </c>
      <c r="BF1" s="716">
        <v>44530</v>
      </c>
      <c r="BG1" s="717" t="s">
        <v>869</v>
      </c>
      <c r="BH1" s="718" t="s">
        <v>870</v>
      </c>
      <c r="BI1" s="719"/>
      <c r="BJ1" s="719"/>
    </row>
    <row r="2" spans="1:62" ht="12" customHeight="1">
      <c r="A2" s="721"/>
      <c r="B2" s="721"/>
      <c r="C2" s="710" t="s">
        <v>1071</v>
      </c>
      <c r="D2" s="710" t="s">
        <v>857</v>
      </c>
      <c r="E2" s="710" t="s">
        <v>857</v>
      </c>
      <c r="F2" s="710" t="s">
        <v>857</v>
      </c>
      <c r="G2" s="710" t="s">
        <v>857</v>
      </c>
      <c r="H2" s="710" t="s">
        <v>1071</v>
      </c>
      <c r="I2" s="710" t="s">
        <v>857</v>
      </c>
      <c r="J2" s="710" t="s">
        <v>857</v>
      </c>
      <c r="K2" s="710" t="s">
        <v>857</v>
      </c>
      <c r="L2" s="710" t="s">
        <v>857</v>
      </c>
      <c r="M2" s="710" t="s">
        <v>1071</v>
      </c>
      <c r="N2" s="710" t="s">
        <v>857</v>
      </c>
      <c r="O2" s="710" t="s">
        <v>857</v>
      </c>
      <c r="P2" s="710" t="s">
        <v>857</v>
      </c>
      <c r="Q2" s="710" t="s">
        <v>857</v>
      </c>
      <c r="R2" s="710" t="s">
        <v>1071</v>
      </c>
      <c r="S2" s="710" t="s">
        <v>857</v>
      </c>
      <c r="T2" s="710" t="s">
        <v>857</v>
      </c>
      <c r="U2" s="710" t="s">
        <v>857</v>
      </c>
      <c r="V2" s="710" t="s">
        <v>857</v>
      </c>
      <c r="W2" s="710" t="s">
        <v>1071</v>
      </c>
      <c r="X2" s="710" t="s">
        <v>857</v>
      </c>
      <c r="Y2" s="710" t="s">
        <v>857</v>
      </c>
      <c r="Z2" s="710" t="s">
        <v>857</v>
      </c>
      <c r="AA2" s="710" t="s">
        <v>857</v>
      </c>
      <c r="AB2" s="710" t="s">
        <v>1071</v>
      </c>
      <c r="AC2" s="710" t="s">
        <v>857</v>
      </c>
      <c r="AD2" s="710" t="s">
        <v>857</v>
      </c>
      <c r="AE2" s="710" t="s">
        <v>857</v>
      </c>
      <c r="AF2" s="710" t="s">
        <v>857</v>
      </c>
      <c r="AG2" s="711" t="s">
        <v>858</v>
      </c>
      <c r="AH2" s="710" t="s">
        <v>857</v>
      </c>
      <c r="AI2" s="710" t="s">
        <v>857</v>
      </c>
      <c r="AJ2" s="710" t="s">
        <v>857</v>
      </c>
      <c r="AK2" s="710" t="s">
        <v>857</v>
      </c>
      <c r="AL2" s="722" t="s">
        <v>858</v>
      </c>
      <c r="AM2" s="710" t="s">
        <v>857</v>
      </c>
      <c r="AN2" s="710" t="s">
        <v>857</v>
      </c>
      <c r="AO2" s="710" t="s">
        <v>857</v>
      </c>
      <c r="AP2" s="710" t="s">
        <v>857</v>
      </c>
      <c r="AQ2" s="711" t="s">
        <v>858</v>
      </c>
      <c r="AR2" s="710" t="s">
        <v>857</v>
      </c>
      <c r="AS2" s="710" t="s">
        <v>857</v>
      </c>
      <c r="AT2" s="710" t="s">
        <v>857</v>
      </c>
      <c r="AU2" s="710" t="s">
        <v>857</v>
      </c>
      <c r="AV2" s="711" t="s">
        <v>858</v>
      </c>
      <c r="AW2" s="712" t="s">
        <v>859</v>
      </c>
      <c r="AX2" s="712" t="s">
        <v>859</v>
      </c>
      <c r="AY2" s="712" t="s">
        <v>859</v>
      </c>
      <c r="AZ2" s="712" t="s">
        <v>859</v>
      </c>
      <c r="BA2" s="712" t="s">
        <v>860</v>
      </c>
      <c r="BB2" s="712" t="s">
        <v>859</v>
      </c>
      <c r="BC2" s="712" t="s">
        <v>859</v>
      </c>
      <c r="BD2" s="712" t="s">
        <v>859</v>
      </c>
      <c r="BE2" s="712" t="s">
        <v>859</v>
      </c>
      <c r="BF2" s="712" t="s">
        <v>860</v>
      </c>
      <c r="BG2" s="713" t="s">
        <v>861</v>
      </c>
      <c r="BH2" s="713" t="s">
        <v>861</v>
      </c>
      <c r="BI2" s="713" t="s">
        <v>861</v>
      </c>
      <c r="BJ2" s="713"/>
    </row>
    <row r="3" spans="1:62" s="732" customFormat="1" ht="45" customHeight="1">
      <c r="A3" s="1880" t="s">
        <v>871</v>
      </c>
      <c r="B3" s="1881"/>
      <c r="C3" s="1650" t="s">
        <v>1072</v>
      </c>
      <c r="D3" s="1651" t="s">
        <v>1073</v>
      </c>
      <c r="E3" s="1651" t="s">
        <v>1074</v>
      </c>
      <c r="F3" s="1651" t="s">
        <v>1075</v>
      </c>
      <c r="G3" s="1651" t="s">
        <v>1076</v>
      </c>
      <c r="H3" s="1650" t="s">
        <v>1077</v>
      </c>
      <c r="I3" s="1651" t="s">
        <v>1078</v>
      </c>
      <c r="J3" s="1651" t="s">
        <v>1079</v>
      </c>
      <c r="K3" s="1651" t="s">
        <v>1080</v>
      </c>
      <c r="L3" s="1651" t="s">
        <v>1081</v>
      </c>
      <c r="M3" s="1650" t="s">
        <v>1082</v>
      </c>
      <c r="N3" s="1651" t="s">
        <v>1083</v>
      </c>
      <c r="O3" s="1651" t="s">
        <v>1084</v>
      </c>
      <c r="P3" s="1651" t="s">
        <v>1085</v>
      </c>
      <c r="Q3" s="1651" t="s">
        <v>1086</v>
      </c>
      <c r="R3" s="1650" t="s">
        <v>1087</v>
      </c>
      <c r="S3" s="1651" t="s">
        <v>1088</v>
      </c>
      <c r="T3" s="1651" t="s">
        <v>1089</v>
      </c>
      <c r="U3" s="1651" t="s">
        <v>1090</v>
      </c>
      <c r="V3" s="1651" t="s">
        <v>1091</v>
      </c>
      <c r="W3" s="725" t="s">
        <v>1092</v>
      </c>
      <c r="X3" s="1651" t="s">
        <v>1093</v>
      </c>
      <c r="Y3" s="1651" t="s">
        <v>1094</v>
      </c>
      <c r="Z3" s="1651" t="s">
        <v>1095</v>
      </c>
      <c r="AA3" s="1651" t="s">
        <v>1096</v>
      </c>
      <c r="AB3" s="725" t="s">
        <v>1097</v>
      </c>
      <c r="AC3" s="1650" t="s">
        <v>1098</v>
      </c>
      <c r="AD3" s="1650" t="s">
        <v>1099</v>
      </c>
      <c r="AE3" s="1650" t="s">
        <v>1100</v>
      </c>
      <c r="AF3" s="1650" t="s">
        <v>1101</v>
      </c>
      <c r="AG3" s="725" t="s">
        <v>1102</v>
      </c>
      <c r="AH3" s="1650" t="s">
        <v>1103</v>
      </c>
      <c r="AI3" s="1650" t="s">
        <v>1104</v>
      </c>
      <c r="AJ3" s="1650" t="s">
        <v>1105</v>
      </c>
      <c r="AK3" s="1650" t="s">
        <v>1106</v>
      </c>
      <c r="AL3" s="725" t="s">
        <v>872</v>
      </c>
      <c r="AM3" s="726" t="s">
        <v>873</v>
      </c>
      <c r="AN3" s="726" t="s">
        <v>874</v>
      </c>
      <c r="AO3" s="726" t="s">
        <v>875</v>
      </c>
      <c r="AP3" s="726" t="s">
        <v>876</v>
      </c>
      <c r="AQ3" s="727" t="s">
        <v>877</v>
      </c>
      <c r="AR3" s="726" t="s">
        <v>878</v>
      </c>
      <c r="AS3" s="726" t="s">
        <v>879</v>
      </c>
      <c r="AT3" s="726" t="s">
        <v>880</v>
      </c>
      <c r="AU3" s="726" t="s">
        <v>881</v>
      </c>
      <c r="AV3" s="727" t="s">
        <v>882</v>
      </c>
      <c r="AW3" s="728" t="s">
        <v>883</v>
      </c>
      <c r="AX3" s="729" t="s">
        <v>884</v>
      </c>
      <c r="AY3" s="729" t="s">
        <v>885</v>
      </c>
      <c r="AZ3" s="729" t="s">
        <v>886</v>
      </c>
      <c r="BA3" s="730" t="s">
        <v>887</v>
      </c>
      <c r="BB3" s="728" t="s">
        <v>888</v>
      </c>
      <c r="BC3" s="728" t="s">
        <v>889</v>
      </c>
      <c r="BD3" s="728" t="s">
        <v>890</v>
      </c>
      <c r="BE3" s="728" t="s">
        <v>891</v>
      </c>
      <c r="BF3" s="729" t="s">
        <v>892</v>
      </c>
      <c r="BG3" s="731" t="s">
        <v>893</v>
      </c>
      <c r="BH3" s="731" t="s">
        <v>894</v>
      </c>
      <c r="BI3" s="731" t="s">
        <v>895</v>
      </c>
      <c r="BJ3" s="731" t="s">
        <v>1107</v>
      </c>
    </row>
    <row r="4" spans="1:62" s="738" customFormat="1" ht="21" customHeight="1">
      <c r="A4" s="1882" t="s">
        <v>896</v>
      </c>
      <c r="B4" s="1883"/>
      <c r="C4" s="1652">
        <v>26207</v>
      </c>
      <c r="D4" s="1653">
        <v>26207</v>
      </c>
      <c r="E4" s="1653">
        <v>26572</v>
      </c>
      <c r="F4" s="1653">
        <v>26937</v>
      </c>
      <c r="G4" s="1653">
        <v>27302</v>
      </c>
      <c r="H4" s="1652">
        <v>26207</v>
      </c>
      <c r="I4" s="1653">
        <v>33147</v>
      </c>
      <c r="J4" s="1653">
        <v>33147</v>
      </c>
      <c r="K4" s="1653">
        <v>33878</v>
      </c>
      <c r="L4" s="1653">
        <v>33147</v>
      </c>
      <c r="M4" s="1652">
        <v>26207</v>
      </c>
      <c r="N4" s="1653">
        <v>33147</v>
      </c>
      <c r="O4" s="1653">
        <v>33147</v>
      </c>
      <c r="P4" s="1653">
        <v>33878</v>
      </c>
      <c r="Q4" s="1653">
        <v>33147</v>
      </c>
      <c r="R4" s="1652">
        <v>26207</v>
      </c>
      <c r="S4" s="1653">
        <v>33147</v>
      </c>
      <c r="T4" s="1653">
        <v>33147</v>
      </c>
      <c r="U4" s="1653">
        <v>33878</v>
      </c>
      <c r="V4" s="1653">
        <v>33147</v>
      </c>
      <c r="W4" s="733">
        <v>31321</v>
      </c>
      <c r="X4" s="1653">
        <v>33147</v>
      </c>
      <c r="Y4" s="1653">
        <v>33147</v>
      </c>
      <c r="Z4" s="1653">
        <v>33878</v>
      </c>
      <c r="AA4" s="1653">
        <v>33147</v>
      </c>
      <c r="AB4" s="733">
        <v>33147</v>
      </c>
      <c r="AC4" s="733">
        <v>33147</v>
      </c>
      <c r="AD4" s="733">
        <v>33878</v>
      </c>
      <c r="AE4" s="733">
        <v>33147</v>
      </c>
      <c r="AF4" s="733">
        <v>33147</v>
      </c>
      <c r="AG4" s="733">
        <v>34973</v>
      </c>
      <c r="AH4" s="733">
        <v>33147</v>
      </c>
      <c r="AI4" s="733">
        <v>33147</v>
      </c>
      <c r="AJ4" s="733">
        <v>33147</v>
      </c>
      <c r="AK4" s="733">
        <v>33147</v>
      </c>
      <c r="AL4" s="733">
        <v>36800</v>
      </c>
      <c r="AM4" s="734">
        <v>38626</v>
      </c>
      <c r="AN4" s="734">
        <v>38626</v>
      </c>
      <c r="AO4" s="734">
        <v>38626</v>
      </c>
      <c r="AP4" s="734">
        <v>38626</v>
      </c>
      <c r="AQ4" s="734">
        <v>38626</v>
      </c>
      <c r="AR4" s="734">
        <v>38626</v>
      </c>
      <c r="AS4" s="734">
        <v>38626</v>
      </c>
      <c r="AT4" s="734">
        <v>38626</v>
      </c>
      <c r="AU4" s="734">
        <v>38626</v>
      </c>
      <c r="AV4" s="734">
        <v>38626</v>
      </c>
      <c r="AW4" s="1654">
        <v>40817</v>
      </c>
      <c r="AX4" s="1655">
        <v>41183</v>
      </c>
      <c r="AY4" s="1656">
        <v>41548</v>
      </c>
      <c r="AZ4" s="1656">
        <v>41913</v>
      </c>
      <c r="BA4" s="1656">
        <v>42278</v>
      </c>
      <c r="BB4" s="1654">
        <v>40817</v>
      </c>
      <c r="BC4" s="1654">
        <v>40817</v>
      </c>
      <c r="BD4" s="735">
        <v>43374</v>
      </c>
      <c r="BE4" s="735">
        <v>43739</v>
      </c>
      <c r="BF4" s="736">
        <v>44105</v>
      </c>
      <c r="BG4" s="737">
        <v>44470</v>
      </c>
      <c r="BH4" s="737">
        <v>44835</v>
      </c>
      <c r="BI4" s="737">
        <v>45200</v>
      </c>
      <c r="BJ4" s="737">
        <v>45566</v>
      </c>
    </row>
    <row r="5" spans="1:62" s="742" customFormat="1" ht="12" customHeight="1">
      <c r="A5" s="1884" t="s">
        <v>897</v>
      </c>
      <c r="B5" s="1885"/>
      <c r="C5" s="838" t="s">
        <v>456</v>
      </c>
      <c r="D5" s="1657" t="s">
        <v>456</v>
      </c>
      <c r="E5" s="1657" t="s">
        <v>456</v>
      </c>
      <c r="F5" s="1657" t="s">
        <v>456</v>
      </c>
      <c r="G5" s="1657" t="s">
        <v>456</v>
      </c>
      <c r="H5" s="838" t="s">
        <v>456</v>
      </c>
      <c r="I5" s="1657" t="s">
        <v>456</v>
      </c>
      <c r="J5" s="1657" t="s">
        <v>456</v>
      </c>
      <c r="K5" s="1657" t="s">
        <v>456</v>
      </c>
      <c r="L5" s="1657" t="s">
        <v>456</v>
      </c>
      <c r="M5" s="838" t="s">
        <v>456</v>
      </c>
      <c r="N5" s="1657" t="s">
        <v>456</v>
      </c>
      <c r="O5" s="1657" t="s">
        <v>456</v>
      </c>
      <c r="P5" s="1657" t="s">
        <v>456</v>
      </c>
      <c r="Q5" s="1657" t="s">
        <v>456</v>
      </c>
      <c r="R5" s="838" t="s">
        <v>456</v>
      </c>
      <c r="S5" s="1657" t="s">
        <v>456</v>
      </c>
      <c r="T5" s="1657" t="s">
        <v>456</v>
      </c>
      <c r="U5" s="1657" t="s">
        <v>456</v>
      </c>
      <c r="V5" s="1657" t="s">
        <v>456</v>
      </c>
      <c r="W5" s="739" t="s">
        <v>456</v>
      </c>
      <c r="X5" s="1657" t="s">
        <v>456</v>
      </c>
      <c r="Y5" s="1657" t="s">
        <v>456</v>
      </c>
      <c r="Z5" s="1657" t="s">
        <v>456</v>
      </c>
      <c r="AA5" s="1657" t="s">
        <v>456</v>
      </c>
      <c r="AB5" s="739" t="s">
        <v>456</v>
      </c>
      <c r="AC5" s="739" t="s">
        <v>456</v>
      </c>
      <c r="AD5" s="739" t="s">
        <v>456</v>
      </c>
      <c r="AE5" s="739" t="s">
        <v>456</v>
      </c>
      <c r="AF5" s="739" t="s">
        <v>456</v>
      </c>
      <c r="AG5" s="739" t="s">
        <v>456</v>
      </c>
      <c r="AH5" s="739" t="s">
        <v>456</v>
      </c>
      <c r="AI5" s="739" t="s">
        <v>456</v>
      </c>
      <c r="AJ5" s="739" t="s">
        <v>456</v>
      </c>
      <c r="AK5" s="739" t="s">
        <v>456</v>
      </c>
      <c r="AL5" s="739" t="s">
        <v>456</v>
      </c>
      <c r="AM5" s="740" t="s">
        <v>456</v>
      </c>
      <c r="AN5" s="740" t="s">
        <v>456</v>
      </c>
      <c r="AO5" s="740" t="s">
        <v>456</v>
      </c>
      <c r="AP5" s="740" t="s">
        <v>456</v>
      </c>
      <c r="AQ5" s="740" t="s">
        <v>456</v>
      </c>
      <c r="AR5" s="740" t="s">
        <v>456</v>
      </c>
      <c r="AS5" s="740" t="s">
        <v>456</v>
      </c>
      <c r="AT5" s="740" t="s">
        <v>456</v>
      </c>
      <c r="AU5" s="740" t="s">
        <v>456</v>
      </c>
      <c r="AV5" s="740" t="s">
        <v>456</v>
      </c>
      <c r="AW5" s="740" t="s">
        <v>456</v>
      </c>
      <c r="AX5" s="1658" t="s">
        <v>898</v>
      </c>
      <c r="AY5" s="1658" t="s">
        <v>898</v>
      </c>
      <c r="AZ5" s="1658" t="s">
        <v>898</v>
      </c>
      <c r="BA5" s="741" t="s">
        <v>898</v>
      </c>
      <c r="BB5" s="740" t="s">
        <v>456</v>
      </c>
      <c r="BC5" s="740" t="s">
        <v>456</v>
      </c>
      <c r="BD5" s="740" t="s">
        <v>456</v>
      </c>
      <c r="BE5" s="740" t="s">
        <v>456</v>
      </c>
      <c r="BF5" s="739" t="s">
        <v>456</v>
      </c>
      <c r="BG5" s="1659" t="s">
        <v>456</v>
      </c>
      <c r="BH5" s="1659" t="s">
        <v>456</v>
      </c>
      <c r="BI5" s="1659" t="s">
        <v>456</v>
      </c>
      <c r="BJ5" s="1659" t="s">
        <v>456</v>
      </c>
    </row>
    <row r="6" spans="1:62" s="748" customFormat="1" ht="9" customHeight="1">
      <c r="A6" s="743"/>
      <c r="B6" s="744"/>
      <c r="C6" s="745"/>
      <c r="D6" s="1660"/>
      <c r="E6" s="1660"/>
      <c r="F6" s="1660"/>
      <c r="G6" s="1660"/>
      <c r="H6" s="745"/>
      <c r="I6" s="1660"/>
      <c r="J6" s="1660"/>
      <c r="K6" s="1660"/>
      <c r="L6" s="1660"/>
      <c r="M6" s="745"/>
      <c r="N6" s="1660"/>
      <c r="O6" s="1660"/>
      <c r="P6" s="1660"/>
      <c r="Q6" s="1660"/>
      <c r="R6" s="745"/>
      <c r="S6" s="1660"/>
      <c r="T6" s="1660"/>
      <c r="U6" s="1660"/>
      <c r="V6" s="1660"/>
      <c r="W6" s="745"/>
      <c r="X6" s="1660"/>
      <c r="Y6" s="1660"/>
      <c r="Z6" s="1660"/>
      <c r="AA6" s="1660"/>
      <c r="AB6" s="745"/>
      <c r="AC6" s="745"/>
      <c r="AD6" s="745"/>
      <c r="AE6" s="745"/>
      <c r="AF6" s="745"/>
      <c r="AG6" s="745"/>
      <c r="AH6" s="745"/>
      <c r="AI6" s="745"/>
      <c r="AJ6" s="745"/>
      <c r="AK6" s="745"/>
      <c r="AL6" s="745"/>
      <c r="AM6" s="745"/>
      <c r="AN6" s="745"/>
      <c r="AO6" s="745"/>
      <c r="AP6" s="745"/>
      <c r="AQ6" s="745"/>
      <c r="AR6" s="745"/>
      <c r="AS6" s="745"/>
      <c r="AT6" s="745"/>
      <c r="AU6" s="745"/>
      <c r="AV6" s="746"/>
      <c r="AW6" s="746"/>
      <c r="AX6" s="746"/>
      <c r="AY6" s="746"/>
      <c r="AZ6" s="746"/>
      <c r="BA6" s="746"/>
      <c r="BB6" s="746"/>
      <c r="BC6" s="746"/>
      <c r="BD6" s="747"/>
      <c r="BE6" s="747"/>
      <c r="BF6" s="747" t="s">
        <v>899</v>
      </c>
      <c r="BG6" s="747"/>
      <c r="BH6" s="747"/>
      <c r="BI6" s="747"/>
      <c r="BJ6" s="747"/>
    </row>
    <row r="7" spans="1:62" s="720" customFormat="1" ht="12" customHeight="1">
      <c r="A7" s="714" t="s">
        <v>248</v>
      </c>
      <c r="B7" s="749" t="s">
        <v>54</v>
      </c>
      <c r="C7" s="750">
        <f>C8+C18+C22+C28+C34+C41+C46+C54+C60+C63</f>
        <v>1090934</v>
      </c>
      <c r="D7" s="750">
        <f t="shared" ref="D7:BJ7" si="0">D8+D18+D22+D28+D34+D41+D46+D54+D60+D63</f>
        <v>1115293</v>
      </c>
      <c r="E7" s="750">
        <f t="shared" si="0"/>
        <v>1142161</v>
      </c>
      <c r="F7" s="750">
        <f t="shared" si="0"/>
        <v>1176297</v>
      </c>
      <c r="G7" s="750">
        <f t="shared" si="0"/>
        <v>1233579</v>
      </c>
      <c r="H7" s="750">
        <f t="shared" si="0"/>
        <v>1269229</v>
      </c>
      <c r="I7" s="750">
        <f t="shared" si="0"/>
        <v>1303012</v>
      </c>
      <c r="J7" s="750">
        <f t="shared" si="0"/>
        <v>1337151</v>
      </c>
      <c r="K7" s="750">
        <f t="shared" si="0"/>
        <v>1377570</v>
      </c>
      <c r="L7" s="750">
        <f t="shared" si="0"/>
        <v>1408873</v>
      </c>
      <c r="M7" s="750">
        <f t="shared" si="0"/>
        <v>1440612</v>
      </c>
      <c r="N7" s="750">
        <f t="shared" si="0"/>
        <v>1468962</v>
      </c>
      <c r="O7" s="750">
        <f t="shared" si="0"/>
        <v>1497372</v>
      </c>
      <c r="P7" s="750">
        <f t="shared" si="0"/>
        <v>1526527</v>
      </c>
      <c r="Q7" s="750">
        <f t="shared" si="0"/>
        <v>1562062</v>
      </c>
      <c r="R7" s="750">
        <f t="shared" si="0"/>
        <v>1592148</v>
      </c>
      <c r="S7" s="750">
        <f t="shared" si="0"/>
        <v>1602583</v>
      </c>
      <c r="T7" s="750">
        <f t="shared" si="0"/>
        <v>1618119</v>
      </c>
      <c r="U7" s="750">
        <f t="shared" si="0"/>
        <v>1635442</v>
      </c>
      <c r="V7" s="750">
        <f t="shared" si="0"/>
        <v>1652242</v>
      </c>
      <c r="W7" s="750">
        <f t="shared" si="0"/>
        <v>1666482</v>
      </c>
      <c r="X7" s="750">
        <f t="shared" si="0"/>
        <v>1687697</v>
      </c>
      <c r="Y7" s="750">
        <f t="shared" si="0"/>
        <v>1709510</v>
      </c>
      <c r="Z7" s="750">
        <f t="shared" si="0"/>
        <v>1733311</v>
      </c>
      <c r="AA7" s="750">
        <f t="shared" si="0"/>
        <v>1766631</v>
      </c>
      <c r="AB7" s="750">
        <f t="shared" si="0"/>
        <v>1791672</v>
      </c>
      <c r="AC7" s="750">
        <f t="shared" si="0"/>
        <v>1825028</v>
      </c>
      <c r="AD7" s="750">
        <f t="shared" si="0"/>
        <v>1836682</v>
      </c>
      <c r="AE7" s="750">
        <f t="shared" si="0"/>
        <v>1857443</v>
      </c>
      <c r="AF7" s="750">
        <f t="shared" si="0"/>
        <v>1877829</v>
      </c>
      <c r="AG7" s="750">
        <f t="shared" si="0"/>
        <v>1871922</v>
      </c>
      <c r="AH7" s="750">
        <f t="shared" si="0"/>
        <v>1900199</v>
      </c>
      <c r="AI7" s="750">
        <f t="shared" si="0"/>
        <v>1937865</v>
      </c>
      <c r="AJ7" s="750">
        <f t="shared" si="0"/>
        <v>1977275</v>
      </c>
      <c r="AK7" s="750">
        <f t="shared" si="0"/>
        <v>1999480</v>
      </c>
      <c r="AL7" s="750">
        <f t="shared" si="0"/>
        <v>2040709</v>
      </c>
      <c r="AM7" s="750">
        <f t="shared" si="0"/>
        <v>2067144</v>
      </c>
      <c r="AN7" s="750">
        <f t="shared" si="0"/>
        <v>2088711</v>
      </c>
      <c r="AO7" s="750">
        <f t="shared" si="0"/>
        <v>2108626</v>
      </c>
      <c r="AP7" s="750">
        <f t="shared" si="0"/>
        <v>2126599</v>
      </c>
      <c r="AQ7" s="750">
        <f t="shared" si="0"/>
        <v>2166249</v>
      </c>
      <c r="AR7" s="750">
        <f t="shared" si="0"/>
        <v>2153721</v>
      </c>
      <c r="AS7" s="750">
        <f t="shared" si="0"/>
        <v>2181678</v>
      </c>
      <c r="AT7" s="750">
        <f t="shared" si="0"/>
        <v>2207421</v>
      </c>
      <c r="AU7" s="750">
        <f t="shared" si="0"/>
        <v>2234697</v>
      </c>
      <c r="AV7" s="750">
        <f t="shared" si="0"/>
        <v>2265684</v>
      </c>
      <c r="AW7" s="750">
        <f t="shared" si="0"/>
        <v>2272765</v>
      </c>
      <c r="AX7" s="750">
        <f t="shared" si="0"/>
        <v>2274286</v>
      </c>
      <c r="AY7" s="750">
        <f t="shared" si="0"/>
        <v>2288933</v>
      </c>
      <c r="AZ7" s="750">
        <f t="shared" si="0"/>
        <v>2301735</v>
      </c>
      <c r="BA7" s="750">
        <f t="shared" si="0"/>
        <v>2315200</v>
      </c>
      <c r="BB7" s="750">
        <f t="shared" si="0"/>
        <v>2333895</v>
      </c>
      <c r="BC7" s="750">
        <f t="shared" si="0"/>
        <v>2350522</v>
      </c>
      <c r="BD7" s="750">
        <f t="shared" si="0"/>
        <v>2366554</v>
      </c>
      <c r="BE7" s="750">
        <f t="shared" si="0"/>
        <v>2385465</v>
      </c>
      <c r="BF7" s="750">
        <f t="shared" si="0"/>
        <v>2402484</v>
      </c>
      <c r="BG7" s="750">
        <f t="shared" si="0"/>
        <v>2413953</v>
      </c>
      <c r="BH7" s="750">
        <f t="shared" si="0"/>
        <v>2430402</v>
      </c>
      <c r="BI7" s="750">
        <f t="shared" si="0"/>
        <v>2443174</v>
      </c>
      <c r="BJ7" s="750">
        <f t="shared" si="0"/>
        <v>2459517</v>
      </c>
    </row>
    <row r="8" spans="1:62" s="720" customFormat="1" ht="20.25" customHeight="1">
      <c r="A8" s="751">
        <v>100</v>
      </c>
      <c r="B8" s="749" t="s">
        <v>168</v>
      </c>
      <c r="C8" s="752">
        <f>SUM(C9:C17)</f>
        <v>331388</v>
      </c>
      <c r="D8" s="752">
        <f t="shared" ref="D8:BJ8" si="1">SUM(D9:D17)</f>
        <v>344546</v>
      </c>
      <c r="E8" s="752">
        <f t="shared" si="1"/>
        <v>350501</v>
      </c>
      <c r="F8" s="752">
        <f t="shared" si="1"/>
        <v>358789</v>
      </c>
      <c r="G8" s="752">
        <f t="shared" si="1"/>
        <v>368266</v>
      </c>
      <c r="H8" s="752">
        <f t="shared" si="1"/>
        <v>377473</v>
      </c>
      <c r="I8" s="752">
        <f t="shared" si="1"/>
        <v>390870</v>
      </c>
      <c r="J8" s="752">
        <f t="shared" si="1"/>
        <v>400866</v>
      </c>
      <c r="K8" s="752">
        <f t="shared" si="1"/>
        <v>411170</v>
      </c>
      <c r="L8" s="752">
        <f t="shared" si="1"/>
        <v>419660</v>
      </c>
      <c r="M8" s="752">
        <f t="shared" si="1"/>
        <v>427031</v>
      </c>
      <c r="N8" s="752">
        <f t="shared" si="1"/>
        <v>433922</v>
      </c>
      <c r="O8" s="752">
        <f t="shared" si="1"/>
        <v>441044</v>
      </c>
      <c r="P8" s="752">
        <f t="shared" si="1"/>
        <v>448024</v>
      </c>
      <c r="Q8" s="752">
        <f t="shared" si="1"/>
        <v>455389</v>
      </c>
      <c r="R8" s="752">
        <f t="shared" si="1"/>
        <v>462205</v>
      </c>
      <c r="S8" s="752">
        <f t="shared" si="1"/>
        <v>465739</v>
      </c>
      <c r="T8" s="752">
        <f t="shared" si="1"/>
        <v>470965</v>
      </c>
      <c r="U8" s="752">
        <f t="shared" si="1"/>
        <v>476993</v>
      </c>
      <c r="V8" s="752">
        <f t="shared" si="1"/>
        <v>483350</v>
      </c>
      <c r="W8" s="752">
        <f t="shared" si="1"/>
        <v>487849</v>
      </c>
      <c r="X8" s="752">
        <f t="shared" si="1"/>
        <v>497517</v>
      </c>
      <c r="Y8" s="752">
        <f t="shared" si="1"/>
        <v>506717</v>
      </c>
      <c r="Z8" s="752">
        <f t="shared" si="1"/>
        <v>517180</v>
      </c>
      <c r="AA8" s="752">
        <f t="shared" si="1"/>
        <v>528891</v>
      </c>
      <c r="AB8" s="752">
        <f t="shared" si="1"/>
        <v>539151</v>
      </c>
      <c r="AC8" s="752">
        <f t="shared" si="1"/>
        <v>549086</v>
      </c>
      <c r="AD8" s="752">
        <f t="shared" si="1"/>
        <v>538622</v>
      </c>
      <c r="AE8" s="752">
        <f t="shared" si="1"/>
        <v>538008</v>
      </c>
      <c r="AF8" s="752">
        <f t="shared" si="1"/>
        <v>537036</v>
      </c>
      <c r="AG8" s="752">
        <f t="shared" si="1"/>
        <v>536508</v>
      </c>
      <c r="AH8" s="752">
        <f t="shared" si="1"/>
        <v>541190</v>
      </c>
      <c r="AI8" s="752">
        <f t="shared" si="1"/>
        <v>552091</v>
      </c>
      <c r="AJ8" s="752">
        <f t="shared" si="1"/>
        <v>563811</v>
      </c>
      <c r="AK8" s="752">
        <f t="shared" si="1"/>
        <v>584761</v>
      </c>
      <c r="AL8" s="752">
        <f t="shared" si="1"/>
        <v>606162</v>
      </c>
      <c r="AM8" s="752">
        <f t="shared" si="1"/>
        <v>616444</v>
      </c>
      <c r="AN8" s="752">
        <f t="shared" si="1"/>
        <v>624685</v>
      </c>
      <c r="AO8" s="752">
        <f t="shared" si="1"/>
        <v>631611</v>
      </c>
      <c r="AP8" s="752">
        <f t="shared" si="1"/>
        <v>637183</v>
      </c>
      <c r="AQ8" s="752">
        <f t="shared" si="1"/>
        <v>643351</v>
      </c>
      <c r="AR8" s="752">
        <f t="shared" si="1"/>
        <v>652145</v>
      </c>
      <c r="AS8" s="752">
        <f t="shared" si="1"/>
        <v>659388</v>
      </c>
      <c r="AT8" s="752">
        <f t="shared" si="1"/>
        <v>667888</v>
      </c>
      <c r="AU8" s="752">
        <f t="shared" si="1"/>
        <v>677167</v>
      </c>
      <c r="AV8" s="752">
        <f t="shared" si="1"/>
        <v>684183</v>
      </c>
      <c r="AW8" s="752">
        <f t="shared" si="1"/>
        <v>690714</v>
      </c>
      <c r="AX8" s="752">
        <f t="shared" si="1"/>
        <v>688588</v>
      </c>
      <c r="AY8" s="752">
        <f t="shared" si="1"/>
        <v>694196</v>
      </c>
      <c r="AZ8" s="752">
        <f t="shared" si="1"/>
        <v>699714</v>
      </c>
      <c r="BA8" s="752">
        <f t="shared" si="1"/>
        <v>705459</v>
      </c>
      <c r="BB8" s="752">
        <f t="shared" si="1"/>
        <v>712552</v>
      </c>
      <c r="BC8" s="752">
        <f t="shared" si="1"/>
        <v>718182</v>
      </c>
      <c r="BD8" s="752">
        <f t="shared" si="1"/>
        <v>723705</v>
      </c>
      <c r="BE8" s="752">
        <f t="shared" si="1"/>
        <v>729466</v>
      </c>
      <c r="BF8" s="752">
        <f t="shared" si="1"/>
        <v>734920</v>
      </c>
      <c r="BG8" s="752">
        <f t="shared" si="1"/>
        <v>738314</v>
      </c>
      <c r="BH8" s="752">
        <f t="shared" si="1"/>
        <v>743089</v>
      </c>
      <c r="BI8" s="752">
        <f t="shared" si="1"/>
        <v>745656</v>
      </c>
      <c r="BJ8" s="752">
        <f t="shared" si="1"/>
        <v>750913</v>
      </c>
    </row>
    <row r="9" spans="1:62" ht="12.75" customHeight="1">
      <c r="A9" s="753">
        <v>101</v>
      </c>
      <c r="B9" s="754" t="s">
        <v>169</v>
      </c>
      <c r="C9" s="1661">
        <v>42046</v>
      </c>
      <c r="D9" s="1662">
        <v>45919</v>
      </c>
      <c r="E9" s="1662">
        <v>46691</v>
      </c>
      <c r="F9" s="1662">
        <v>47997</v>
      </c>
      <c r="G9" s="1662">
        <v>47807</v>
      </c>
      <c r="H9" s="752">
        <v>49247</v>
      </c>
      <c r="I9" s="1662">
        <v>51435</v>
      </c>
      <c r="J9" s="1662">
        <v>52900</v>
      </c>
      <c r="K9" s="1662">
        <v>54601</v>
      </c>
      <c r="L9" s="1662">
        <v>55745</v>
      </c>
      <c r="M9" s="752">
        <v>57370</v>
      </c>
      <c r="N9" s="1662">
        <v>59309</v>
      </c>
      <c r="O9" s="1662">
        <v>60604</v>
      </c>
      <c r="P9" s="1662">
        <v>61755</v>
      </c>
      <c r="Q9" s="1662">
        <v>63577</v>
      </c>
      <c r="R9" s="752">
        <v>65129</v>
      </c>
      <c r="S9" s="1662">
        <v>65356</v>
      </c>
      <c r="T9" s="1662">
        <v>65442</v>
      </c>
      <c r="U9" s="1662">
        <v>66231</v>
      </c>
      <c r="V9" s="1662">
        <v>67054</v>
      </c>
      <c r="W9" s="752">
        <v>67535</v>
      </c>
      <c r="X9" s="1662">
        <v>69135</v>
      </c>
      <c r="Y9" s="1662">
        <v>70215</v>
      </c>
      <c r="Z9" s="1662">
        <v>71368</v>
      </c>
      <c r="AA9" s="1662">
        <v>72373</v>
      </c>
      <c r="AB9" s="752">
        <v>73582</v>
      </c>
      <c r="AC9" s="752">
        <v>74737</v>
      </c>
      <c r="AD9" s="752">
        <v>69749</v>
      </c>
      <c r="AE9" s="752">
        <v>67515</v>
      </c>
      <c r="AF9" s="752">
        <v>65041</v>
      </c>
      <c r="AG9" s="752">
        <v>62906</v>
      </c>
      <c r="AH9" s="752">
        <v>64113</v>
      </c>
      <c r="AI9" s="752">
        <v>68264</v>
      </c>
      <c r="AJ9" s="752">
        <v>71980</v>
      </c>
      <c r="AK9" s="752">
        <v>76626</v>
      </c>
      <c r="AL9" s="755">
        <v>81896</v>
      </c>
      <c r="AM9" s="750">
        <v>84382</v>
      </c>
      <c r="AN9" s="750">
        <v>85893</v>
      </c>
      <c r="AO9" s="750">
        <v>87037</v>
      </c>
      <c r="AP9" s="750">
        <v>88142</v>
      </c>
      <c r="AQ9" s="755">
        <v>89749</v>
      </c>
      <c r="AR9" s="750">
        <v>90631</v>
      </c>
      <c r="AS9" s="750">
        <v>91154</v>
      </c>
      <c r="AT9" s="755">
        <v>92289</v>
      </c>
      <c r="AU9" s="750">
        <v>93275</v>
      </c>
      <c r="AV9" s="756">
        <v>94039</v>
      </c>
      <c r="AW9" s="757">
        <v>94898</v>
      </c>
      <c r="AX9" s="757">
        <v>94790</v>
      </c>
      <c r="AY9" s="757">
        <v>95816</v>
      </c>
      <c r="AZ9" s="757">
        <v>96320</v>
      </c>
      <c r="BA9" s="757">
        <v>97265</v>
      </c>
      <c r="BB9" s="750">
        <v>98358</v>
      </c>
      <c r="BC9" s="750">
        <v>99442</v>
      </c>
      <c r="BD9" s="758">
        <v>100375</v>
      </c>
      <c r="BE9" s="759">
        <v>101597</v>
      </c>
      <c r="BF9" s="760">
        <v>102465</v>
      </c>
      <c r="BG9" s="759">
        <v>102911</v>
      </c>
      <c r="BH9" s="759">
        <v>103232</v>
      </c>
      <c r="BI9" s="759">
        <v>103260</v>
      </c>
      <c r="BJ9" s="759">
        <v>104251</v>
      </c>
    </row>
    <row r="10" spans="1:62" ht="12.75" customHeight="1">
      <c r="A10" s="753">
        <v>102</v>
      </c>
      <c r="B10" s="754" t="s">
        <v>170</v>
      </c>
      <c r="C10" s="1661">
        <v>47533</v>
      </c>
      <c r="D10" s="1662">
        <v>47400</v>
      </c>
      <c r="E10" s="1662">
        <v>48988</v>
      </c>
      <c r="F10" s="1662">
        <v>50494</v>
      </c>
      <c r="G10" s="1662">
        <v>51499</v>
      </c>
      <c r="H10" s="752">
        <v>52490</v>
      </c>
      <c r="I10" s="1662">
        <v>52575</v>
      </c>
      <c r="J10" s="1662">
        <v>52912</v>
      </c>
      <c r="K10" s="1662">
        <v>53232</v>
      </c>
      <c r="L10" s="1662">
        <v>53619</v>
      </c>
      <c r="M10" s="752">
        <v>53901</v>
      </c>
      <c r="N10" s="1662">
        <v>53788</v>
      </c>
      <c r="O10" s="1662">
        <v>53646</v>
      </c>
      <c r="P10" s="1662">
        <v>53248</v>
      </c>
      <c r="Q10" s="1662">
        <v>53469</v>
      </c>
      <c r="R10" s="752">
        <v>53361</v>
      </c>
      <c r="S10" s="1662">
        <v>52467</v>
      </c>
      <c r="T10" s="1662">
        <v>52236</v>
      </c>
      <c r="U10" s="1662">
        <v>52534</v>
      </c>
      <c r="V10" s="1662">
        <v>52618</v>
      </c>
      <c r="W10" s="752">
        <v>52432</v>
      </c>
      <c r="X10" s="1662">
        <v>52885</v>
      </c>
      <c r="Y10" s="1662">
        <v>53699</v>
      </c>
      <c r="Z10" s="1662">
        <v>53681</v>
      </c>
      <c r="AA10" s="1662">
        <v>54334</v>
      </c>
      <c r="AB10" s="752">
        <v>54809</v>
      </c>
      <c r="AC10" s="752">
        <v>54806</v>
      </c>
      <c r="AD10" s="752">
        <v>49540</v>
      </c>
      <c r="AE10" s="752">
        <v>47116</v>
      </c>
      <c r="AF10" s="752">
        <v>44612</v>
      </c>
      <c r="AG10" s="752">
        <v>42063</v>
      </c>
      <c r="AH10" s="752">
        <v>43264</v>
      </c>
      <c r="AI10" s="752">
        <v>46440</v>
      </c>
      <c r="AJ10" s="752">
        <v>50085</v>
      </c>
      <c r="AK10" s="752">
        <v>53250</v>
      </c>
      <c r="AL10" s="755">
        <v>56560</v>
      </c>
      <c r="AM10" s="750">
        <v>58220</v>
      </c>
      <c r="AN10" s="750">
        <v>59272</v>
      </c>
      <c r="AO10" s="750">
        <v>60055</v>
      </c>
      <c r="AP10" s="750">
        <v>60856</v>
      </c>
      <c r="AQ10" s="755">
        <v>61377</v>
      </c>
      <c r="AR10" s="750">
        <v>62001</v>
      </c>
      <c r="AS10" s="750">
        <v>62900</v>
      </c>
      <c r="AT10" s="755">
        <v>63495</v>
      </c>
      <c r="AU10" s="750">
        <v>64519</v>
      </c>
      <c r="AV10" s="756">
        <v>65178</v>
      </c>
      <c r="AW10" s="757">
        <v>65832</v>
      </c>
      <c r="AX10" s="757">
        <v>65763</v>
      </c>
      <c r="AY10" s="757">
        <v>66080</v>
      </c>
      <c r="AZ10" s="757">
        <v>66975</v>
      </c>
      <c r="BA10" s="757">
        <v>67407</v>
      </c>
      <c r="BB10" s="750">
        <v>68146</v>
      </c>
      <c r="BC10" s="750">
        <v>68762</v>
      </c>
      <c r="BD10" s="758">
        <v>69244</v>
      </c>
      <c r="BE10" s="759">
        <v>69769</v>
      </c>
      <c r="BF10" s="760">
        <v>70009</v>
      </c>
      <c r="BG10" s="759">
        <v>70284</v>
      </c>
      <c r="BH10" s="759">
        <v>70844</v>
      </c>
      <c r="BI10" s="759">
        <v>71220</v>
      </c>
      <c r="BJ10" s="759">
        <v>71759</v>
      </c>
    </row>
    <row r="11" spans="1:62" ht="12.75" customHeight="1">
      <c r="A11" s="761">
        <v>110</v>
      </c>
      <c r="B11" s="754" t="s">
        <v>176</v>
      </c>
      <c r="C11" s="1661">
        <v>49781</v>
      </c>
      <c r="D11" s="1663">
        <v>50853</v>
      </c>
      <c r="E11" s="1663">
        <v>49047</v>
      </c>
      <c r="F11" s="1663">
        <v>48376</v>
      </c>
      <c r="G11" s="1663">
        <v>47720</v>
      </c>
      <c r="H11" s="1664">
        <v>47205</v>
      </c>
      <c r="I11" s="1663">
        <v>46963</v>
      </c>
      <c r="J11" s="1663">
        <v>47286</v>
      </c>
      <c r="K11" s="1663">
        <v>47172</v>
      </c>
      <c r="L11" s="1663">
        <v>46954</v>
      </c>
      <c r="M11" s="1664">
        <v>46891</v>
      </c>
      <c r="N11" s="1663">
        <v>46748</v>
      </c>
      <c r="O11" s="1663">
        <v>46793</v>
      </c>
      <c r="P11" s="1663">
        <v>46940</v>
      </c>
      <c r="Q11" s="1663">
        <v>46687</v>
      </c>
      <c r="R11" s="1664">
        <v>46635</v>
      </c>
      <c r="S11" s="1663">
        <v>47114</v>
      </c>
      <c r="T11" s="1663">
        <v>48595</v>
      </c>
      <c r="U11" s="1663">
        <v>48477</v>
      </c>
      <c r="V11" s="1663">
        <v>48866</v>
      </c>
      <c r="W11" s="1664">
        <v>49424</v>
      </c>
      <c r="X11" s="1663">
        <v>49548</v>
      </c>
      <c r="Y11" s="1663">
        <v>49893</v>
      </c>
      <c r="Z11" s="1663">
        <v>50839</v>
      </c>
      <c r="AA11" s="1663">
        <v>51628</v>
      </c>
      <c r="AB11" s="762">
        <v>52179</v>
      </c>
      <c r="AC11" s="762">
        <v>52295</v>
      </c>
      <c r="AD11" s="762">
        <v>50966</v>
      </c>
      <c r="AE11" s="762">
        <v>50081</v>
      </c>
      <c r="AF11" s="762">
        <v>49365</v>
      </c>
      <c r="AG11" s="752">
        <v>48662</v>
      </c>
      <c r="AH11" s="752">
        <v>48835</v>
      </c>
      <c r="AI11" s="752">
        <v>49921</v>
      </c>
      <c r="AJ11" s="752">
        <v>52179</v>
      </c>
      <c r="AK11" s="752">
        <v>54202</v>
      </c>
      <c r="AL11" s="755">
        <v>55571</v>
      </c>
      <c r="AM11" s="750">
        <v>57307</v>
      </c>
      <c r="AN11" s="750">
        <v>58941</v>
      </c>
      <c r="AO11" s="750">
        <v>60543</v>
      </c>
      <c r="AP11" s="750">
        <v>61876</v>
      </c>
      <c r="AQ11" s="755">
        <v>63375</v>
      </c>
      <c r="AR11" s="750">
        <v>66038</v>
      </c>
      <c r="AS11" s="750">
        <v>67824</v>
      </c>
      <c r="AT11" s="755">
        <v>69731</v>
      </c>
      <c r="AU11" s="750">
        <v>71995</v>
      </c>
      <c r="AV11" s="756">
        <v>73814</v>
      </c>
      <c r="AW11" s="757">
        <v>75558</v>
      </c>
      <c r="AX11" s="757">
        <v>75356</v>
      </c>
      <c r="AY11" s="757">
        <v>77235</v>
      </c>
      <c r="AZ11" s="757">
        <v>78885</v>
      </c>
      <c r="BA11" s="757">
        <v>81022</v>
      </c>
      <c r="BB11" s="750">
        <v>83448</v>
      </c>
      <c r="BC11" s="750">
        <v>85445</v>
      </c>
      <c r="BD11" s="758">
        <v>87503</v>
      </c>
      <c r="BE11" s="759">
        <v>89168</v>
      </c>
      <c r="BF11" s="760">
        <v>90870</v>
      </c>
      <c r="BG11" s="759">
        <v>91597</v>
      </c>
      <c r="BH11" s="759">
        <v>92491</v>
      </c>
      <c r="BI11" s="759">
        <v>93838</v>
      </c>
      <c r="BJ11" s="759">
        <v>95129</v>
      </c>
    </row>
    <row r="12" spans="1:62" ht="12.75" customHeight="1">
      <c r="A12" s="761">
        <v>105</v>
      </c>
      <c r="B12" s="754" t="s">
        <v>171</v>
      </c>
      <c r="C12" s="1665">
        <v>59451</v>
      </c>
      <c r="D12" s="1665">
        <v>61573</v>
      </c>
      <c r="E12" s="1665">
        <v>59956</v>
      </c>
      <c r="F12" s="1665">
        <v>59341</v>
      </c>
      <c r="G12" s="1665">
        <v>59518</v>
      </c>
      <c r="H12" s="1665">
        <v>59535</v>
      </c>
      <c r="I12" s="1665">
        <v>59202</v>
      </c>
      <c r="J12" s="1665">
        <v>58859</v>
      </c>
      <c r="K12" s="1665">
        <v>58328</v>
      </c>
      <c r="L12" s="1665">
        <v>57813</v>
      </c>
      <c r="M12" s="752">
        <v>57382</v>
      </c>
      <c r="N12" s="1662">
        <v>57058</v>
      </c>
      <c r="O12" s="1662">
        <v>56454</v>
      </c>
      <c r="P12" s="1662">
        <v>55515</v>
      </c>
      <c r="Q12" s="1662">
        <v>54677</v>
      </c>
      <c r="R12" s="752">
        <v>54001</v>
      </c>
      <c r="S12" s="1662">
        <v>53185</v>
      </c>
      <c r="T12" s="1662">
        <v>52701</v>
      </c>
      <c r="U12" s="1662">
        <v>52410</v>
      </c>
      <c r="V12" s="1662">
        <v>52260</v>
      </c>
      <c r="W12" s="752">
        <v>51824</v>
      </c>
      <c r="X12" s="1662">
        <v>52141</v>
      </c>
      <c r="Y12" s="1662">
        <v>52238</v>
      </c>
      <c r="Z12" s="1662">
        <v>52455</v>
      </c>
      <c r="AA12" s="1662">
        <v>52503</v>
      </c>
      <c r="AB12" s="752">
        <v>52673</v>
      </c>
      <c r="AC12" s="752">
        <v>52594</v>
      </c>
      <c r="AD12" s="752">
        <v>48853</v>
      </c>
      <c r="AE12" s="752">
        <v>47261</v>
      </c>
      <c r="AF12" s="752">
        <v>45404</v>
      </c>
      <c r="AG12" s="752">
        <v>43586</v>
      </c>
      <c r="AH12" s="752">
        <v>43870</v>
      </c>
      <c r="AI12" s="752">
        <v>45089</v>
      </c>
      <c r="AJ12" s="752">
        <v>46305</v>
      </c>
      <c r="AK12" s="752">
        <v>48586</v>
      </c>
      <c r="AL12" s="755">
        <v>51070</v>
      </c>
      <c r="AM12" s="750">
        <v>51612</v>
      </c>
      <c r="AN12" s="750">
        <v>52167</v>
      </c>
      <c r="AO12" s="750">
        <v>52540</v>
      </c>
      <c r="AP12" s="750">
        <v>52419</v>
      </c>
      <c r="AQ12" s="755">
        <v>52215</v>
      </c>
      <c r="AR12" s="750">
        <v>53059</v>
      </c>
      <c r="AS12" s="750">
        <v>53978</v>
      </c>
      <c r="AT12" s="755">
        <v>55416</v>
      </c>
      <c r="AU12" s="750">
        <v>56625</v>
      </c>
      <c r="AV12" s="756">
        <v>56954</v>
      </c>
      <c r="AW12" s="757">
        <v>57134</v>
      </c>
      <c r="AX12" s="757">
        <v>56435</v>
      </c>
      <c r="AY12" s="757">
        <v>56768</v>
      </c>
      <c r="AZ12" s="757">
        <v>57235</v>
      </c>
      <c r="BA12" s="757">
        <v>57875</v>
      </c>
      <c r="BB12" s="750">
        <v>58687</v>
      </c>
      <c r="BC12" s="750">
        <v>59376</v>
      </c>
      <c r="BD12" s="758">
        <v>60080</v>
      </c>
      <c r="BE12" s="759">
        <v>60737</v>
      </c>
      <c r="BF12" s="760">
        <v>61186</v>
      </c>
      <c r="BG12" s="759">
        <v>61679</v>
      </c>
      <c r="BH12" s="759">
        <v>63401</v>
      </c>
      <c r="BI12" s="759">
        <v>63948</v>
      </c>
      <c r="BJ12" s="759">
        <v>65062</v>
      </c>
    </row>
    <row r="13" spans="1:62" ht="12.75" customHeight="1">
      <c r="A13" s="761">
        <v>109</v>
      </c>
      <c r="B13" s="754" t="s">
        <v>175</v>
      </c>
      <c r="C13" s="1665">
        <v>11053</v>
      </c>
      <c r="D13" s="1665">
        <v>10945</v>
      </c>
      <c r="E13" s="1665">
        <v>13670</v>
      </c>
      <c r="F13" s="1665">
        <v>15903</v>
      </c>
      <c r="G13" s="1665">
        <v>19154</v>
      </c>
      <c r="H13" s="1665">
        <v>21443</v>
      </c>
      <c r="I13" s="1665">
        <v>26327</v>
      </c>
      <c r="J13" s="1665">
        <v>30613</v>
      </c>
      <c r="K13" s="1665">
        <v>33260</v>
      </c>
      <c r="L13" s="1665">
        <v>35729</v>
      </c>
      <c r="M13" s="752">
        <v>37037</v>
      </c>
      <c r="N13" s="1662">
        <v>38924</v>
      </c>
      <c r="O13" s="1662">
        <v>41296</v>
      </c>
      <c r="P13" s="1662">
        <v>43362</v>
      </c>
      <c r="Q13" s="1662">
        <v>45319</v>
      </c>
      <c r="R13" s="752">
        <v>47389</v>
      </c>
      <c r="S13" s="1662">
        <v>48852</v>
      </c>
      <c r="T13" s="1662">
        <v>49669</v>
      </c>
      <c r="U13" s="1662">
        <v>50551</v>
      </c>
      <c r="V13" s="1662">
        <v>51535</v>
      </c>
      <c r="W13" s="752">
        <v>52571</v>
      </c>
      <c r="X13" s="1662">
        <v>54242</v>
      </c>
      <c r="Y13" s="1662">
        <v>55603</v>
      </c>
      <c r="Z13" s="1662">
        <v>57143</v>
      </c>
      <c r="AA13" s="1662">
        <v>59887</v>
      </c>
      <c r="AB13" s="752">
        <v>61715</v>
      </c>
      <c r="AC13" s="752">
        <v>63811</v>
      </c>
      <c r="AD13" s="752">
        <v>67778</v>
      </c>
      <c r="AE13" s="752">
        <v>70708</v>
      </c>
      <c r="AF13" s="752">
        <v>74082</v>
      </c>
      <c r="AG13" s="752">
        <v>77174</v>
      </c>
      <c r="AH13" s="752">
        <v>77491</v>
      </c>
      <c r="AI13" s="752">
        <v>77281</v>
      </c>
      <c r="AJ13" s="752">
        <v>76618</v>
      </c>
      <c r="AK13" s="752">
        <v>77420</v>
      </c>
      <c r="AL13" s="755">
        <v>78390</v>
      </c>
      <c r="AM13" s="750">
        <v>79288</v>
      </c>
      <c r="AN13" s="750">
        <v>80064</v>
      </c>
      <c r="AO13" s="750">
        <v>80918</v>
      </c>
      <c r="AP13" s="750">
        <v>81931</v>
      </c>
      <c r="AQ13" s="755">
        <v>82680</v>
      </c>
      <c r="AR13" s="750">
        <v>83521</v>
      </c>
      <c r="AS13" s="750">
        <v>84219</v>
      </c>
      <c r="AT13" s="755">
        <v>84816</v>
      </c>
      <c r="AU13" s="750">
        <v>85559</v>
      </c>
      <c r="AV13" s="763">
        <v>86350</v>
      </c>
      <c r="AW13" s="757">
        <v>86928</v>
      </c>
      <c r="AX13" s="757">
        <v>86817</v>
      </c>
      <c r="AY13" s="757">
        <v>87007</v>
      </c>
      <c r="AZ13" s="757">
        <v>87171</v>
      </c>
      <c r="BA13" s="757">
        <v>87126</v>
      </c>
      <c r="BB13" s="750">
        <v>87293</v>
      </c>
      <c r="BC13" s="750">
        <v>87529</v>
      </c>
      <c r="BD13" s="758">
        <v>87660</v>
      </c>
      <c r="BE13" s="759">
        <v>87915</v>
      </c>
      <c r="BF13" s="760">
        <v>88489</v>
      </c>
      <c r="BG13" s="759">
        <v>89101</v>
      </c>
      <c r="BH13" s="759">
        <v>89655</v>
      </c>
      <c r="BI13" s="759">
        <v>89955</v>
      </c>
      <c r="BJ13" s="759">
        <v>90247</v>
      </c>
    </row>
    <row r="14" spans="1:62" ht="12.75" customHeight="1">
      <c r="A14" s="761">
        <v>106</v>
      </c>
      <c r="B14" s="754" t="s">
        <v>249</v>
      </c>
      <c r="C14" s="1661">
        <v>57165</v>
      </c>
      <c r="D14" s="1662">
        <v>59161</v>
      </c>
      <c r="E14" s="1662">
        <v>59204</v>
      </c>
      <c r="F14" s="1662">
        <v>59234</v>
      </c>
      <c r="G14" s="1662">
        <v>59757</v>
      </c>
      <c r="H14" s="752">
        <v>60406</v>
      </c>
      <c r="I14" s="1662">
        <v>60744</v>
      </c>
      <c r="J14" s="1662">
        <v>61194</v>
      </c>
      <c r="K14" s="1662">
        <v>59811</v>
      </c>
      <c r="L14" s="1662">
        <v>59103</v>
      </c>
      <c r="M14" s="752">
        <v>58777</v>
      </c>
      <c r="N14" s="1662">
        <v>58669</v>
      </c>
      <c r="O14" s="1662">
        <v>58079</v>
      </c>
      <c r="P14" s="1662">
        <v>57536</v>
      </c>
      <c r="Q14" s="1662">
        <v>56572</v>
      </c>
      <c r="R14" s="752">
        <v>56021</v>
      </c>
      <c r="S14" s="1662">
        <v>55265</v>
      </c>
      <c r="T14" s="1662">
        <v>54471</v>
      </c>
      <c r="U14" s="1662">
        <v>54311</v>
      </c>
      <c r="V14" s="1662">
        <v>54199</v>
      </c>
      <c r="W14" s="752">
        <v>53744</v>
      </c>
      <c r="X14" s="1662">
        <v>53621</v>
      </c>
      <c r="Y14" s="1662">
        <v>53232</v>
      </c>
      <c r="Z14" s="1662">
        <v>53259</v>
      </c>
      <c r="AA14" s="1662">
        <v>53107</v>
      </c>
      <c r="AB14" s="752">
        <v>52948</v>
      </c>
      <c r="AC14" s="752">
        <v>53116</v>
      </c>
      <c r="AD14" s="752">
        <v>47161</v>
      </c>
      <c r="AE14" s="752">
        <v>44222</v>
      </c>
      <c r="AF14" s="752">
        <v>40973</v>
      </c>
      <c r="AG14" s="752">
        <v>37979</v>
      </c>
      <c r="AH14" s="752">
        <v>39863</v>
      </c>
      <c r="AI14" s="752">
        <v>42778</v>
      </c>
      <c r="AJ14" s="752">
        <v>45850</v>
      </c>
      <c r="AK14" s="752">
        <v>45686</v>
      </c>
      <c r="AL14" s="755">
        <v>45928</v>
      </c>
      <c r="AM14" s="750">
        <v>46190</v>
      </c>
      <c r="AN14" s="750">
        <v>46417</v>
      </c>
      <c r="AO14" s="750">
        <v>46646</v>
      </c>
      <c r="AP14" s="750">
        <v>46799</v>
      </c>
      <c r="AQ14" s="755">
        <v>46782</v>
      </c>
      <c r="AR14" s="750">
        <v>47043</v>
      </c>
      <c r="AS14" s="750">
        <v>47220</v>
      </c>
      <c r="AT14" s="755">
        <v>47409</v>
      </c>
      <c r="AU14" s="750">
        <v>47870</v>
      </c>
      <c r="AV14" s="756">
        <v>48224</v>
      </c>
      <c r="AW14" s="757">
        <v>48682</v>
      </c>
      <c r="AX14" s="757">
        <v>47979</v>
      </c>
      <c r="AY14" s="757">
        <v>47994</v>
      </c>
      <c r="AZ14" s="757">
        <v>48447</v>
      </c>
      <c r="BA14" s="757">
        <v>48780</v>
      </c>
      <c r="BB14" s="750">
        <v>49089</v>
      </c>
      <c r="BC14" s="750">
        <v>49191</v>
      </c>
      <c r="BD14" s="758">
        <v>49363</v>
      </c>
      <c r="BE14" s="759">
        <v>49564</v>
      </c>
      <c r="BF14" s="760">
        <v>49601</v>
      </c>
      <c r="BG14" s="759">
        <v>49820</v>
      </c>
      <c r="BH14" s="759">
        <v>50369</v>
      </c>
      <c r="BI14" s="759">
        <v>50589</v>
      </c>
      <c r="BJ14" s="759">
        <v>50861</v>
      </c>
    </row>
    <row r="15" spans="1:62" ht="12.75" customHeight="1">
      <c r="A15" s="761">
        <v>107</v>
      </c>
      <c r="B15" s="754" t="s">
        <v>173</v>
      </c>
      <c r="C15" s="1666">
        <v>27921</v>
      </c>
      <c r="D15" s="1667">
        <v>28691</v>
      </c>
      <c r="E15" s="1667">
        <v>29056</v>
      </c>
      <c r="F15" s="1667">
        <v>30155</v>
      </c>
      <c r="G15" s="1667">
        <v>31069</v>
      </c>
      <c r="H15" s="1668">
        <v>31856</v>
      </c>
      <c r="I15" s="1667">
        <v>33201</v>
      </c>
      <c r="J15" s="1667">
        <v>32919</v>
      </c>
      <c r="K15" s="1667">
        <v>35593</v>
      </c>
      <c r="L15" s="1667">
        <v>36873</v>
      </c>
      <c r="M15" s="1668">
        <v>38127</v>
      </c>
      <c r="N15" s="1667">
        <v>38812</v>
      </c>
      <c r="O15" s="1667">
        <v>41399</v>
      </c>
      <c r="P15" s="1667">
        <v>44090</v>
      </c>
      <c r="Q15" s="1667">
        <v>47057</v>
      </c>
      <c r="R15" s="752">
        <v>49289</v>
      </c>
      <c r="S15" s="1662">
        <v>51073</v>
      </c>
      <c r="T15" s="1662">
        <v>52506</v>
      </c>
      <c r="U15" s="1662">
        <v>54029</v>
      </c>
      <c r="V15" s="1662">
        <v>55885</v>
      </c>
      <c r="W15" s="752">
        <v>57534</v>
      </c>
      <c r="X15" s="1662">
        <v>58534</v>
      </c>
      <c r="Y15" s="1662">
        <v>59923</v>
      </c>
      <c r="Z15" s="1662">
        <v>60818</v>
      </c>
      <c r="AA15" s="1662">
        <v>61422</v>
      </c>
      <c r="AB15" s="752">
        <v>62394</v>
      </c>
      <c r="AC15" s="752">
        <v>63298</v>
      </c>
      <c r="AD15" s="752">
        <v>61892</v>
      </c>
      <c r="AE15" s="752">
        <v>61840</v>
      </c>
      <c r="AF15" s="752">
        <v>61927</v>
      </c>
      <c r="AG15" s="752">
        <v>61811</v>
      </c>
      <c r="AH15" s="752">
        <v>61444</v>
      </c>
      <c r="AI15" s="752">
        <v>61549</v>
      </c>
      <c r="AJ15" s="752">
        <v>62087</v>
      </c>
      <c r="AK15" s="752">
        <v>64661</v>
      </c>
      <c r="AL15" s="755">
        <v>67114</v>
      </c>
      <c r="AM15" s="750">
        <v>67857</v>
      </c>
      <c r="AN15" s="750">
        <v>68305</v>
      </c>
      <c r="AO15" s="750">
        <v>68435</v>
      </c>
      <c r="AP15" s="750">
        <v>68556</v>
      </c>
      <c r="AQ15" s="755">
        <v>68794</v>
      </c>
      <c r="AR15" s="750">
        <v>69042</v>
      </c>
      <c r="AS15" s="750">
        <v>69475</v>
      </c>
      <c r="AT15" s="755">
        <v>70366</v>
      </c>
      <c r="AU15" s="750">
        <v>71179</v>
      </c>
      <c r="AV15" s="756">
        <v>71657</v>
      </c>
      <c r="AW15" s="757">
        <v>72066</v>
      </c>
      <c r="AX15" s="757">
        <v>71617</v>
      </c>
      <c r="AY15" s="757">
        <v>72176</v>
      </c>
      <c r="AZ15" s="757">
        <v>73012</v>
      </c>
      <c r="BA15" s="757">
        <v>73278</v>
      </c>
      <c r="BB15" s="750">
        <v>73360</v>
      </c>
      <c r="BC15" s="750">
        <v>73515</v>
      </c>
      <c r="BD15" s="758">
        <v>73571</v>
      </c>
      <c r="BE15" s="759">
        <v>73886</v>
      </c>
      <c r="BF15" s="760">
        <v>74352</v>
      </c>
      <c r="BG15" s="759">
        <v>74661</v>
      </c>
      <c r="BH15" s="759">
        <v>74567</v>
      </c>
      <c r="BI15" s="759">
        <v>74390</v>
      </c>
      <c r="BJ15" s="759">
        <v>74390</v>
      </c>
    </row>
    <row r="16" spans="1:62" ht="12.75" customHeight="1">
      <c r="A16" s="761">
        <v>108</v>
      </c>
      <c r="B16" s="754" t="s">
        <v>174</v>
      </c>
      <c r="C16" s="1665">
        <v>27497</v>
      </c>
      <c r="D16" s="1665">
        <v>31004</v>
      </c>
      <c r="E16" s="1665">
        <v>34539</v>
      </c>
      <c r="F16" s="1665">
        <v>37572</v>
      </c>
      <c r="G16" s="1665">
        <v>41396</v>
      </c>
      <c r="H16" s="1665">
        <v>44871</v>
      </c>
      <c r="I16" s="1665">
        <v>49413</v>
      </c>
      <c r="J16" s="1665">
        <v>52145</v>
      </c>
      <c r="K16" s="1665">
        <v>54924</v>
      </c>
      <c r="L16" s="1665">
        <v>57454</v>
      </c>
      <c r="M16" s="1665">
        <v>60600</v>
      </c>
      <c r="N16" s="1665">
        <v>62707</v>
      </c>
      <c r="O16" s="1665">
        <v>63855</v>
      </c>
      <c r="P16" s="1665">
        <v>65451</v>
      </c>
      <c r="Q16" s="1665">
        <v>66457</v>
      </c>
      <c r="R16" s="1665">
        <v>67921</v>
      </c>
      <c r="S16" s="1667">
        <v>68716</v>
      </c>
      <c r="T16" s="1667">
        <v>70043</v>
      </c>
      <c r="U16" s="1667">
        <v>71238</v>
      </c>
      <c r="V16" s="1667">
        <v>72368</v>
      </c>
      <c r="W16" s="752">
        <v>73480</v>
      </c>
      <c r="X16" s="1662">
        <v>75115</v>
      </c>
      <c r="Y16" s="1662">
        <v>76506</v>
      </c>
      <c r="Z16" s="1662">
        <v>78379</v>
      </c>
      <c r="AA16" s="1662">
        <v>80126</v>
      </c>
      <c r="AB16" s="752">
        <v>81788</v>
      </c>
      <c r="AC16" s="752">
        <v>83032</v>
      </c>
      <c r="AD16" s="752">
        <v>85273</v>
      </c>
      <c r="AE16" s="752">
        <v>86493</v>
      </c>
      <c r="AF16" s="752">
        <v>87643</v>
      </c>
      <c r="AG16" s="752">
        <v>89106</v>
      </c>
      <c r="AH16" s="752">
        <v>87310</v>
      </c>
      <c r="AI16" s="752">
        <v>84706</v>
      </c>
      <c r="AJ16" s="752">
        <v>82950</v>
      </c>
      <c r="AK16" s="752">
        <v>86441</v>
      </c>
      <c r="AL16" s="755">
        <v>89385</v>
      </c>
      <c r="AM16" s="750">
        <v>89908</v>
      </c>
      <c r="AN16" s="750">
        <v>90490</v>
      </c>
      <c r="AO16" s="750">
        <v>91104</v>
      </c>
      <c r="AP16" s="750">
        <v>91080</v>
      </c>
      <c r="AQ16" s="755">
        <v>91546</v>
      </c>
      <c r="AR16" s="750">
        <v>91725</v>
      </c>
      <c r="AS16" s="750">
        <v>91975</v>
      </c>
      <c r="AT16" s="755">
        <v>92490</v>
      </c>
      <c r="AU16" s="750">
        <v>93183</v>
      </c>
      <c r="AV16" s="756">
        <v>94016</v>
      </c>
      <c r="AW16" s="757">
        <v>94666</v>
      </c>
      <c r="AX16" s="757">
        <v>94577</v>
      </c>
      <c r="AY16" s="757">
        <v>94997</v>
      </c>
      <c r="AZ16" s="757">
        <v>94957</v>
      </c>
      <c r="BA16" s="757">
        <v>95473</v>
      </c>
      <c r="BB16" s="750">
        <v>96128</v>
      </c>
      <c r="BC16" s="750">
        <v>96474</v>
      </c>
      <c r="BD16" s="758">
        <v>96805</v>
      </c>
      <c r="BE16" s="759">
        <v>97296</v>
      </c>
      <c r="BF16" s="760">
        <v>97680</v>
      </c>
      <c r="BG16" s="759">
        <v>97622</v>
      </c>
      <c r="BH16" s="759">
        <v>97381</v>
      </c>
      <c r="BI16" s="759">
        <v>96895</v>
      </c>
      <c r="BJ16" s="759">
        <v>97218</v>
      </c>
    </row>
    <row r="17" spans="1:62" ht="12.75" customHeight="1">
      <c r="A17" s="761">
        <v>111</v>
      </c>
      <c r="B17" s="754" t="s">
        <v>177</v>
      </c>
      <c r="C17" s="1665">
        <v>8941</v>
      </c>
      <c r="D17" s="1665">
        <v>9000</v>
      </c>
      <c r="E17" s="1665">
        <v>9350</v>
      </c>
      <c r="F17" s="1665">
        <v>9717</v>
      </c>
      <c r="G17" s="1665">
        <v>10346</v>
      </c>
      <c r="H17" s="1665">
        <v>10420</v>
      </c>
      <c r="I17" s="1665">
        <v>11010</v>
      </c>
      <c r="J17" s="1665">
        <v>12038</v>
      </c>
      <c r="K17" s="1665">
        <v>14249</v>
      </c>
      <c r="L17" s="1665">
        <v>16370</v>
      </c>
      <c r="M17" s="1665">
        <v>16946</v>
      </c>
      <c r="N17" s="1665">
        <v>17907</v>
      </c>
      <c r="O17" s="1665">
        <v>18918</v>
      </c>
      <c r="P17" s="1665">
        <v>20127</v>
      </c>
      <c r="Q17" s="1665">
        <v>21574</v>
      </c>
      <c r="R17" s="1665">
        <v>22459</v>
      </c>
      <c r="S17" s="1667">
        <v>23711</v>
      </c>
      <c r="T17" s="1667">
        <v>25302</v>
      </c>
      <c r="U17" s="1667">
        <v>27212</v>
      </c>
      <c r="V17" s="1667">
        <v>28565</v>
      </c>
      <c r="W17" s="752">
        <v>29305</v>
      </c>
      <c r="X17" s="1662">
        <v>32296</v>
      </c>
      <c r="Y17" s="1662">
        <v>35408</v>
      </c>
      <c r="Z17" s="1662">
        <v>39238</v>
      </c>
      <c r="AA17" s="1662">
        <v>43511</v>
      </c>
      <c r="AB17" s="752">
        <v>47063</v>
      </c>
      <c r="AC17" s="752">
        <v>51397</v>
      </c>
      <c r="AD17" s="752">
        <v>57410</v>
      </c>
      <c r="AE17" s="752">
        <v>62772</v>
      </c>
      <c r="AF17" s="752">
        <v>67989</v>
      </c>
      <c r="AG17" s="752">
        <v>73221</v>
      </c>
      <c r="AH17" s="752">
        <v>75000</v>
      </c>
      <c r="AI17" s="752">
        <v>76063</v>
      </c>
      <c r="AJ17" s="752">
        <v>75757</v>
      </c>
      <c r="AK17" s="752">
        <v>77889</v>
      </c>
      <c r="AL17" s="755">
        <v>80248</v>
      </c>
      <c r="AM17" s="750">
        <v>81680</v>
      </c>
      <c r="AN17" s="750">
        <v>83136</v>
      </c>
      <c r="AO17" s="750">
        <v>84333</v>
      </c>
      <c r="AP17" s="750">
        <v>85524</v>
      </c>
      <c r="AQ17" s="755">
        <v>86833</v>
      </c>
      <c r="AR17" s="750">
        <v>89085</v>
      </c>
      <c r="AS17" s="750">
        <v>90643</v>
      </c>
      <c r="AT17" s="755">
        <v>91876</v>
      </c>
      <c r="AU17" s="750">
        <v>92962</v>
      </c>
      <c r="AV17" s="756">
        <v>93951</v>
      </c>
      <c r="AW17" s="757">
        <v>94950</v>
      </c>
      <c r="AX17" s="757">
        <v>95254</v>
      </c>
      <c r="AY17" s="757">
        <v>96123</v>
      </c>
      <c r="AZ17" s="757">
        <v>96712</v>
      </c>
      <c r="BA17" s="757">
        <v>97233</v>
      </c>
      <c r="BB17" s="750">
        <v>98043</v>
      </c>
      <c r="BC17" s="750">
        <v>98448</v>
      </c>
      <c r="BD17" s="758">
        <v>99104</v>
      </c>
      <c r="BE17" s="759">
        <v>99534</v>
      </c>
      <c r="BF17" s="760">
        <v>100268</v>
      </c>
      <c r="BG17" s="759">
        <v>100639</v>
      </c>
      <c r="BH17" s="759">
        <v>101149</v>
      </c>
      <c r="BI17" s="759">
        <v>101561</v>
      </c>
      <c r="BJ17" s="759">
        <v>101996</v>
      </c>
    </row>
    <row r="18" spans="1:62" s="720" customFormat="1" ht="20.25" customHeight="1">
      <c r="A18" s="714"/>
      <c r="B18" s="764" t="s">
        <v>250</v>
      </c>
      <c r="C18" s="750">
        <f>SUM(C19:C21)</f>
        <v>244872</v>
      </c>
      <c r="D18" s="750">
        <f t="shared" ref="D18:BJ18" si="2">SUM(D19:D21)</f>
        <v>249676</v>
      </c>
      <c r="E18" s="750">
        <f t="shared" si="2"/>
        <v>253733</v>
      </c>
      <c r="F18" s="750">
        <f t="shared" si="2"/>
        <v>259412</v>
      </c>
      <c r="G18" s="750">
        <f t="shared" si="2"/>
        <v>281782</v>
      </c>
      <c r="H18" s="750">
        <f t="shared" si="2"/>
        <v>291009</v>
      </c>
      <c r="I18" s="750">
        <f t="shared" si="2"/>
        <v>295807</v>
      </c>
      <c r="J18" s="750">
        <f t="shared" si="2"/>
        <v>300129</v>
      </c>
      <c r="K18" s="750">
        <f t="shared" si="2"/>
        <v>309395</v>
      </c>
      <c r="L18" s="750">
        <f t="shared" si="2"/>
        <v>313320</v>
      </c>
      <c r="M18" s="750">
        <f t="shared" si="2"/>
        <v>318897</v>
      </c>
      <c r="N18" s="750">
        <f t="shared" si="2"/>
        <v>324967</v>
      </c>
      <c r="O18" s="750">
        <f t="shared" si="2"/>
        <v>331105</v>
      </c>
      <c r="P18" s="750">
        <f t="shared" si="2"/>
        <v>336258</v>
      </c>
      <c r="Q18" s="750">
        <f t="shared" si="2"/>
        <v>343152</v>
      </c>
      <c r="R18" s="750">
        <f t="shared" si="2"/>
        <v>349216</v>
      </c>
      <c r="S18" s="750">
        <f t="shared" si="2"/>
        <v>348381</v>
      </c>
      <c r="T18" s="750">
        <f t="shared" si="2"/>
        <v>350890</v>
      </c>
      <c r="U18" s="750">
        <f t="shared" si="2"/>
        <v>353604</v>
      </c>
      <c r="V18" s="750">
        <f t="shared" si="2"/>
        <v>355879</v>
      </c>
      <c r="W18" s="750">
        <f t="shared" si="2"/>
        <v>357545</v>
      </c>
      <c r="X18" s="750">
        <f t="shared" si="2"/>
        <v>361458</v>
      </c>
      <c r="Y18" s="750">
        <f t="shared" si="2"/>
        <v>364600</v>
      </c>
      <c r="Z18" s="750">
        <f t="shared" si="2"/>
        <v>367479</v>
      </c>
      <c r="AA18" s="750">
        <f t="shared" si="2"/>
        <v>372489</v>
      </c>
      <c r="AB18" s="750">
        <f t="shared" si="2"/>
        <v>376224</v>
      </c>
      <c r="AC18" s="750">
        <f t="shared" si="2"/>
        <v>380596</v>
      </c>
      <c r="AD18" s="750">
        <f t="shared" si="2"/>
        <v>384755</v>
      </c>
      <c r="AE18" s="750">
        <f t="shared" si="2"/>
        <v>388229</v>
      </c>
      <c r="AF18" s="750">
        <f t="shared" si="2"/>
        <v>390687</v>
      </c>
      <c r="AG18" s="750">
        <f t="shared" si="2"/>
        <v>370859</v>
      </c>
      <c r="AH18" s="750">
        <f t="shared" si="2"/>
        <v>376527</v>
      </c>
      <c r="AI18" s="750">
        <f t="shared" si="2"/>
        <v>386188</v>
      </c>
      <c r="AJ18" s="750">
        <f t="shared" si="2"/>
        <v>397950</v>
      </c>
      <c r="AK18" s="750">
        <f t="shared" si="2"/>
        <v>396721</v>
      </c>
      <c r="AL18" s="750">
        <f t="shared" si="2"/>
        <v>403187</v>
      </c>
      <c r="AM18" s="750">
        <f t="shared" si="2"/>
        <v>409372</v>
      </c>
      <c r="AN18" s="750">
        <f t="shared" si="2"/>
        <v>414685</v>
      </c>
      <c r="AO18" s="750">
        <f t="shared" si="2"/>
        <v>420047</v>
      </c>
      <c r="AP18" s="750">
        <f t="shared" si="2"/>
        <v>423909</v>
      </c>
      <c r="AQ18" s="750">
        <f t="shared" si="2"/>
        <v>431537</v>
      </c>
      <c r="AR18" s="750">
        <f t="shared" si="2"/>
        <v>428841</v>
      </c>
      <c r="AS18" s="750">
        <f t="shared" si="2"/>
        <v>436038</v>
      </c>
      <c r="AT18" s="750">
        <f t="shared" si="2"/>
        <v>441563</v>
      </c>
      <c r="AU18" s="750">
        <f t="shared" si="2"/>
        <v>447213</v>
      </c>
      <c r="AV18" s="750">
        <f t="shared" si="2"/>
        <v>452794</v>
      </c>
      <c r="AW18" s="750">
        <f t="shared" si="2"/>
        <v>454419</v>
      </c>
      <c r="AX18" s="750">
        <f t="shared" si="2"/>
        <v>455604</v>
      </c>
      <c r="AY18" s="750">
        <f t="shared" si="2"/>
        <v>458688</v>
      </c>
      <c r="AZ18" s="750">
        <f t="shared" si="2"/>
        <v>460972</v>
      </c>
      <c r="BA18" s="750">
        <f t="shared" si="2"/>
        <v>463279</v>
      </c>
      <c r="BB18" s="750">
        <f t="shared" si="2"/>
        <v>466529</v>
      </c>
      <c r="BC18" s="750">
        <f t="shared" si="2"/>
        <v>469431</v>
      </c>
      <c r="BD18" s="750">
        <f t="shared" si="2"/>
        <v>472763</v>
      </c>
      <c r="BE18" s="750">
        <f t="shared" si="2"/>
        <v>476318</v>
      </c>
      <c r="BF18" s="750">
        <f t="shared" si="2"/>
        <v>479577</v>
      </c>
      <c r="BG18" s="750">
        <f t="shared" si="2"/>
        <v>482126</v>
      </c>
      <c r="BH18" s="750">
        <f t="shared" si="2"/>
        <v>485609</v>
      </c>
      <c r="BI18" s="750">
        <f t="shared" si="2"/>
        <v>489017</v>
      </c>
      <c r="BJ18" s="750">
        <f t="shared" si="2"/>
        <v>493037</v>
      </c>
    </row>
    <row r="19" spans="1:62" s="767" customFormat="1" ht="12.75" customHeight="1">
      <c r="A19" s="765">
        <v>202</v>
      </c>
      <c r="B19" s="766" t="s">
        <v>179</v>
      </c>
      <c r="C19" s="750">
        <v>135938</v>
      </c>
      <c r="D19" s="1669">
        <v>135832</v>
      </c>
      <c r="E19" s="1669">
        <v>137749</v>
      </c>
      <c r="F19" s="1669">
        <v>139093</v>
      </c>
      <c r="G19" s="1669">
        <v>156809</v>
      </c>
      <c r="H19" s="750">
        <v>162027</v>
      </c>
      <c r="I19" s="1669">
        <v>163571</v>
      </c>
      <c r="J19" s="1669">
        <v>164563</v>
      </c>
      <c r="K19" s="1669">
        <v>166270</v>
      </c>
      <c r="L19" s="1669">
        <v>169205</v>
      </c>
      <c r="M19" s="750">
        <v>170999</v>
      </c>
      <c r="N19" s="1669">
        <v>173143</v>
      </c>
      <c r="O19" s="1669">
        <v>174516</v>
      </c>
      <c r="P19" s="1669">
        <v>175740</v>
      </c>
      <c r="Q19" s="1669">
        <v>176720</v>
      </c>
      <c r="R19" s="750">
        <v>178151</v>
      </c>
      <c r="S19" s="1669">
        <v>176907</v>
      </c>
      <c r="T19" s="1669">
        <v>177054</v>
      </c>
      <c r="U19" s="1669">
        <v>177658</v>
      </c>
      <c r="V19" s="1669">
        <v>177884</v>
      </c>
      <c r="W19" s="750">
        <v>177817</v>
      </c>
      <c r="X19" s="1669">
        <v>179893</v>
      </c>
      <c r="Y19" s="1669">
        <v>180681</v>
      </c>
      <c r="Z19" s="1669">
        <v>182340</v>
      </c>
      <c r="AA19" s="1669">
        <v>184218</v>
      </c>
      <c r="AB19" s="750">
        <v>185819</v>
      </c>
      <c r="AC19" s="750">
        <v>188309</v>
      </c>
      <c r="AD19" s="750">
        <v>190439</v>
      </c>
      <c r="AE19" s="750">
        <v>192340</v>
      </c>
      <c r="AF19" s="750">
        <v>193216</v>
      </c>
      <c r="AG19" s="750">
        <v>191407</v>
      </c>
      <c r="AH19" s="750">
        <v>193861</v>
      </c>
      <c r="AI19" s="750">
        <v>196726</v>
      </c>
      <c r="AJ19" s="750">
        <v>199544</v>
      </c>
      <c r="AK19" s="750">
        <v>190996</v>
      </c>
      <c r="AL19" s="755">
        <v>190894</v>
      </c>
      <c r="AM19" s="750">
        <v>192145</v>
      </c>
      <c r="AN19" s="750">
        <v>193527</v>
      </c>
      <c r="AO19" s="750">
        <v>195530</v>
      </c>
      <c r="AP19" s="750">
        <v>197101</v>
      </c>
      <c r="AQ19" s="755">
        <v>198095</v>
      </c>
      <c r="AR19" s="750">
        <v>199067</v>
      </c>
      <c r="AS19" s="750">
        <v>201804</v>
      </c>
      <c r="AT19" s="755">
        <v>204079</v>
      </c>
      <c r="AU19" s="750">
        <v>207205</v>
      </c>
      <c r="AV19" s="763">
        <v>207999</v>
      </c>
      <c r="AW19" s="757">
        <v>209578</v>
      </c>
      <c r="AX19" s="757">
        <v>209665</v>
      </c>
      <c r="AY19" s="757">
        <v>210257</v>
      </c>
      <c r="AZ19" s="757">
        <v>210215</v>
      </c>
      <c r="BA19" s="757">
        <v>210433</v>
      </c>
      <c r="BB19" s="750">
        <v>212426</v>
      </c>
      <c r="BC19" s="750">
        <v>214202</v>
      </c>
      <c r="BD19" s="758">
        <v>216610</v>
      </c>
      <c r="BE19" s="759">
        <v>219210</v>
      </c>
      <c r="BF19" s="760">
        <v>221404</v>
      </c>
      <c r="BG19" s="759">
        <v>222519</v>
      </c>
      <c r="BH19" s="759">
        <v>223707</v>
      </c>
      <c r="BI19" s="759">
        <v>225616</v>
      </c>
      <c r="BJ19" s="759">
        <v>228124</v>
      </c>
    </row>
    <row r="20" spans="1:62" s="767" customFormat="1" ht="12.75" customHeight="1">
      <c r="A20" s="765">
        <v>204</v>
      </c>
      <c r="B20" s="766" t="s">
        <v>181</v>
      </c>
      <c r="C20" s="750">
        <v>91888</v>
      </c>
      <c r="D20" s="1669">
        <v>96636</v>
      </c>
      <c r="E20" s="1669">
        <v>98240</v>
      </c>
      <c r="F20" s="1669">
        <v>101689</v>
      </c>
      <c r="G20" s="1669">
        <v>105011</v>
      </c>
      <c r="H20" s="750">
        <v>108292</v>
      </c>
      <c r="I20" s="1669">
        <v>110853</v>
      </c>
      <c r="J20" s="1669">
        <v>113421</v>
      </c>
      <c r="K20" s="1669">
        <v>120314</v>
      </c>
      <c r="L20" s="1669">
        <v>120914</v>
      </c>
      <c r="M20" s="750">
        <v>124069</v>
      </c>
      <c r="N20" s="1669">
        <v>127815</v>
      </c>
      <c r="O20" s="1669">
        <v>131493</v>
      </c>
      <c r="P20" s="1669">
        <v>134842</v>
      </c>
      <c r="Q20" s="1669">
        <v>138775</v>
      </c>
      <c r="R20" s="750">
        <v>142451</v>
      </c>
      <c r="S20" s="1669">
        <v>142515</v>
      </c>
      <c r="T20" s="1669">
        <v>144633</v>
      </c>
      <c r="U20" s="1669">
        <v>146003</v>
      </c>
      <c r="V20" s="1669">
        <v>147678</v>
      </c>
      <c r="W20" s="750">
        <v>148985</v>
      </c>
      <c r="X20" s="1669">
        <v>150634</v>
      </c>
      <c r="Y20" s="1669">
        <v>152290</v>
      </c>
      <c r="Z20" s="1669">
        <v>153200</v>
      </c>
      <c r="AA20" s="1669">
        <v>156180</v>
      </c>
      <c r="AB20" s="750">
        <v>157978</v>
      </c>
      <c r="AC20" s="750">
        <v>159361</v>
      </c>
      <c r="AD20" s="750">
        <v>160935</v>
      </c>
      <c r="AE20" s="750">
        <v>162246</v>
      </c>
      <c r="AF20" s="750">
        <v>163776</v>
      </c>
      <c r="AG20" s="750">
        <v>150382</v>
      </c>
      <c r="AH20" s="750">
        <v>153208</v>
      </c>
      <c r="AI20" s="750">
        <v>159175</v>
      </c>
      <c r="AJ20" s="750">
        <v>166608</v>
      </c>
      <c r="AK20" s="750">
        <v>172544</v>
      </c>
      <c r="AL20" s="755">
        <v>178084</v>
      </c>
      <c r="AM20" s="750">
        <v>182302</v>
      </c>
      <c r="AN20" s="750">
        <v>185174</v>
      </c>
      <c r="AO20" s="750">
        <v>187682</v>
      </c>
      <c r="AP20" s="750">
        <v>189590</v>
      </c>
      <c r="AQ20" s="755">
        <v>195013</v>
      </c>
      <c r="AR20" s="750">
        <v>191907</v>
      </c>
      <c r="AS20" s="750">
        <v>195742</v>
      </c>
      <c r="AT20" s="755">
        <v>198528</v>
      </c>
      <c r="AU20" s="750">
        <v>200612</v>
      </c>
      <c r="AV20" s="756">
        <v>204761</v>
      </c>
      <c r="AW20" s="757">
        <v>204486</v>
      </c>
      <c r="AX20" s="757">
        <v>205415</v>
      </c>
      <c r="AY20" s="757">
        <v>207420</v>
      </c>
      <c r="AZ20" s="757">
        <v>209302</v>
      </c>
      <c r="BA20" s="757">
        <v>210965</v>
      </c>
      <c r="BB20" s="750">
        <v>212196</v>
      </c>
      <c r="BC20" s="750">
        <v>213021</v>
      </c>
      <c r="BD20" s="758">
        <v>213795</v>
      </c>
      <c r="BE20" s="759">
        <v>214714</v>
      </c>
      <c r="BF20" s="760">
        <v>215651</v>
      </c>
      <c r="BG20" s="759">
        <v>217006</v>
      </c>
      <c r="BH20" s="759">
        <v>218967</v>
      </c>
      <c r="BI20" s="759">
        <v>220384</v>
      </c>
      <c r="BJ20" s="759">
        <v>221991</v>
      </c>
    </row>
    <row r="21" spans="1:62" s="767" customFormat="1" ht="12.75" customHeight="1">
      <c r="A21" s="765">
        <v>206</v>
      </c>
      <c r="B21" s="766" t="s">
        <v>183</v>
      </c>
      <c r="C21" s="750">
        <v>17046</v>
      </c>
      <c r="D21" s="1669">
        <v>17208</v>
      </c>
      <c r="E21" s="1669">
        <v>17744</v>
      </c>
      <c r="F21" s="1669">
        <v>18630</v>
      </c>
      <c r="G21" s="1669">
        <v>19962</v>
      </c>
      <c r="H21" s="750">
        <v>20690</v>
      </c>
      <c r="I21" s="1669">
        <v>21383</v>
      </c>
      <c r="J21" s="1669">
        <v>22145</v>
      </c>
      <c r="K21" s="768">
        <v>22811</v>
      </c>
      <c r="L21" s="1669">
        <v>23201</v>
      </c>
      <c r="M21" s="750">
        <v>23829</v>
      </c>
      <c r="N21" s="1669">
        <v>24009</v>
      </c>
      <c r="O21" s="1669">
        <v>25096</v>
      </c>
      <c r="P21" s="1669">
        <v>25676</v>
      </c>
      <c r="Q21" s="1669">
        <v>27657</v>
      </c>
      <c r="R21" s="750">
        <v>28614</v>
      </c>
      <c r="S21" s="1669">
        <v>28959</v>
      </c>
      <c r="T21" s="1669">
        <v>29203</v>
      </c>
      <c r="U21" s="1669">
        <v>29943</v>
      </c>
      <c r="V21" s="1669">
        <v>30317</v>
      </c>
      <c r="W21" s="750">
        <v>30743</v>
      </c>
      <c r="X21" s="1669">
        <v>30931</v>
      </c>
      <c r="Y21" s="1669">
        <v>31629</v>
      </c>
      <c r="Z21" s="1669">
        <v>31939</v>
      </c>
      <c r="AA21" s="1669">
        <v>32091</v>
      </c>
      <c r="AB21" s="750">
        <v>32427</v>
      </c>
      <c r="AC21" s="750">
        <v>32926</v>
      </c>
      <c r="AD21" s="750">
        <v>33381</v>
      </c>
      <c r="AE21" s="750">
        <v>33643</v>
      </c>
      <c r="AF21" s="750">
        <v>33695</v>
      </c>
      <c r="AG21" s="750">
        <v>29070</v>
      </c>
      <c r="AH21" s="750">
        <v>29458</v>
      </c>
      <c r="AI21" s="750">
        <v>30287</v>
      </c>
      <c r="AJ21" s="750">
        <v>31798</v>
      </c>
      <c r="AK21" s="750">
        <v>33181</v>
      </c>
      <c r="AL21" s="755">
        <v>34209</v>
      </c>
      <c r="AM21" s="750">
        <v>34925</v>
      </c>
      <c r="AN21" s="750">
        <v>35984</v>
      </c>
      <c r="AO21" s="750">
        <v>36835</v>
      </c>
      <c r="AP21" s="750">
        <v>37218</v>
      </c>
      <c r="AQ21" s="755">
        <v>38429</v>
      </c>
      <c r="AR21" s="750">
        <v>37867</v>
      </c>
      <c r="AS21" s="750">
        <v>38492</v>
      </c>
      <c r="AT21" s="755">
        <v>38956</v>
      </c>
      <c r="AU21" s="750">
        <v>39396</v>
      </c>
      <c r="AV21" s="756">
        <v>40034</v>
      </c>
      <c r="AW21" s="757">
        <v>40355</v>
      </c>
      <c r="AX21" s="757">
        <v>40524</v>
      </c>
      <c r="AY21" s="757">
        <v>41011</v>
      </c>
      <c r="AZ21" s="757">
        <v>41455</v>
      </c>
      <c r="BA21" s="757">
        <v>41881</v>
      </c>
      <c r="BB21" s="750">
        <v>41907</v>
      </c>
      <c r="BC21" s="750">
        <v>42208</v>
      </c>
      <c r="BD21" s="758">
        <v>42358</v>
      </c>
      <c r="BE21" s="759">
        <v>42394</v>
      </c>
      <c r="BF21" s="760">
        <v>42522</v>
      </c>
      <c r="BG21" s="759">
        <v>42601</v>
      </c>
      <c r="BH21" s="759">
        <v>42935</v>
      </c>
      <c r="BI21" s="759">
        <v>43017</v>
      </c>
      <c r="BJ21" s="759">
        <v>42922</v>
      </c>
    </row>
    <row r="22" spans="1:62" s="720" customFormat="1" ht="20.25" customHeight="1">
      <c r="A22" s="714"/>
      <c r="B22" s="764" t="s">
        <v>251</v>
      </c>
      <c r="C22" s="750">
        <f>SUM(C23:C27)</f>
        <v>78492</v>
      </c>
      <c r="D22" s="750">
        <f t="shared" ref="D22:BJ22" si="3">SUM(D23:D27)</f>
        <v>83364</v>
      </c>
      <c r="E22" s="750">
        <f t="shared" si="3"/>
        <v>88421</v>
      </c>
      <c r="F22" s="750">
        <f t="shared" si="3"/>
        <v>92913</v>
      </c>
      <c r="G22" s="750">
        <f t="shared" si="3"/>
        <v>103658</v>
      </c>
      <c r="H22" s="750">
        <f t="shared" si="3"/>
        <v>109949</v>
      </c>
      <c r="I22" s="750">
        <f t="shared" si="3"/>
        <v>115957</v>
      </c>
      <c r="J22" s="750">
        <f t="shared" si="3"/>
        <v>122288</v>
      </c>
      <c r="K22" s="750">
        <f t="shared" si="3"/>
        <v>128288</v>
      </c>
      <c r="L22" s="750">
        <f t="shared" si="3"/>
        <v>133147</v>
      </c>
      <c r="M22" s="750">
        <f t="shared" si="3"/>
        <v>138948</v>
      </c>
      <c r="N22" s="750">
        <f t="shared" si="3"/>
        <v>144488</v>
      </c>
      <c r="O22" s="750">
        <f t="shared" si="3"/>
        <v>149626</v>
      </c>
      <c r="P22" s="750">
        <f t="shared" si="3"/>
        <v>154745</v>
      </c>
      <c r="Q22" s="750">
        <f t="shared" si="3"/>
        <v>159510</v>
      </c>
      <c r="R22" s="750">
        <f t="shared" si="3"/>
        <v>164649</v>
      </c>
      <c r="S22" s="750">
        <f t="shared" si="3"/>
        <v>167011</v>
      </c>
      <c r="T22" s="750">
        <f t="shared" si="3"/>
        <v>168944</v>
      </c>
      <c r="U22" s="750">
        <f t="shared" si="3"/>
        <v>171772</v>
      </c>
      <c r="V22" s="750">
        <f t="shared" si="3"/>
        <v>174223</v>
      </c>
      <c r="W22" s="750">
        <f t="shared" si="3"/>
        <v>176619</v>
      </c>
      <c r="X22" s="750">
        <f t="shared" si="3"/>
        <v>180101</v>
      </c>
      <c r="Y22" s="750">
        <f t="shared" si="3"/>
        <v>184150</v>
      </c>
      <c r="Z22" s="750">
        <f t="shared" si="3"/>
        <v>188873</v>
      </c>
      <c r="AA22" s="750">
        <f t="shared" si="3"/>
        <v>194341</v>
      </c>
      <c r="AB22" s="750">
        <f t="shared" si="3"/>
        <v>198771</v>
      </c>
      <c r="AC22" s="750">
        <f t="shared" si="3"/>
        <v>203997</v>
      </c>
      <c r="AD22" s="750">
        <f t="shared" si="3"/>
        <v>209358</v>
      </c>
      <c r="AE22" s="750">
        <f t="shared" si="3"/>
        <v>214666</v>
      </c>
      <c r="AF22" s="750">
        <f t="shared" si="3"/>
        <v>220892</v>
      </c>
      <c r="AG22" s="750">
        <f t="shared" si="3"/>
        <v>222566</v>
      </c>
      <c r="AH22" s="750">
        <f t="shared" si="3"/>
        <v>229447</v>
      </c>
      <c r="AI22" s="750">
        <f t="shared" si="3"/>
        <v>235751</v>
      </c>
      <c r="AJ22" s="750">
        <f t="shared" si="3"/>
        <v>242341</v>
      </c>
      <c r="AK22" s="750">
        <f t="shared" si="3"/>
        <v>242767</v>
      </c>
      <c r="AL22" s="750">
        <f t="shared" si="3"/>
        <v>247817</v>
      </c>
      <c r="AM22" s="750">
        <f t="shared" si="3"/>
        <v>251346</v>
      </c>
      <c r="AN22" s="750">
        <f t="shared" si="3"/>
        <v>254517</v>
      </c>
      <c r="AO22" s="750">
        <f t="shared" si="3"/>
        <v>257547</v>
      </c>
      <c r="AP22" s="750">
        <f t="shared" si="3"/>
        <v>260203</v>
      </c>
      <c r="AQ22" s="750">
        <f t="shared" si="3"/>
        <v>268399</v>
      </c>
      <c r="AR22" s="750">
        <f t="shared" si="3"/>
        <v>263544</v>
      </c>
      <c r="AS22" s="750">
        <f t="shared" si="3"/>
        <v>267697</v>
      </c>
      <c r="AT22" s="750">
        <f t="shared" si="3"/>
        <v>272135</v>
      </c>
      <c r="AU22" s="750">
        <f t="shared" si="3"/>
        <v>276819</v>
      </c>
      <c r="AV22" s="750">
        <f t="shared" si="3"/>
        <v>280180</v>
      </c>
      <c r="AW22" s="750">
        <f t="shared" si="3"/>
        <v>283010</v>
      </c>
      <c r="AX22" s="750">
        <f t="shared" si="3"/>
        <v>283553</v>
      </c>
      <c r="AY22" s="750">
        <f t="shared" si="3"/>
        <v>285003</v>
      </c>
      <c r="AZ22" s="750">
        <f t="shared" si="3"/>
        <v>286094</v>
      </c>
      <c r="BA22" s="750">
        <f t="shared" si="3"/>
        <v>287568</v>
      </c>
      <c r="BB22" s="750">
        <f t="shared" si="3"/>
        <v>289241</v>
      </c>
      <c r="BC22" s="750">
        <f t="shared" si="3"/>
        <v>290552</v>
      </c>
      <c r="BD22" s="750">
        <f t="shared" si="3"/>
        <v>291707</v>
      </c>
      <c r="BE22" s="750">
        <f t="shared" si="3"/>
        <v>293252</v>
      </c>
      <c r="BF22" s="750">
        <f t="shared" si="3"/>
        <v>294673</v>
      </c>
      <c r="BG22" s="750">
        <f t="shared" si="3"/>
        <v>296167</v>
      </c>
      <c r="BH22" s="750">
        <f t="shared" si="3"/>
        <v>298018</v>
      </c>
      <c r="BI22" s="750">
        <f t="shared" si="3"/>
        <v>299025</v>
      </c>
      <c r="BJ22" s="750">
        <f t="shared" si="3"/>
        <v>300399</v>
      </c>
    </row>
    <row r="23" spans="1:62" ht="12.75" customHeight="1">
      <c r="A23" s="753">
        <v>207</v>
      </c>
      <c r="B23" s="769" t="s">
        <v>252</v>
      </c>
      <c r="C23" s="750">
        <v>30342</v>
      </c>
      <c r="D23" s="1669">
        <v>34199</v>
      </c>
      <c r="E23" s="1669">
        <v>35503</v>
      </c>
      <c r="F23" s="1669">
        <v>36752</v>
      </c>
      <c r="G23" s="1669">
        <v>38967</v>
      </c>
      <c r="H23" s="750">
        <v>41123</v>
      </c>
      <c r="I23" s="1669">
        <v>43212</v>
      </c>
      <c r="J23" s="1669">
        <v>45156</v>
      </c>
      <c r="K23" s="1669">
        <v>46464</v>
      </c>
      <c r="L23" s="1669">
        <v>47330</v>
      </c>
      <c r="M23" s="750">
        <v>48882</v>
      </c>
      <c r="N23" s="1669">
        <v>50900</v>
      </c>
      <c r="O23" s="1669">
        <v>52198</v>
      </c>
      <c r="P23" s="1669">
        <v>53530</v>
      </c>
      <c r="Q23" s="1669">
        <v>54559</v>
      </c>
      <c r="R23" s="750">
        <v>55978</v>
      </c>
      <c r="S23" s="1669">
        <v>55860</v>
      </c>
      <c r="T23" s="1669">
        <v>56562</v>
      </c>
      <c r="U23" s="1669">
        <v>57440</v>
      </c>
      <c r="V23" s="1669">
        <v>58297</v>
      </c>
      <c r="W23" s="750">
        <v>58877</v>
      </c>
      <c r="X23" s="1669">
        <v>59419</v>
      </c>
      <c r="Y23" s="1669">
        <v>60354</v>
      </c>
      <c r="Z23" s="1669">
        <v>61056</v>
      </c>
      <c r="AA23" s="1669">
        <v>61937</v>
      </c>
      <c r="AB23" s="750">
        <v>62702</v>
      </c>
      <c r="AC23" s="750">
        <v>63463</v>
      </c>
      <c r="AD23" s="750">
        <v>64539</v>
      </c>
      <c r="AE23" s="750">
        <v>65690</v>
      </c>
      <c r="AF23" s="750">
        <v>66799</v>
      </c>
      <c r="AG23" s="750">
        <v>66665</v>
      </c>
      <c r="AH23" s="750">
        <v>68656</v>
      </c>
      <c r="AI23" s="750">
        <v>70600</v>
      </c>
      <c r="AJ23" s="750">
        <v>72821</v>
      </c>
      <c r="AK23" s="750">
        <v>70010</v>
      </c>
      <c r="AL23" s="755">
        <v>70846</v>
      </c>
      <c r="AM23" s="750">
        <v>70990</v>
      </c>
      <c r="AN23" s="750">
        <v>71359</v>
      </c>
      <c r="AO23" s="750">
        <v>72024</v>
      </c>
      <c r="AP23" s="750">
        <v>72556</v>
      </c>
      <c r="AQ23" s="755">
        <v>74512</v>
      </c>
      <c r="AR23" s="750">
        <v>73068</v>
      </c>
      <c r="AS23" s="750">
        <v>73944</v>
      </c>
      <c r="AT23" s="755">
        <v>75363</v>
      </c>
      <c r="AU23" s="750">
        <v>76407</v>
      </c>
      <c r="AV23" s="756">
        <v>77222</v>
      </c>
      <c r="AW23" s="757">
        <v>78013</v>
      </c>
      <c r="AX23" s="757">
        <v>77704</v>
      </c>
      <c r="AY23" s="757">
        <v>78242</v>
      </c>
      <c r="AZ23" s="757">
        <v>78575</v>
      </c>
      <c r="BA23" s="757">
        <v>78903</v>
      </c>
      <c r="BB23" s="750">
        <v>79630</v>
      </c>
      <c r="BC23" s="750">
        <v>80147</v>
      </c>
      <c r="BD23" s="758">
        <v>80920</v>
      </c>
      <c r="BE23" s="759">
        <v>81766</v>
      </c>
      <c r="BF23" s="760">
        <v>82481</v>
      </c>
      <c r="BG23" s="759">
        <v>82966</v>
      </c>
      <c r="BH23" s="759">
        <v>83582</v>
      </c>
      <c r="BI23" s="759">
        <v>84031</v>
      </c>
      <c r="BJ23" s="759">
        <v>84479</v>
      </c>
    </row>
    <row r="24" spans="1:62" ht="12.75" customHeight="1">
      <c r="A24" s="753">
        <v>214</v>
      </c>
      <c r="B24" s="769" t="s">
        <v>253</v>
      </c>
      <c r="C24" s="750">
        <v>23438</v>
      </c>
      <c r="D24" s="1669">
        <v>24460</v>
      </c>
      <c r="E24" s="1669">
        <v>25877</v>
      </c>
      <c r="F24" s="1669">
        <v>27074</v>
      </c>
      <c r="G24" s="1669">
        <v>32990</v>
      </c>
      <c r="H24" s="750">
        <v>35378</v>
      </c>
      <c r="I24" s="1669">
        <v>37759</v>
      </c>
      <c r="J24" s="1669">
        <v>40197</v>
      </c>
      <c r="K24" s="1669">
        <v>42623</v>
      </c>
      <c r="L24" s="1669">
        <v>44742</v>
      </c>
      <c r="M24" s="750">
        <v>47083</v>
      </c>
      <c r="N24" s="1669">
        <v>48957</v>
      </c>
      <c r="O24" s="1669">
        <v>51440</v>
      </c>
      <c r="P24" s="1669">
        <v>53751</v>
      </c>
      <c r="Q24" s="1669">
        <v>56057</v>
      </c>
      <c r="R24" s="750">
        <v>58300</v>
      </c>
      <c r="S24" s="1669">
        <v>59958</v>
      </c>
      <c r="T24" s="1669">
        <v>60326</v>
      </c>
      <c r="U24" s="1669">
        <v>60897</v>
      </c>
      <c r="V24" s="1669">
        <v>61728</v>
      </c>
      <c r="W24" s="750">
        <v>62586</v>
      </c>
      <c r="X24" s="1669">
        <v>63930</v>
      </c>
      <c r="Y24" s="1669">
        <v>65107</v>
      </c>
      <c r="Z24" s="1669">
        <v>66073</v>
      </c>
      <c r="AA24" s="1669">
        <v>66855</v>
      </c>
      <c r="AB24" s="750">
        <v>67922</v>
      </c>
      <c r="AC24" s="750">
        <v>69432</v>
      </c>
      <c r="AD24" s="750">
        <v>70477</v>
      </c>
      <c r="AE24" s="750">
        <v>71558</v>
      </c>
      <c r="AF24" s="750">
        <v>72797</v>
      </c>
      <c r="AG24" s="750">
        <v>71363</v>
      </c>
      <c r="AH24" s="750">
        <v>72839</v>
      </c>
      <c r="AI24" s="750">
        <v>75084</v>
      </c>
      <c r="AJ24" s="750">
        <v>77346</v>
      </c>
      <c r="AK24" s="750">
        <v>77578</v>
      </c>
      <c r="AL24" s="755">
        <v>79131</v>
      </c>
      <c r="AM24" s="750">
        <v>80982</v>
      </c>
      <c r="AN24" s="750">
        <v>82012</v>
      </c>
      <c r="AO24" s="750">
        <v>83049</v>
      </c>
      <c r="AP24" s="750">
        <v>83904</v>
      </c>
      <c r="AQ24" s="755">
        <v>87300</v>
      </c>
      <c r="AR24" s="750">
        <v>85399</v>
      </c>
      <c r="AS24" s="750">
        <v>86978</v>
      </c>
      <c r="AT24" s="755">
        <v>88604</v>
      </c>
      <c r="AU24" s="750">
        <v>90409</v>
      </c>
      <c r="AV24" s="756">
        <v>90593</v>
      </c>
      <c r="AW24" s="757">
        <v>92835</v>
      </c>
      <c r="AX24" s="757">
        <v>93448</v>
      </c>
      <c r="AY24" s="757">
        <v>93515</v>
      </c>
      <c r="AZ24" s="757">
        <v>93659</v>
      </c>
      <c r="BA24" s="757">
        <v>94140</v>
      </c>
      <c r="BB24" s="750">
        <v>94549</v>
      </c>
      <c r="BC24" s="750">
        <v>94831</v>
      </c>
      <c r="BD24" s="758">
        <v>94938</v>
      </c>
      <c r="BE24" s="759">
        <v>95200</v>
      </c>
      <c r="BF24" s="760">
        <v>95465</v>
      </c>
      <c r="BG24" s="759">
        <v>95886</v>
      </c>
      <c r="BH24" s="759">
        <v>96462</v>
      </c>
      <c r="BI24" s="759">
        <v>96734</v>
      </c>
      <c r="BJ24" s="759">
        <v>97144</v>
      </c>
    </row>
    <row r="25" spans="1:62" ht="12.75" customHeight="1">
      <c r="A25" s="753">
        <v>217</v>
      </c>
      <c r="B25" s="769" t="s">
        <v>254</v>
      </c>
      <c r="C25" s="750">
        <v>16205</v>
      </c>
      <c r="D25" s="1669">
        <v>16222</v>
      </c>
      <c r="E25" s="1669">
        <v>18330</v>
      </c>
      <c r="F25" s="1669">
        <v>20178</v>
      </c>
      <c r="G25" s="1669">
        <v>22566</v>
      </c>
      <c r="H25" s="750">
        <v>24156</v>
      </c>
      <c r="I25" s="1669">
        <v>25360</v>
      </c>
      <c r="J25" s="1669">
        <v>27052</v>
      </c>
      <c r="K25" s="1669">
        <v>29155</v>
      </c>
      <c r="L25" s="1669">
        <v>30834</v>
      </c>
      <c r="M25" s="750">
        <v>32504</v>
      </c>
      <c r="N25" s="1669">
        <v>33796</v>
      </c>
      <c r="O25" s="1669">
        <v>34859</v>
      </c>
      <c r="P25" s="1669">
        <v>35949</v>
      </c>
      <c r="Q25" s="1669">
        <v>36982</v>
      </c>
      <c r="R25" s="750">
        <v>38101</v>
      </c>
      <c r="S25" s="1669">
        <v>38706</v>
      </c>
      <c r="T25" s="1669">
        <v>39141</v>
      </c>
      <c r="U25" s="1669">
        <v>39792</v>
      </c>
      <c r="V25" s="1669">
        <v>40222</v>
      </c>
      <c r="W25" s="750">
        <v>40753</v>
      </c>
      <c r="X25" s="1669">
        <v>41469</v>
      </c>
      <c r="Y25" s="1669">
        <v>42234</v>
      </c>
      <c r="Z25" s="1669">
        <v>42925</v>
      </c>
      <c r="AA25" s="1669">
        <v>43436</v>
      </c>
      <c r="AB25" s="750">
        <v>44107</v>
      </c>
      <c r="AC25" s="750">
        <v>44756</v>
      </c>
      <c r="AD25" s="750">
        <v>45685</v>
      </c>
      <c r="AE25" s="750">
        <v>46695</v>
      </c>
      <c r="AF25" s="750">
        <v>47675</v>
      </c>
      <c r="AG25" s="750">
        <v>48522</v>
      </c>
      <c r="AH25" s="750">
        <v>49868</v>
      </c>
      <c r="AI25" s="750">
        <v>50500</v>
      </c>
      <c r="AJ25" s="750">
        <v>51248</v>
      </c>
      <c r="AK25" s="750">
        <v>53517</v>
      </c>
      <c r="AL25" s="755">
        <v>54766</v>
      </c>
      <c r="AM25" s="750">
        <v>55543</v>
      </c>
      <c r="AN25" s="750">
        <v>56518</v>
      </c>
      <c r="AO25" s="750">
        <v>57340</v>
      </c>
      <c r="AP25" s="750">
        <v>57975</v>
      </c>
      <c r="AQ25" s="755">
        <v>59905</v>
      </c>
      <c r="AR25" s="750">
        <v>58557</v>
      </c>
      <c r="AS25" s="750">
        <v>59126</v>
      </c>
      <c r="AT25" s="755">
        <v>59593</v>
      </c>
      <c r="AU25" s="750">
        <v>60222</v>
      </c>
      <c r="AV25" s="756">
        <v>62066</v>
      </c>
      <c r="AW25" s="757">
        <v>61078</v>
      </c>
      <c r="AX25" s="757">
        <v>61196</v>
      </c>
      <c r="AY25" s="757">
        <v>61879</v>
      </c>
      <c r="AZ25" s="757">
        <v>62257</v>
      </c>
      <c r="BA25" s="757">
        <v>62675</v>
      </c>
      <c r="BB25" s="750">
        <v>62845</v>
      </c>
      <c r="BC25" s="750">
        <v>62960</v>
      </c>
      <c r="BD25" s="758">
        <v>62998</v>
      </c>
      <c r="BE25" s="759">
        <v>63199</v>
      </c>
      <c r="BF25" s="760">
        <v>63331</v>
      </c>
      <c r="BG25" s="759">
        <v>63768</v>
      </c>
      <c r="BH25" s="759">
        <v>64273</v>
      </c>
      <c r="BI25" s="759">
        <v>64555</v>
      </c>
      <c r="BJ25" s="759">
        <v>64737</v>
      </c>
    </row>
    <row r="26" spans="1:62" ht="12.75" customHeight="1">
      <c r="A26" s="753">
        <v>219</v>
      </c>
      <c r="B26" s="769" t="s">
        <v>255</v>
      </c>
      <c r="C26" s="750">
        <v>7064</v>
      </c>
      <c r="D26" s="1669">
        <v>7025</v>
      </c>
      <c r="E26" s="1669">
        <v>7223</v>
      </c>
      <c r="F26" s="1669">
        <v>7400</v>
      </c>
      <c r="G26" s="1669">
        <v>7608</v>
      </c>
      <c r="H26" s="750">
        <v>7744</v>
      </c>
      <c r="I26" s="1669">
        <v>8030</v>
      </c>
      <c r="J26" s="1669">
        <v>8227</v>
      </c>
      <c r="K26" s="1669">
        <v>8313</v>
      </c>
      <c r="L26" s="1669">
        <v>8444</v>
      </c>
      <c r="M26" s="750">
        <v>8619</v>
      </c>
      <c r="N26" s="1669">
        <v>8764</v>
      </c>
      <c r="O26" s="1669">
        <v>8907</v>
      </c>
      <c r="P26" s="1669">
        <v>9120</v>
      </c>
      <c r="Q26" s="1669">
        <v>9263</v>
      </c>
      <c r="R26" s="750">
        <v>9424</v>
      </c>
      <c r="S26" s="1669">
        <v>9504</v>
      </c>
      <c r="T26" s="1669">
        <v>9807</v>
      </c>
      <c r="U26" s="1669">
        <v>10355</v>
      </c>
      <c r="V26" s="1669">
        <v>10506</v>
      </c>
      <c r="W26" s="750">
        <v>10777</v>
      </c>
      <c r="X26" s="1669">
        <v>11473</v>
      </c>
      <c r="Y26" s="1669">
        <v>12456</v>
      </c>
      <c r="Z26" s="1669">
        <v>14265</v>
      </c>
      <c r="AA26" s="1669">
        <v>16729</v>
      </c>
      <c r="AB26" s="750">
        <v>18217</v>
      </c>
      <c r="AC26" s="750">
        <v>20189</v>
      </c>
      <c r="AD26" s="750">
        <v>22187</v>
      </c>
      <c r="AE26" s="750">
        <v>23857</v>
      </c>
      <c r="AF26" s="750">
        <v>26343</v>
      </c>
      <c r="AG26" s="750">
        <v>28375</v>
      </c>
      <c r="AH26" s="750">
        <v>30211</v>
      </c>
      <c r="AI26" s="750">
        <v>31493</v>
      </c>
      <c r="AJ26" s="750">
        <v>32627</v>
      </c>
      <c r="AK26" s="750">
        <v>33174</v>
      </c>
      <c r="AL26" s="755">
        <v>34374</v>
      </c>
      <c r="AM26" s="750">
        <v>35045</v>
      </c>
      <c r="AN26" s="750">
        <v>35703</v>
      </c>
      <c r="AO26" s="750">
        <v>36153</v>
      </c>
      <c r="AP26" s="750">
        <v>36516</v>
      </c>
      <c r="AQ26" s="755">
        <v>36941</v>
      </c>
      <c r="AR26" s="750">
        <v>37162</v>
      </c>
      <c r="AS26" s="750">
        <v>37948</v>
      </c>
      <c r="AT26" s="755">
        <v>38523</v>
      </c>
      <c r="AU26" s="750">
        <v>39465</v>
      </c>
      <c r="AV26" s="756">
        <v>39632</v>
      </c>
      <c r="AW26" s="757">
        <v>40479</v>
      </c>
      <c r="AX26" s="757">
        <v>40605</v>
      </c>
      <c r="AY26" s="757">
        <v>40746</v>
      </c>
      <c r="AZ26" s="757">
        <v>40870</v>
      </c>
      <c r="BA26" s="757">
        <v>41070</v>
      </c>
      <c r="BB26" s="750">
        <v>41358</v>
      </c>
      <c r="BC26" s="750">
        <v>41705</v>
      </c>
      <c r="BD26" s="758">
        <v>41879</v>
      </c>
      <c r="BE26" s="759">
        <v>42135</v>
      </c>
      <c r="BF26" s="760">
        <v>42401</v>
      </c>
      <c r="BG26" s="759">
        <v>42526</v>
      </c>
      <c r="BH26" s="759">
        <v>42677</v>
      </c>
      <c r="BI26" s="759">
        <v>42691</v>
      </c>
      <c r="BJ26" s="759">
        <v>43090</v>
      </c>
    </row>
    <row r="27" spans="1:62" ht="12.75" customHeight="1">
      <c r="A27" s="753">
        <v>301</v>
      </c>
      <c r="B27" s="769" t="s">
        <v>256</v>
      </c>
      <c r="C27" s="750">
        <v>1443</v>
      </c>
      <c r="D27" s="1669">
        <v>1458</v>
      </c>
      <c r="E27" s="1669">
        <v>1488</v>
      </c>
      <c r="F27" s="1669">
        <v>1509</v>
      </c>
      <c r="G27" s="1669">
        <v>1527</v>
      </c>
      <c r="H27" s="750">
        <v>1548</v>
      </c>
      <c r="I27" s="1669">
        <v>1596</v>
      </c>
      <c r="J27" s="1669">
        <v>1656</v>
      </c>
      <c r="K27" s="1669">
        <v>1733</v>
      </c>
      <c r="L27" s="1669">
        <v>1797</v>
      </c>
      <c r="M27" s="750">
        <v>1860</v>
      </c>
      <c r="N27" s="1669">
        <v>2071</v>
      </c>
      <c r="O27" s="1669">
        <v>2222</v>
      </c>
      <c r="P27" s="1669">
        <v>2395</v>
      </c>
      <c r="Q27" s="1669">
        <v>2649</v>
      </c>
      <c r="R27" s="750">
        <v>2846</v>
      </c>
      <c r="S27" s="1669">
        <v>2983</v>
      </c>
      <c r="T27" s="1669">
        <v>3108</v>
      </c>
      <c r="U27" s="1669">
        <v>3288</v>
      </c>
      <c r="V27" s="1669">
        <v>3470</v>
      </c>
      <c r="W27" s="750">
        <v>3626</v>
      </c>
      <c r="X27" s="1669">
        <v>3810</v>
      </c>
      <c r="Y27" s="1669">
        <v>3999</v>
      </c>
      <c r="Z27" s="1669">
        <v>4554</v>
      </c>
      <c r="AA27" s="1669">
        <v>5384</v>
      </c>
      <c r="AB27" s="750">
        <v>5823</v>
      </c>
      <c r="AC27" s="750">
        <v>6157</v>
      </c>
      <c r="AD27" s="750">
        <v>6470</v>
      </c>
      <c r="AE27" s="750">
        <v>6866</v>
      </c>
      <c r="AF27" s="750">
        <v>7278</v>
      </c>
      <c r="AG27" s="750">
        <v>7641</v>
      </c>
      <c r="AH27" s="750">
        <v>7873</v>
      </c>
      <c r="AI27" s="750">
        <v>8074</v>
      </c>
      <c r="AJ27" s="750">
        <v>8299</v>
      </c>
      <c r="AK27" s="750">
        <v>8488</v>
      </c>
      <c r="AL27" s="755">
        <v>8700</v>
      </c>
      <c r="AM27" s="750">
        <v>8786</v>
      </c>
      <c r="AN27" s="750">
        <v>8925</v>
      </c>
      <c r="AO27" s="750">
        <v>8981</v>
      </c>
      <c r="AP27" s="750">
        <v>9252</v>
      </c>
      <c r="AQ27" s="755">
        <v>9741</v>
      </c>
      <c r="AR27" s="750">
        <v>9358</v>
      </c>
      <c r="AS27" s="750">
        <v>9701</v>
      </c>
      <c r="AT27" s="755">
        <v>10052</v>
      </c>
      <c r="AU27" s="750">
        <v>10316</v>
      </c>
      <c r="AV27" s="756">
        <v>10667</v>
      </c>
      <c r="AW27" s="757">
        <v>10605</v>
      </c>
      <c r="AX27" s="757">
        <v>10600</v>
      </c>
      <c r="AY27" s="757">
        <v>10621</v>
      </c>
      <c r="AZ27" s="757">
        <v>10733</v>
      </c>
      <c r="BA27" s="757">
        <v>10780</v>
      </c>
      <c r="BB27" s="750">
        <v>10859</v>
      </c>
      <c r="BC27" s="750">
        <v>10909</v>
      </c>
      <c r="BD27" s="758">
        <v>10972</v>
      </c>
      <c r="BE27" s="759">
        <v>10952</v>
      </c>
      <c r="BF27" s="760">
        <v>10995</v>
      </c>
      <c r="BG27" s="759">
        <v>11021</v>
      </c>
      <c r="BH27" s="759">
        <v>11024</v>
      </c>
      <c r="BI27" s="759">
        <v>11014</v>
      </c>
      <c r="BJ27" s="759">
        <v>10949</v>
      </c>
    </row>
    <row r="28" spans="1:62" s="770" customFormat="1" ht="20.25" customHeight="1">
      <c r="B28" s="771" t="s">
        <v>257</v>
      </c>
      <c r="C28" s="750">
        <f>SUM(C29:C33)</f>
        <v>86409</v>
      </c>
      <c r="D28" s="750">
        <f t="shared" ref="D28:BJ28" si="4">SUM(D29:D33)</f>
        <v>87210</v>
      </c>
      <c r="E28" s="750">
        <f t="shared" si="4"/>
        <v>92640</v>
      </c>
      <c r="F28" s="750">
        <f t="shared" si="4"/>
        <v>102495</v>
      </c>
      <c r="G28" s="750">
        <f t="shared" si="4"/>
        <v>109251</v>
      </c>
      <c r="H28" s="750">
        <f t="shared" si="4"/>
        <v>114961</v>
      </c>
      <c r="I28" s="750">
        <f t="shared" si="4"/>
        <v>119521</v>
      </c>
      <c r="J28" s="750">
        <f t="shared" si="4"/>
        <v>127048</v>
      </c>
      <c r="K28" s="750">
        <f t="shared" si="4"/>
        <v>133675</v>
      </c>
      <c r="L28" s="750">
        <f t="shared" si="4"/>
        <v>139944</v>
      </c>
      <c r="M28" s="750">
        <f t="shared" si="4"/>
        <v>146191</v>
      </c>
      <c r="N28" s="750">
        <f t="shared" si="4"/>
        <v>149315</v>
      </c>
      <c r="O28" s="750">
        <f t="shared" si="4"/>
        <v>156110</v>
      </c>
      <c r="P28" s="750">
        <f t="shared" si="4"/>
        <v>162056</v>
      </c>
      <c r="Q28" s="750">
        <f t="shared" si="4"/>
        <v>170929</v>
      </c>
      <c r="R28" s="750">
        <f t="shared" si="4"/>
        <v>177113</v>
      </c>
      <c r="S28" s="750">
        <f t="shared" si="4"/>
        <v>180674</v>
      </c>
      <c r="T28" s="750">
        <f t="shared" si="4"/>
        <v>183714</v>
      </c>
      <c r="U28" s="750">
        <f t="shared" si="4"/>
        <v>185572</v>
      </c>
      <c r="V28" s="750">
        <f t="shared" si="4"/>
        <v>187250</v>
      </c>
      <c r="W28" s="750">
        <f t="shared" si="4"/>
        <v>189785</v>
      </c>
      <c r="X28" s="750">
        <f t="shared" si="4"/>
        <v>192692</v>
      </c>
      <c r="Y28" s="750">
        <f t="shared" si="4"/>
        <v>195251</v>
      </c>
      <c r="Z28" s="750">
        <f t="shared" si="4"/>
        <v>198289</v>
      </c>
      <c r="AA28" s="750">
        <f t="shared" si="4"/>
        <v>203268</v>
      </c>
      <c r="AB28" s="750">
        <f t="shared" si="4"/>
        <v>206640</v>
      </c>
      <c r="AC28" s="750">
        <f t="shared" si="4"/>
        <v>212974</v>
      </c>
      <c r="AD28" s="750">
        <f t="shared" si="4"/>
        <v>219021</v>
      </c>
      <c r="AE28" s="750">
        <f t="shared" si="4"/>
        <v>224742</v>
      </c>
      <c r="AF28" s="750">
        <f t="shared" si="4"/>
        <v>230057</v>
      </c>
      <c r="AG28" s="750">
        <f t="shared" si="4"/>
        <v>235911</v>
      </c>
      <c r="AH28" s="750">
        <f t="shared" si="4"/>
        <v>240509</v>
      </c>
      <c r="AI28" s="750">
        <f t="shared" si="4"/>
        <v>245254</v>
      </c>
      <c r="AJ28" s="750">
        <f t="shared" si="4"/>
        <v>249553</v>
      </c>
      <c r="AK28" s="750">
        <f t="shared" si="4"/>
        <v>247668</v>
      </c>
      <c r="AL28" s="750">
        <f t="shared" si="4"/>
        <v>250608</v>
      </c>
      <c r="AM28" s="750">
        <f t="shared" si="4"/>
        <v>252937</v>
      </c>
      <c r="AN28" s="750">
        <f t="shared" si="4"/>
        <v>254925</v>
      </c>
      <c r="AO28" s="750">
        <f t="shared" si="4"/>
        <v>256843</v>
      </c>
      <c r="AP28" s="750">
        <f t="shared" si="4"/>
        <v>259708</v>
      </c>
      <c r="AQ28" s="750">
        <f t="shared" si="4"/>
        <v>264891</v>
      </c>
      <c r="AR28" s="750">
        <f t="shared" si="4"/>
        <v>261758</v>
      </c>
      <c r="AS28" s="750">
        <f t="shared" si="4"/>
        <v>265140</v>
      </c>
      <c r="AT28" s="750">
        <f t="shared" si="4"/>
        <v>268644</v>
      </c>
      <c r="AU28" s="750">
        <f t="shared" si="4"/>
        <v>272505</v>
      </c>
      <c r="AV28" s="750">
        <f t="shared" si="4"/>
        <v>277345</v>
      </c>
      <c r="AW28" s="750">
        <f t="shared" si="4"/>
        <v>277933</v>
      </c>
      <c r="AX28" s="750">
        <f t="shared" si="4"/>
        <v>279621</v>
      </c>
      <c r="AY28" s="750">
        <f t="shared" si="4"/>
        <v>281706</v>
      </c>
      <c r="AZ28" s="750">
        <f t="shared" si="4"/>
        <v>283836</v>
      </c>
      <c r="BA28" s="750">
        <f t="shared" si="4"/>
        <v>286009</v>
      </c>
      <c r="BB28" s="750">
        <f t="shared" si="4"/>
        <v>289074</v>
      </c>
      <c r="BC28" s="750">
        <f t="shared" si="4"/>
        <v>292432</v>
      </c>
      <c r="BD28" s="750">
        <f t="shared" si="4"/>
        <v>295821</v>
      </c>
      <c r="BE28" s="750">
        <f t="shared" si="4"/>
        <v>299385</v>
      </c>
      <c r="BF28" s="750">
        <f t="shared" si="4"/>
        <v>302730</v>
      </c>
      <c r="BG28" s="750">
        <f t="shared" si="4"/>
        <v>304950</v>
      </c>
      <c r="BH28" s="750">
        <f t="shared" si="4"/>
        <v>307351</v>
      </c>
      <c r="BI28" s="750">
        <f t="shared" si="4"/>
        <v>310022</v>
      </c>
      <c r="BJ28" s="750">
        <f t="shared" si="4"/>
        <v>312763</v>
      </c>
    </row>
    <row r="29" spans="1:62" ht="12.75" customHeight="1">
      <c r="A29" s="753">
        <v>203</v>
      </c>
      <c r="B29" s="769" t="s">
        <v>180</v>
      </c>
      <c r="C29" s="750">
        <v>39196</v>
      </c>
      <c r="D29" s="1669">
        <v>39540</v>
      </c>
      <c r="E29" s="1669">
        <v>43563</v>
      </c>
      <c r="F29" s="1669">
        <v>47348</v>
      </c>
      <c r="G29" s="1669">
        <v>52251</v>
      </c>
      <c r="H29" s="750">
        <v>55515</v>
      </c>
      <c r="I29" s="1669">
        <v>58399</v>
      </c>
      <c r="J29" s="1669">
        <v>61504</v>
      </c>
      <c r="K29" s="1669">
        <v>63125</v>
      </c>
      <c r="L29" s="1669">
        <v>64923</v>
      </c>
      <c r="M29" s="750">
        <v>67275</v>
      </c>
      <c r="N29" s="1669">
        <v>69577</v>
      </c>
      <c r="O29" s="1669">
        <v>71709</v>
      </c>
      <c r="P29" s="1669">
        <v>73815</v>
      </c>
      <c r="Q29" s="1669">
        <v>75718</v>
      </c>
      <c r="R29" s="750">
        <v>77829</v>
      </c>
      <c r="S29" s="1669">
        <v>79279</v>
      </c>
      <c r="T29" s="1669">
        <v>80534</v>
      </c>
      <c r="U29" s="1669">
        <v>80918</v>
      </c>
      <c r="V29" s="1669">
        <v>81396</v>
      </c>
      <c r="W29" s="750">
        <v>82288</v>
      </c>
      <c r="X29" s="1669">
        <v>83100</v>
      </c>
      <c r="Y29" s="1669">
        <v>84038</v>
      </c>
      <c r="Z29" s="1669">
        <v>85402</v>
      </c>
      <c r="AA29" s="1669">
        <v>87949</v>
      </c>
      <c r="AB29" s="750">
        <v>89365</v>
      </c>
      <c r="AC29" s="750">
        <v>92339</v>
      </c>
      <c r="AD29" s="750">
        <v>94658</v>
      </c>
      <c r="AE29" s="750">
        <v>96644</v>
      </c>
      <c r="AF29" s="750">
        <v>98688</v>
      </c>
      <c r="AG29" s="750">
        <v>101019</v>
      </c>
      <c r="AH29" s="750">
        <v>103066</v>
      </c>
      <c r="AI29" s="750">
        <v>105688</v>
      </c>
      <c r="AJ29" s="750">
        <v>108175</v>
      </c>
      <c r="AK29" s="750">
        <v>106292</v>
      </c>
      <c r="AL29" s="755">
        <v>107610</v>
      </c>
      <c r="AM29" s="750">
        <v>108345</v>
      </c>
      <c r="AN29" s="750">
        <v>108705</v>
      </c>
      <c r="AO29" s="750">
        <v>109527</v>
      </c>
      <c r="AP29" s="750">
        <v>110790</v>
      </c>
      <c r="AQ29" s="755">
        <v>112940</v>
      </c>
      <c r="AR29" s="750">
        <v>111481</v>
      </c>
      <c r="AS29" s="750">
        <v>112704</v>
      </c>
      <c r="AT29" s="755">
        <v>114323</v>
      </c>
      <c r="AU29" s="750">
        <v>115875</v>
      </c>
      <c r="AV29" s="756">
        <v>118249</v>
      </c>
      <c r="AW29" s="757">
        <v>117841</v>
      </c>
      <c r="AX29" s="757">
        <v>118535</v>
      </c>
      <c r="AY29" s="757">
        <v>119690</v>
      </c>
      <c r="AZ29" s="757">
        <v>120902</v>
      </c>
      <c r="BA29" s="757">
        <v>121890</v>
      </c>
      <c r="BB29" s="750">
        <v>123709</v>
      </c>
      <c r="BC29" s="750">
        <v>126451</v>
      </c>
      <c r="BD29" s="758">
        <v>128894</v>
      </c>
      <c r="BE29" s="759">
        <v>131295</v>
      </c>
      <c r="BF29" s="760">
        <v>133647</v>
      </c>
      <c r="BG29" s="759">
        <v>134566</v>
      </c>
      <c r="BH29" s="759">
        <v>135788</v>
      </c>
      <c r="BI29" s="759">
        <v>137171</v>
      </c>
      <c r="BJ29" s="759">
        <v>138602</v>
      </c>
    </row>
    <row r="30" spans="1:62" ht="12.75" customHeight="1">
      <c r="A30" s="753">
        <v>210</v>
      </c>
      <c r="B30" s="769" t="s">
        <v>258</v>
      </c>
      <c r="C30" s="750">
        <v>26090</v>
      </c>
      <c r="D30" s="1669">
        <v>26426</v>
      </c>
      <c r="E30" s="1669">
        <v>27549</v>
      </c>
      <c r="F30" s="1669">
        <v>30087</v>
      </c>
      <c r="G30" s="1669">
        <v>32500</v>
      </c>
      <c r="H30" s="750">
        <v>34102</v>
      </c>
      <c r="I30" s="1669">
        <v>34547</v>
      </c>
      <c r="J30" s="1669">
        <v>38055</v>
      </c>
      <c r="K30" s="1669">
        <v>41875</v>
      </c>
      <c r="L30" s="1669">
        <v>44883</v>
      </c>
      <c r="M30" s="750">
        <v>47578</v>
      </c>
      <c r="N30" s="1669">
        <v>47164</v>
      </c>
      <c r="O30" s="1669">
        <v>49999</v>
      </c>
      <c r="P30" s="1669">
        <v>52346</v>
      </c>
      <c r="Q30" s="1669">
        <v>57784</v>
      </c>
      <c r="R30" s="750">
        <v>60335</v>
      </c>
      <c r="S30" s="1669">
        <v>61341</v>
      </c>
      <c r="T30" s="1669">
        <v>62300</v>
      </c>
      <c r="U30" s="1669">
        <v>63265</v>
      </c>
      <c r="V30" s="1669">
        <v>64039</v>
      </c>
      <c r="W30" s="750">
        <v>64965</v>
      </c>
      <c r="X30" s="1669">
        <v>66540</v>
      </c>
      <c r="Y30" s="1669">
        <v>67769</v>
      </c>
      <c r="Z30" s="1669">
        <v>69010</v>
      </c>
      <c r="AA30" s="1669">
        <v>70365</v>
      </c>
      <c r="AB30" s="750">
        <v>71715</v>
      </c>
      <c r="AC30" s="750">
        <v>74064</v>
      </c>
      <c r="AD30" s="750">
        <v>76701</v>
      </c>
      <c r="AE30" s="750">
        <v>79157</v>
      </c>
      <c r="AF30" s="750">
        <v>81377</v>
      </c>
      <c r="AG30" s="750">
        <v>83792</v>
      </c>
      <c r="AH30" s="750">
        <v>85485</v>
      </c>
      <c r="AI30" s="750">
        <v>86906</v>
      </c>
      <c r="AJ30" s="750">
        <v>88263</v>
      </c>
      <c r="AK30" s="750">
        <v>88385</v>
      </c>
      <c r="AL30" s="755">
        <v>89533</v>
      </c>
      <c r="AM30" s="750">
        <v>90589</v>
      </c>
      <c r="AN30" s="750">
        <v>91624</v>
      </c>
      <c r="AO30" s="750">
        <v>92495</v>
      </c>
      <c r="AP30" s="750">
        <v>93591</v>
      </c>
      <c r="AQ30" s="755">
        <v>95483</v>
      </c>
      <c r="AR30" s="750">
        <v>94523</v>
      </c>
      <c r="AS30" s="750">
        <v>95789</v>
      </c>
      <c r="AT30" s="755">
        <v>97145</v>
      </c>
      <c r="AU30" s="750">
        <v>98637</v>
      </c>
      <c r="AV30" s="756">
        <v>100313</v>
      </c>
      <c r="AW30" s="757">
        <v>101108</v>
      </c>
      <c r="AX30" s="757">
        <v>101634</v>
      </c>
      <c r="AY30" s="757">
        <v>102233</v>
      </c>
      <c r="AZ30" s="757">
        <v>102725</v>
      </c>
      <c r="BA30" s="757">
        <v>103495</v>
      </c>
      <c r="BB30" s="750">
        <v>104231</v>
      </c>
      <c r="BC30" s="750">
        <v>104786</v>
      </c>
      <c r="BD30" s="758">
        <v>105623</v>
      </c>
      <c r="BE30" s="759">
        <v>106455</v>
      </c>
      <c r="BF30" s="760">
        <v>107195</v>
      </c>
      <c r="BG30" s="759">
        <v>108113</v>
      </c>
      <c r="BH30" s="759">
        <v>108791</v>
      </c>
      <c r="BI30" s="759">
        <v>109569</v>
      </c>
      <c r="BJ30" s="759">
        <v>110413</v>
      </c>
    </row>
    <row r="31" spans="1:62" ht="12.75" customHeight="1">
      <c r="A31" s="753">
        <v>216</v>
      </c>
      <c r="B31" s="769" t="s">
        <v>259</v>
      </c>
      <c r="C31" s="750">
        <v>14609</v>
      </c>
      <c r="D31" s="1669">
        <v>14406</v>
      </c>
      <c r="E31" s="1669">
        <v>14469</v>
      </c>
      <c r="F31" s="1669">
        <v>17712</v>
      </c>
      <c r="G31" s="1669">
        <v>16796</v>
      </c>
      <c r="H31" s="750">
        <v>17343</v>
      </c>
      <c r="I31" s="1669">
        <v>18247</v>
      </c>
      <c r="J31" s="1669">
        <v>18592</v>
      </c>
      <c r="K31" s="1669">
        <v>19122</v>
      </c>
      <c r="L31" s="1669">
        <v>19945</v>
      </c>
      <c r="M31" s="750">
        <v>20596</v>
      </c>
      <c r="N31" s="1669">
        <v>21093</v>
      </c>
      <c r="O31" s="1669">
        <v>22167</v>
      </c>
      <c r="P31" s="1669">
        <v>23046</v>
      </c>
      <c r="Q31" s="1669">
        <v>23974</v>
      </c>
      <c r="R31" s="750">
        <v>24818</v>
      </c>
      <c r="S31" s="1669">
        <v>25366</v>
      </c>
      <c r="T31" s="1669">
        <v>25859</v>
      </c>
      <c r="U31" s="1669">
        <v>26198</v>
      </c>
      <c r="V31" s="1669">
        <v>26431</v>
      </c>
      <c r="W31" s="750">
        <v>26834</v>
      </c>
      <c r="X31" s="1669">
        <v>27123</v>
      </c>
      <c r="Y31" s="1669">
        <v>27369</v>
      </c>
      <c r="Z31" s="1669">
        <v>27567</v>
      </c>
      <c r="AA31" s="1669">
        <v>28164</v>
      </c>
      <c r="AB31" s="750">
        <v>28497</v>
      </c>
      <c r="AC31" s="750">
        <v>29003</v>
      </c>
      <c r="AD31" s="750">
        <v>29693</v>
      </c>
      <c r="AE31" s="750">
        <v>30372</v>
      </c>
      <c r="AF31" s="750">
        <v>31080</v>
      </c>
      <c r="AG31" s="750">
        <v>31726</v>
      </c>
      <c r="AH31" s="750">
        <v>32034</v>
      </c>
      <c r="AI31" s="750">
        <v>32422</v>
      </c>
      <c r="AJ31" s="750">
        <v>32719</v>
      </c>
      <c r="AK31" s="750">
        <v>32451</v>
      </c>
      <c r="AL31" s="755">
        <v>32633</v>
      </c>
      <c r="AM31" s="750">
        <v>32863</v>
      </c>
      <c r="AN31" s="750">
        <v>33209</v>
      </c>
      <c r="AO31" s="750">
        <v>33348</v>
      </c>
      <c r="AP31" s="750">
        <v>33597</v>
      </c>
      <c r="AQ31" s="755">
        <v>34073</v>
      </c>
      <c r="AR31" s="750">
        <v>33863</v>
      </c>
      <c r="AS31" s="750">
        <v>34428</v>
      </c>
      <c r="AT31" s="755">
        <v>34737</v>
      </c>
      <c r="AU31" s="750">
        <v>35357</v>
      </c>
      <c r="AV31" s="756">
        <v>35674</v>
      </c>
      <c r="AW31" s="757">
        <v>35808</v>
      </c>
      <c r="AX31" s="757">
        <v>35969</v>
      </c>
      <c r="AY31" s="757">
        <v>36048</v>
      </c>
      <c r="AZ31" s="757">
        <v>36220</v>
      </c>
      <c r="BA31" s="757">
        <v>36340</v>
      </c>
      <c r="BB31" s="750">
        <v>36600</v>
      </c>
      <c r="BC31" s="750">
        <v>36562</v>
      </c>
      <c r="BD31" s="758">
        <v>36535</v>
      </c>
      <c r="BE31" s="759">
        <v>36638</v>
      </c>
      <c r="BF31" s="760">
        <v>36712</v>
      </c>
      <c r="BG31" s="759">
        <v>36812</v>
      </c>
      <c r="BH31" s="759">
        <v>37044</v>
      </c>
      <c r="BI31" s="759">
        <v>37237</v>
      </c>
      <c r="BJ31" s="759">
        <v>37430</v>
      </c>
    </row>
    <row r="32" spans="1:62" ht="12.75" customHeight="1">
      <c r="A32" s="753">
        <v>381</v>
      </c>
      <c r="B32" s="769" t="s">
        <v>260</v>
      </c>
      <c r="C32" s="750">
        <v>4036</v>
      </c>
      <c r="D32" s="1669">
        <v>4208</v>
      </c>
      <c r="E32" s="1669">
        <v>4287</v>
      </c>
      <c r="F32" s="1669">
        <v>4427</v>
      </c>
      <c r="G32" s="1669">
        <v>4581</v>
      </c>
      <c r="H32" s="750">
        <v>4717</v>
      </c>
      <c r="I32" s="1669">
        <v>4866</v>
      </c>
      <c r="J32" s="1669">
        <v>5040</v>
      </c>
      <c r="K32" s="1669">
        <v>5179</v>
      </c>
      <c r="L32" s="1669">
        <v>5266</v>
      </c>
      <c r="M32" s="750">
        <v>5404</v>
      </c>
      <c r="N32" s="1669">
        <v>5653</v>
      </c>
      <c r="O32" s="1669">
        <v>5864</v>
      </c>
      <c r="P32" s="1669">
        <v>6059</v>
      </c>
      <c r="Q32" s="1669">
        <v>6460</v>
      </c>
      <c r="R32" s="750">
        <v>6724</v>
      </c>
      <c r="S32" s="1669">
        <v>6982</v>
      </c>
      <c r="T32" s="1669">
        <v>7044</v>
      </c>
      <c r="U32" s="1669">
        <v>7083</v>
      </c>
      <c r="V32" s="1669">
        <v>7176</v>
      </c>
      <c r="W32" s="750">
        <v>7289</v>
      </c>
      <c r="X32" s="1669">
        <v>7373</v>
      </c>
      <c r="Y32" s="1669">
        <v>7502</v>
      </c>
      <c r="Z32" s="1669">
        <v>7615</v>
      </c>
      <c r="AA32" s="1669">
        <v>7748</v>
      </c>
      <c r="AB32" s="750">
        <v>7863</v>
      </c>
      <c r="AC32" s="750">
        <v>7985</v>
      </c>
      <c r="AD32" s="750">
        <v>8173</v>
      </c>
      <c r="AE32" s="750">
        <v>8320</v>
      </c>
      <c r="AF32" s="750">
        <v>8428</v>
      </c>
      <c r="AG32" s="750">
        <v>8569</v>
      </c>
      <c r="AH32" s="750">
        <v>8794</v>
      </c>
      <c r="AI32" s="750">
        <v>8977</v>
      </c>
      <c r="AJ32" s="750">
        <v>9105</v>
      </c>
      <c r="AK32" s="750">
        <v>9271</v>
      </c>
      <c r="AL32" s="755">
        <v>9446</v>
      </c>
      <c r="AM32" s="750">
        <v>9588</v>
      </c>
      <c r="AN32" s="750">
        <v>9672</v>
      </c>
      <c r="AO32" s="750">
        <v>9692</v>
      </c>
      <c r="AP32" s="750">
        <v>9806</v>
      </c>
      <c r="AQ32" s="755">
        <v>10215</v>
      </c>
      <c r="AR32" s="750">
        <v>9860</v>
      </c>
      <c r="AS32" s="750">
        <v>9992</v>
      </c>
      <c r="AT32" s="755">
        <v>10069</v>
      </c>
      <c r="AU32" s="750">
        <v>10160</v>
      </c>
      <c r="AV32" s="756">
        <v>10359</v>
      </c>
      <c r="AW32" s="757">
        <v>10393</v>
      </c>
      <c r="AX32" s="757">
        <v>10551</v>
      </c>
      <c r="AY32" s="757">
        <v>10719</v>
      </c>
      <c r="AZ32" s="757">
        <v>10866</v>
      </c>
      <c r="BA32" s="757">
        <v>11026</v>
      </c>
      <c r="BB32" s="750">
        <v>11127</v>
      </c>
      <c r="BC32" s="750">
        <v>11149</v>
      </c>
      <c r="BD32" s="758">
        <v>11224</v>
      </c>
      <c r="BE32" s="759">
        <v>11312</v>
      </c>
      <c r="BF32" s="760">
        <v>11384</v>
      </c>
      <c r="BG32" s="759">
        <v>11492</v>
      </c>
      <c r="BH32" s="759">
        <v>11624</v>
      </c>
      <c r="BI32" s="759">
        <v>11790</v>
      </c>
      <c r="BJ32" s="759">
        <v>11955</v>
      </c>
    </row>
    <row r="33" spans="1:62" ht="12.75" customHeight="1">
      <c r="A33" s="753">
        <v>382</v>
      </c>
      <c r="B33" s="769" t="s">
        <v>261</v>
      </c>
      <c r="C33" s="750">
        <v>2478</v>
      </c>
      <c r="D33" s="1669">
        <v>2630</v>
      </c>
      <c r="E33" s="1669">
        <v>2772</v>
      </c>
      <c r="F33" s="1669">
        <v>2921</v>
      </c>
      <c r="G33" s="1669">
        <v>3123</v>
      </c>
      <c r="H33" s="750">
        <v>3284</v>
      </c>
      <c r="I33" s="1669">
        <v>3462</v>
      </c>
      <c r="J33" s="1669">
        <v>3857</v>
      </c>
      <c r="K33" s="1669">
        <v>4374</v>
      </c>
      <c r="L33" s="1669">
        <v>4927</v>
      </c>
      <c r="M33" s="750">
        <v>5338</v>
      </c>
      <c r="N33" s="1669">
        <v>5828</v>
      </c>
      <c r="O33" s="1669">
        <v>6371</v>
      </c>
      <c r="P33" s="1669">
        <v>6790</v>
      </c>
      <c r="Q33" s="1669">
        <v>6993</v>
      </c>
      <c r="R33" s="750">
        <v>7407</v>
      </c>
      <c r="S33" s="1669">
        <v>7706</v>
      </c>
      <c r="T33" s="1669">
        <v>7977</v>
      </c>
      <c r="U33" s="1669">
        <v>8108</v>
      </c>
      <c r="V33" s="1669">
        <v>8208</v>
      </c>
      <c r="W33" s="750">
        <v>8409</v>
      </c>
      <c r="X33" s="1669">
        <v>8556</v>
      </c>
      <c r="Y33" s="1669">
        <v>8573</v>
      </c>
      <c r="Z33" s="1669">
        <v>8695</v>
      </c>
      <c r="AA33" s="1669">
        <v>9042</v>
      </c>
      <c r="AB33" s="750">
        <v>9200</v>
      </c>
      <c r="AC33" s="750">
        <v>9583</v>
      </c>
      <c r="AD33" s="750">
        <v>9796</v>
      </c>
      <c r="AE33" s="750">
        <v>10249</v>
      </c>
      <c r="AF33" s="750">
        <v>10484</v>
      </c>
      <c r="AG33" s="750">
        <v>10805</v>
      </c>
      <c r="AH33" s="750">
        <v>11130</v>
      </c>
      <c r="AI33" s="750">
        <v>11261</v>
      </c>
      <c r="AJ33" s="750">
        <v>11291</v>
      </c>
      <c r="AK33" s="750">
        <v>11269</v>
      </c>
      <c r="AL33" s="755">
        <v>11386</v>
      </c>
      <c r="AM33" s="750">
        <v>11552</v>
      </c>
      <c r="AN33" s="750">
        <v>11715</v>
      </c>
      <c r="AO33" s="750">
        <v>11781</v>
      </c>
      <c r="AP33" s="750">
        <v>11924</v>
      </c>
      <c r="AQ33" s="755">
        <v>12180</v>
      </c>
      <c r="AR33" s="750">
        <v>12031</v>
      </c>
      <c r="AS33" s="750">
        <v>12227</v>
      </c>
      <c r="AT33" s="755">
        <v>12370</v>
      </c>
      <c r="AU33" s="750">
        <v>12476</v>
      </c>
      <c r="AV33" s="756">
        <v>12750</v>
      </c>
      <c r="AW33" s="757">
        <v>12783</v>
      </c>
      <c r="AX33" s="757">
        <v>12932</v>
      </c>
      <c r="AY33" s="757">
        <v>13016</v>
      </c>
      <c r="AZ33" s="757">
        <v>13123</v>
      </c>
      <c r="BA33" s="757">
        <v>13258</v>
      </c>
      <c r="BB33" s="750">
        <v>13407</v>
      </c>
      <c r="BC33" s="750">
        <v>13484</v>
      </c>
      <c r="BD33" s="758">
        <v>13545</v>
      </c>
      <c r="BE33" s="759">
        <v>13685</v>
      </c>
      <c r="BF33" s="760">
        <v>13792</v>
      </c>
      <c r="BG33" s="759">
        <v>13967</v>
      </c>
      <c r="BH33" s="759">
        <v>14104</v>
      </c>
      <c r="BI33" s="759">
        <v>14255</v>
      </c>
      <c r="BJ33" s="759">
        <v>14363</v>
      </c>
    </row>
    <row r="34" spans="1:62" s="770" customFormat="1" ht="20.25" customHeight="1">
      <c r="B34" s="772" t="s">
        <v>262</v>
      </c>
      <c r="C34" s="750">
        <f>SUM(C35:C40)</f>
        <v>51955</v>
      </c>
      <c r="D34" s="750">
        <f t="shared" ref="D34:BJ34" si="5">SUM(D35:D40)</f>
        <v>51785</v>
      </c>
      <c r="E34" s="750">
        <f t="shared" si="5"/>
        <v>52455</v>
      </c>
      <c r="F34" s="750">
        <f t="shared" si="5"/>
        <v>53072</v>
      </c>
      <c r="G34" s="750">
        <f t="shared" si="5"/>
        <v>54899</v>
      </c>
      <c r="H34" s="750">
        <f t="shared" si="5"/>
        <v>55636</v>
      </c>
      <c r="I34" s="750">
        <f t="shared" si="5"/>
        <v>55386</v>
      </c>
      <c r="J34" s="750">
        <f t="shared" si="5"/>
        <v>57034</v>
      </c>
      <c r="K34" s="750">
        <f t="shared" si="5"/>
        <v>59037</v>
      </c>
      <c r="L34" s="750">
        <f t="shared" si="5"/>
        <v>61280</v>
      </c>
      <c r="M34" s="750">
        <f t="shared" si="5"/>
        <v>62690</v>
      </c>
      <c r="N34" s="750">
        <f t="shared" si="5"/>
        <v>63927</v>
      </c>
      <c r="O34" s="750">
        <f t="shared" si="5"/>
        <v>65472</v>
      </c>
      <c r="P34" s="750">
        <f t="shared" si="5"/>
        <v>66806</v>
      </c>
      <c r="Q34" s="750">
        <f t="shared" si="5"/>
        <v>68968</v>
      </c>
      <c r="R34" s="750">
        <f t="shared" si="5"/>
        <v>70538</v>
      </c>
      <c r="S34" s="750">
        <f t="shared" si="5"/>
        <v>70409</v>
      </c>
      <c r="T34" s="750">
        <f t="shared" si="5"/>
        <v>71556</v>
      </c>
      <c r="U34" s="750">
        <f t="shared" si="5"/>
        <v>72459</v>
      </c>
      <c r="V34" s="750">
        <f t="shared" si="5"/>
        <v>74010</v>
      </c>
      <c r="W34" s="750">
        <f t="shared" si="5"/>
        <v>74878</v>
      </c>
      <c r="X34" s="750">
        <f t="shared" si="5"/>
        <v>74416</v>
      </c>
      <c r="Y34" s="750">
        <f t="shared" si="5"/>
        <v>74717</v>
      </c>
      <c r="Z34" s="750">
        <f t="shared" si="5"/>
        <v>75617</v>
      </c>
      <c r="AA34" s="750">
        <f t="shared" si="5"/>
        <v>77556</v>
      </c>
      <c r="AB34" s="750">
        <f t="shared" si="5"/>
        <v>78226</v>
      </c>
      <c r="AC34" s="750">
        <f t="shared" si="5"/>
        <v>80023</v>
      </c>
      <c r="AD34" s="750">
        <f t="shared" si="5"/>
        <v>81210</v>
      </c>
      <c r="AE34" s="750">
        <f t="shared" si="5"/>
        <v>82409</v>
      </c>
      <c r="AF34" s="750">
        <f t="shared" si="5"/>
        <v>83516</v>
      </c>
      <c r="AG34" s="750">
        <f t="shared" si="5"/>
        <v>84988</v>
      </c>
      <c r="AH34" s="750">
        <f t="shared" si="5"/>
        <v>86490</v>
      </c>
      <c r="AI34" s="750">
        <f t="shared" si="5"/>
        <v>87980</v>
      </c>
      <c r="AJ34" s="750">
        <f t="shared" si="5"/>
        <v>89181</v>
      </c>
      <c r="AK34" s="750">
        <f t="shared" si="5"/>
        <v>89098</v>
      </c>
      <c r="AL34" s="750">
        <f t="shared" si="5"/>
        <v>90125</v>
      </c>
      <c r="AM34" s="750">
        <f t="shared" si="5"/>
        <v>90840</v>
      </c>
      <c r="AN34" s="750">
        <f t="shared" si="5"/>
        <v>91257</v>
      </c>
      <c r="AO34" s="750">
        <f t="shared" si="5"/>
        <v>91774</v>
      </c>
      <c r="AP34" s="750">
        <f t="shared" si="5"/>
        <v>92438</v>
      </c>
      <c r="AQ34" s="750">
        <f t="shared" si="5"/>
        <v>94747</v>
      </c>
      <c r="AR34" s="750">
        <f t="shared" si="5"/>
        <v>92786</v>
      </c>
      <c r="AS34" s="750">
        <f t="shared" si="5"/>
        <v>93705</v>
      </c>
      <c r="AT34" s="750">
        <f t="shared" si="5"/>
        <v>94429</v>
      </c>
      <c r="AU34" s="750">
        <f t="shared" si="5"/>
        <v>95400</v>
      </c>
      <c r="AV34" s="750">
        <f t="shared" si="5"/>
        <v>97299</v>
      </c>
      <c r="AW34" s="750">
        <f t="shared" si="5"/>
        <v>96516</v>
      </c>
      <c r="AX34" s="750">
        <f t="shared" si="5"/>
        <v>96848</v>
      </c>
      <c r="AY34" s="750">
        <f t="shared" si="5"/>
        <v>97086</v>
      </c>
      <c r="AZ34" s="750">
        <f t="shared" si="5"/>
        <v>97341</v>
      </c>
      <c r="BA34" s="750">
        <f t="shared" si="5"/>
        <v>97677</v>
      </c>
      <c r="BB34" s="750">
        <f t="shared" si="5"/>
        <v>98746</v>
      </c>
      <c r="BC34" s="750">
        <f t="shared" si="5"/>
        <v>99742</v>
      </c>
      <c r="BD34" s="750">
        <f t="shared" si="5"/>
        <v>100885</v>
      </c>
      <c r="BE34" s="750">
        <f t="shared" si="5"/>
        <v>102115</v>
      </c>
      <c r="BF34" s="750">
        <f t="shared" si="5"/>
        <v>103224</v>
      </c>
      <c r="BG34" s="750">
        <f t="shared" si="5"/>
        <v>103187</v>
      </c>
      <c r="BH34" s="750">
        <f t="shared" si="5"/>
        <v>103853</v>
      </c>
      <c r="BI34" s="750">
        <f t="shared" si="5"/>
        <v>104456</v>
      </c>
      <c r="BJ34" s="750">
        <f t="shared" si="5"/>
        <v>105248</v>
      </c>
    </row>
    <row r="35" spans="1:62" ht="12.75" customHeight="1">
      <c r="A35" s="723">
        <v>213</v>
      </c>
      <c r="B35" s="773" t="s">
        <v>900</v>
      </c>
      <c r="C35" s="774">
        <v>10536</v>
      </c>
      <c r="D35" s="1670">
        <v>10348</v>
      </c>
      <c r="E35" s="1670">
        <v>10440</v>
      </c>
      <c r="F35" s="1670">
        <v>10549</v>
      </c>
      <c r="G35" s="1670">
        <v>11175</v>
      </c>
      <c r="H35" s="774">
        <v>11335</v>
      </c>
      <c r="I35" s="1670">
        <v>10957</v>
      </c>
      <c r="J35" s="1670">
        <v>11074</v>
      </c>
      <c r="K35" s="1670">
        <v>11268</v>
      </c>
      <c r="L35" s="1670">
        <v>11728</v>
      </c>
      <c r="M35" s="774">
        <v>11826</v>
      </c>
      <c r="N35" s="1670">
        <v>11498</v>
      </c>
      <c r="O35" s="1670">
        <v>11612</v>
      </c>
      <c r="P35" s="1670">
        <v>11651</v>
      </c>
      <c r="Q35" s="1670">
        <v>12221</v>
      </c>
      <c r="R35" s="774">
        <v>12320</v>
      </c>
      <c r="S35" s="1670">
        <v>11915</v>
      </c>
      <c r="T35" s="1670">
        <v>11995</v>
      </c>
      <c r="U35" s="1670">
        <v>12044</v>
      </c>
      <c r="V35" s="1670">
        <v>12623</v>
      </c>
      <c r="W35" s="774">
        <v>12698</v>
      </c>
      <c r="X35" s="1670">
        <v>12310</v>
      </c>
      <c r="Y35" s="1670">
        <v>12310</v>
      </c>
      <c r="Z35" s="1670">
        <v>12329</v>
      </c>
      <c r="AA35" s="1670">
        <v>12945</v>
      </c>
      <c r="AB35" s="774">
        <v>13007</v>
      </c>
      <c r="AC35" s="774">
        <v>13120</v>
      </c>
      <c r="AD35" s="774">
        <v>13329</v>
      </c>
      <c r="AE35" s="774">
        <v>13544</v>
      </c>
      <c r="AF35" s="774">
        <v>13705</v>
      </c>
      <c r="AG35" s="774">
        <v>13880</v>
      </c>
      <c r="AH35" s="774">
        <v>14078</v>
      </c>
      <c r="AI35" s="774">
        <v>14243</v>
      </c>
      <c r="AJ35" s="774">
        <v>14381</v>
      </c>
      <c r="AK35" s="774">
        <v>14502</v>
      </c>
      <c r="AL35" s="774">
        <v>14657</v>
      </c>
      <c r="AM35" s="750">
        <v>14659</v>
      </c>
      <c r="AN35" s="750">
        <v>14640</v>
      </c>
      <c r="AO35" s="750">
        <v>14670</v>
      </c>
      <c r="AP35" s="750">
        <v>14669</v>
      </c>
      <c r="AQ35" s="755">
        <v>15152</v>
      </c>
      <c r="AR35" s="750">
        <v>14641</v>
      </c>
      <c r="AS35" s="750">
        <v>14712</v>
      </c>
      <c r="AT35" s="755">
        <v>14748</v>
      </c>
      <c r="AU35" s="750">
        <v>14926</v>
      </c>
      <c r="AV35" s="756">
        <v>15216</v>
      </c>
      <c r="AW35" s="757">
        <v>15055</v>
      </c>
      <c r="AX35" s="757">
        <v>15046</v>
      </c>
      <c r="AY35" s="757">
        <v>15066</v>
      </c>
      <c r="AZ35" s="757">
        <v>15037</v>
      </c>
      <c r="BA35" s="757">
        <v>15049</v>
      </c>
      <c r="BB35" s="750">
        <v>15039</v>
      </c>
      <c r="BC35" s="750">
        <v>15035</v>
      </c>
      <c r="BD35" s="758">
        <v>15104</v>
      </c>
      <c r="BE35" s="775">
        <v>15144</v>
      </c>
      <c r="BF35" s="760">
        <v>15167</v>
      </c>
      <c r="BG35" s="775">
        <v>15037</v>
      </c>
      <c r="BH35" s="775">
        <v>15070</v>
      </c>
      <c r="BI35" s="775">
        <v>15092</v>
      </c>
      <c r="BJ35" s="775">
        <v>15137</v>
      </c>
    </row>
    <row r="36" spans="1:62" ht="12.75" customHeight="1">
      <c r="A36" s="723">
        <v>215</v>
      </c>
      <c r="B36" s="773" t="s">
        <v>901</v>
      </c>
      <c r="C36" s="774">
        <v>10199</v>
      </c>
      <c r="D36" s="1670">
        <v>10006</v>
      </c>
      <c r="E36" s="1670">
        <v>10268</v>
      </c>
      <c r="F36" s="1670">
        <v>10519</v>
      </c>
      <c r="G36" s="1670">
        <v>11164</v>
      </c>
      <c r="H36" s="774">
        <v>11405</v>
      </c>
      <c r="I36" s="1670">
        <v>11096</v>
      </c>
      <c r="J36" s="1670">
        <v>12138</v>
      </c>
      <c r="K36" s="1670">
        <v>13487</v>
      </c>
      <c r="L36" s="1670">
        <v>14797</v>
      </c>
      <c r="M36" s="774">
        <v>15644</v>
      </c>
      <c r="N36" s="1670">
        <v>16397</v>
      </c>
      <c r="O36" s="1670">
        <v>17361</v>
      </c>
      <c r="P36" s="1670">
        <v>18141</v>
      </c>
      <c r="Q36" s="1670">
        <v>19304</v>
      </c>
      <c r="R36" s="774">
        <v>20219</v>
      </c>
      <c r="S36" s="1670">
        <v>20139</v>
      </c>
      <c r="T36" s="1670">
        <v>20444</v>
      </c>
      <c r="U36" s="1670">
        <v>20729</v>
      </c>
      <c r="V36" s="1670">
        <v>21394</v>
      </c>
      <c r="W36" s="774">
        <v>21688</v>
      </c>
      <c r="X36" s="1670">
        <v>21458</v>
      </c>
      <c r="Y36" s="1670">
        <v>21681</v>
      </c>
      <c r="Z36" s="1670">
        <v>21938</v>
      </c>
      <c r="AA36" s="1670">
        <v>22976</v>
      </c>
      <c r="AB36" s="774">
        <v>23297</v>
      </c>
      <c r="AC36" s="774">
        <v>23700</v>
      </c>
      <c r="AD36" s="774">
        <v>24142</v>
      </c>
      <c r="AE36" s="774">
        <v>24466</v>
      </c>
      <c r="AF36" s="774">
        <v>24841</v>
      </c>
      <c r="AG36" s="774">
        <v>25377</v>
      </c>
      <c r="AH36" s="774">
        <v>26044</v>
      </c>
      <c r="AI36" s="774">
        <v>26687</v>
      </c>
      <c r="AJ36" s="774">
        <v>27156</v>
      </c>
      <c r="AK36" s="774">
        <v>26327</v>
      </c>
      <c r="AL36" s="774">
        <v>26564</v>
      </c>
      <c r="AM36" s="750">
        <v>26848</v>
      </c>
      <c r="AN36" s="750">
        <v>27052</v>
      </c>
      <c r="AO36" s="750">
        <v>27211</v>
      </c>
      <c r="AP36" s="750">
        <v>27454</v>
      </c>
      <c r="AQ36" s="774">
        <v>28195</v>
      </c>
      <c r="AR36" s="750">
        <v>27553</v>
      </c>
      <c r="AS36" s="750">
        <v>27825</v>
      </c>
      <c r="AT36" s="774">
        <v>28046</v>
      </c>
      <c r="AU36" s="750">
        <v>28340</v>
      </c>
      <c r="AV36" s="756">
        <v>29141</v>
      </c>
      <c r="AW36" s="757">
        <v>28609</v>
      </c>
      <c r="AX36" s="757">
        <v>28589</v>
      </c>
      <c r="AY36" s="757">
        <v>28568</v>
      </c>
      <c r="AZ36" s="757">
        <v>28624</v>
      </c>
      <c r="BA36" s="757">
        <v>28653</v>
      </c>
      <c r="BB36" s="750">
        <v>28978</v>
      </c>
      <c r="BC36" s="750">
        <v>29324</v>
      </c>
      <c r="BD36" s="758">
        <v>29678</v>
      </c>
      <c r="BE36" s="759">
        <v>30026</v>
      </c>
      <c r="BF36" s="760">
        <v>30370</v>
      </c>
      <c r="BG36" s="759">
        <v>30449</v>
      </c>
      <c r="BH36" s="759">
        <v>30623</v>
      </c>
      <c r="BI36" s="759">
        <v>30815</v>
      </c>
      <c r="BJ36" s="759">
        <v>31024</v>
      </c>
    </row>
    <row r="37" spans="1:62" ht="12.75" customHeight="1">
      <c r="A37" s="753">
        <v>218</v>
      </c>
      <c r="B37" s="769" t="s">
        <v>265</v>
      </c>
      <c r="C37" s="750">
        <v>8103</v>
      </c>
      <c r="D37" s="1669">
        <v>8131</v>
      </c>
      <c r="E37" s="1669">
        <v>8290</v>
      </c>
      <c r="F37" s="1669">
        <v>8422</v>
      </c>
      <c r="G37" s="1669">
        <v>8593</v>
      </c>
      <c r="H37" s="750">
        <v>8716</v>
      </c>
      <c r="I37" s="1669">
        <v>8902</v>
      </c>
      <c r="J37" s="1669">
        <v>9104</v>
      </c>
      <c r="K37" s="1669">
        <v>9332</v>
      </c>
      <c r="L37" s="1669">
        <v>9595</v>
      </c>
      <c r="M37" s="750">
        <v>9815</v>
      </c>
      <c r="N37" s="1669">
        <v>10179</v>
      </c>
      <c r="O37" s="1669">
        <v>10338</v>
      </c>
      <c r="P37" s="1669">
        <v>10534</v>
      </c>
      <c r="Q37" s="1669">
        <v>10711</v>
      </c>
      <c r="R37" s="750">
        <v>10935</v>
      </c>
      <c r="S37" s="1669">
        <v>11118</v>
      </c>
      <c r="T37" s="1669">
        <v>11330</v>
      </c>
      <c r="U37" s="1669">
        <v>11436</v>
      </c>
      <c r="V37" s="1669">
        <v>11553</v>
      </c>
      <c r="W37" s="750">
        <v>11708</v>
      </c>
      <c r="X37" s="1669">
        <v>11782</v>
      </c>
      <c r="Y37" s="1669">
        <v>11827</v>
      </c>
      <c r="Z37" s="1669">
        <v>11956</v>
      </c>
      <c r="AA37" s="1669">
        <v>12072</v>
      </c>
      <c r="AB37" s="750">
        <v>12164</v>
      </c>
      <c r="AC37" s="750">
        <v>12463</v>
      </c>
      <c r="AD37" s="750">
        <v>12823</v>
      </c>
      <c r="AE37" s="750">
        <v>13189</v>
      </c>
      <c r="AF37" s="750">
        <v>13538</v>
      </c>
      <c r="AG37" s="750">
        <v>13881</v>
      </c>
      <c r="AH37" s="750">
        <v>14006</v>
      </c>
      <c r="AI37" s="750">
        <v>14180</v>
      </c>
      <c r="AJ37" s="750">
        <v>14452</v>
      </c>
      <c r="AK37" s="750">
        <v>14681</v>
      </c>
      <c r="AL37" s="755">
        <v>14881</v>
      </c>
      <c r="AM37" s="750">
        <v>15033</v>
      </c>
      <c r="AN37" s="750">
        <v>15203</v>
      </c>
      <c r="AO37" s="750">
        <v>15444</v>
      </c>
      <c r="AP37" s="750">
        <v>15623</v>
      </c>
      <c r="AQ37" s="755">
        <v>16003</v>
      </c>
      <c r="AR37" s="750">
        <v>15748</v>
      </c>
      <c r="AS37" s="750">
        <v>15971</v>
      </c>
      <c r="AT37" s="755">
        <v>16131</v>
      </c>
      <c r="AU37" s="750">
        <v>16338</v>
      </c>
      <c r="AV37" s="756">
        <v>16923</v>
      </c>
      <c r="AW37" s="757">
        <v>16611</v>
      </c>
      <c r="AX37" s="757">
        <v>16684</v>
      </c>
      <c r="AY37" s="757">
        <v>16761</v>
      </c>
      <c r="AZ37" s="757">
        <v>16782</v>
      </c>
      <c r="BA37" s="757">
        <v>16860</v>
      </c>
      <c r="BB37" s="750">
        <v>16994</v>
      </c>
      <c r="BC37" s="750">
        <v>17246</v>
      </c>
      <c r="BD37" s="758">
        <v>17408</v>
      </c>
      <c r="BE37" s="759">
        <v>17620</v>
      </c>
      <c r="BF37" s="760">
        <v>17810</v>
      </c>
      <c r="BG37" s="759">
        <v>17985</v>
      </c>
      <c r="BH37" s="759">
        <v>18122</v>
      </c>
      <c r="BI37" s="759">
        <v>18302</v>
      </c>
      <c r="BJ37" s="759">
        <v>18408</v>
      </c>
    </row>
    <row r="38" spans="1:62" ht="12.75" customHeight="1">
      <c r="A38" s="753">
        <v>220</v>
      </c>
      <c r="B38" s="769" t="s">
        <v>266</v>
      </c>
      <c r="C38" s="750">
        <v>10365</v>
      </c>
      <c r="D38" s="1669">
        <v>10415</v>
      </c>
      <c r="E38" s="1669">
        <v>10531</v>
      </c>
      <c r="F38" s="1669">
        <v>10608</v>
      </c>
      <c r="G38" s="1669">
        <v>10836</v>
      </c>
      <c r="H38" s="750">
        <v>10954</v>
      </c>
      <c r="I38" s="1669">
        <v>11150</v>
      </c>
      <c r="J38" s="1669">
        <v>11311</v>
      </c>
      <c r="K38" s="1669">
        <v>11386</v>
      </c>
      <c r="L38" s="1669">
        <v>11566</v>
      </c>
      <c r="M38" s="750">
        <v>11719</v>
      </c>
      <c r="N38" s="1669">
        <v>11864</v>
      </c>
      <c r="O38" s="1669">
        <v>12040</v>
      </c>
      <c r="P38" s="1669">
        <v>12178</v>
      </c>
      <c r="Q38" s="1669">
        <v>12342</v>
      </c>
      <c r="R38" s="750">
        <v>12498</v>
      </c>
      <c r="S38" s="1669">
        <v>12570</v>
      </c>
      <c r="T38" s="1669">
        <v>12690</v>
      </c>
      <c r="U38" s="1669">
        <v>12883</v>
      </c>
      <c r="V38" s="1669">
        <v>12985</v>
      </c>
      <c r="W38" s="750">
        <v>13107</v>
      </c>
      <c r="X38" s="1669">
        <v>13173</v>
      </c>
      <c r="Y38" s="1669">
        <v>13175</v>
      </c>
      <c r="Z38" s="1669">
        <v>13170</v>
      </c>
      <c r="AA38" s="1669">
        <v>13246</v>
      </c>
      <c r="AB38" s="750">
        <v>13280</v>
      </c>
      <c r="AC38" s="750">
        <v>13771</v>
      </c>
      <c r="AD38" s="750">
        <v>13710</v>
      </c>
      <c r="AE38" s="750">
        <v>13743</v>
      </c>
      <c r="AF38" s="750">
        <v>13796</v>
      </c>
      <c r="AG38" s="750">
        <v>13925</v>
      </c>
      <c r="AH38" s="750">
        <v>14044</v>
      </c>
      <c r="AI38" s="750">
        <v>14231</v>
      </c>
      <c r="AJ38" s="750">
        <v>14316</v>
      </c>
      <c r="AK38" s="750">
        <v>14490</v>
      </c>
      <c r="AL38" s="755">
        <v>14631</v>
      </c>
      <c r="AM38" s="750">
        <v>14812</v>
      </c>
      <c r="AN38" s="750">
        <v>14802</v>
      </c>
      <c r="AO38" s="750">
        <v>14845</v>
      </c>
      <c r="AP38" s="750">
        <v>14957</v>
      </c>
      <c r="AQ38" s="755">
        <v>15355</v>
      </c>
      <c r="AR38" s="750">
        <v>14976</v>
      </c>
      <c r="AS38" s="750">
        <v>15056</v>
      </c>
      <c r="AT38" s="755">
        <v>15098</v>
      </c>
      <c r="AU38" s="750">
        <v>15158</v>
      </c>
      <c r="AV38" s="756">
        <v>15412</v>
      </c>
      <c r="AW38" s="757">
        <v>15221</v>
      </c>
      <c r="AX38" s="757">
        <v>15254</v>
      </c>
      <c r="AY38" s="757">
        <v>15236</v>
      </c>
      <c r="AZ38" s="757">
        <v>15329</v>
      </c>
      <c r="BA38" s="757">
        <v>15364</v>
      </c>
      <c r="BB38" s="750">
        <v>15521</v>
      </c>
      <c r="BC38" s="750">
        <v>15639</v>
      </c>
      <c r="BD38" s="758">
        <v>15912</v>
      </c>
      <c r="BE38" s="759">
        <v>16069</v>
      </c>
      <c r="BF38" s="760">
        <v>16245</v>
      </c>
      <c r="BG38" s="759">
        <v>16159</v>
      </c>
      <c r="BH38" s="759">
        <v>16257</v>
      </c>
      <c r="BI38" s="759">
        <v>16375</v>
      </c>
      <c r="BJ38" s="759">
        <v>16556</v>
      </c>
    </row>
    <row r="39" spans="1:62" ht="12.75" customHeight="1">
      <c r="A39" s="753">
        <v>228</v>
      </c>
      <c r="B39" s="769" t="s">
        <v>902</v>
      </c>
      <c r="C39" s="750">
        <v>7181</v>
      </c>
      <c r="D39" s="1669">
        <v>7306</v>
      </c>
      <c r="E39" s="1669">
        <v>7274</v>
      </c>
      <c r="F39" s="1669">
        <v>7291</v>
      </c>
      <c r="G39" s="1669">
        <v>7350</v>
      </c>
      <c r="H39" s="750">
        <v>7392</v>
      </c>
      <c r="I39" s="1669">
        <v>7454</v>
      </c>
      <c r="J39" s="1669">
        <v>7533</v>
      </c>
      <c r="K39" s="1669">
        <v>7632</v>
      </c>
      <c r="L39" s="1669">
        <v>7636</v>
      </c>
      <c r="M39" s="750">
        <v>7697</v>
      </c>
      <c r="N39" s="1669">
        <v>7977</v>
      </c>
      <c r="O39" s="1669">
        <v>8093</v>
      </c>
      <c r="P39" s="1669">
        <v>8264</v>
      </c>
      <c r="Q39" s="1669">
        <v>8365</v>
      </c>
      <c r="R39" s="750">
        <v>8532</v>
      </c>
      <c r="S39" s="1669">
        <v>8616</v>
      </c>
      <c r="T39" s="1669">
        <v>9008</v>
      </c>
      <c r="U39" s="1669">
        <v>9256</v>
      </c>
      <c r="V39" s="1669">
        <v>9319</v>
      </c>
      <c r="W39" s="750">
        <v>9516</v>
      </c>
      <c r="X39" s="1669">
        <v>9513</v>
      </c>
      <c r="Y39" s="1669">
        <v>9564</v>
      </c>
      <c r="Z39" s="1669">
        <v>10043</v>
      </c>
      <c r="AA39" s="1669">
        <v>10161</v>
      </c>
      <c r="AB39" s="750">
        <v>10323</v>
      </c>
      <c r="AC39" s="750">
        <v>10624</v>
      </c>
      <c r="AD39" s="750">
        <v>10856</v>
      </c>
      <c r="AE39" s="750">
        <v>11134</v>
      </c>
      <c r="AF39" s="750">
        <v>11327</v>
      </c>
      <c r="AG39" s="750">
        <v>11577</v>
      </c>
      <c r="AH39" s="750">
        <v>11930</v>
      </c>
      <c r="AI39" s="750">
        <v>12202</v>
      </c>
      <c r="AJ39" s="750">
        <v>12392</v>
      </c>
      <c r="AK39" s="750">
        <v>12534</v>
      </c>
      <c r="AL39" s="750">
        <v>12773</v>
      </c>
      <c r="AM39" s="750">
        <v>12888</v>
      </c>
      <c r="AN39" s="750">
        <v>12943</v>
      </c>
      <c r="AO39" s="750">
        <v>12985</v>
      </c>
      <c r="AP39" s="750">
        <v>13078</v>
      </c>
      <c r="AQ39" s="750">
        <v>13279</v>
      </c>
      <c r="AR39" s="750">
        <v>13234</v>
      </c>
      <c r="AS39" s="750">
        <v>13481</v>
      </c>
      <c r="AT39" s="750">
        <v>13725</v>
      </c>
      <c r="AU39" s="750">
        <v>13938</v>
      </c>
      <c r="AV39" s="756">
        <v>13775</v>
      </c>
      <c r="AW39" s="757">
        <v>14331</v>
      </c>
      <c r="AX39" s="757">
        <v>14547</v>
      </c>
      <c r="AY39" s="757">
        <v>14731</v>
      </c>
      <c r="AZ39" s="757">
        <v>14895</v>
      </c>
      <c r="BA39" s="757">
        <v>15086</v>
      </c>
      <c r="BB39" s="750">
        <v>15564</v>
      </c>
      <c r="BC39" s="750">
        <v>15886</v>
      </c>
      <c r="BD39" s="758">
        <v>16207</v>
      </c>
      <c r="BE39" s="759">
        <v>16673</v>
      </c>
      <c r="BF39" s="760">
        <v>17070</v>
      </c>
      <c r="BG39" s="759">
        <v>17013</v>
      </c>
      <c r="BH39" s="759">
        <v>17192</v>
      </c>
      <c r="BI39" s="759">
        <v>17354</v>
      </c>
      <c r="BJ39" s="759">
        <v>17565</v>
      </c>
    </row>
    <row r="40" spans="1:62" ht="12.75" customHeight="1">
      <c r="A40" s="753">
        <v>365</v>
      </c>
      <c r="B40" s="769" t="s">
        <v>903</v>
      </c>
      <c r="C40" s="750">
        <v>5571</v>
      </c>
      <c r="D40" s="1669">
        <v>5579</v>
      </c>
      <c r="E40" s="1669">
        <v>5652</v>
      </c>
      <c r="F40" s="1669">
        <v>5683</v>
      </c>
      <c r="G40" s="1669">
        <v>5781</v>
      </c>
      <c r="H40" s="750">
        <v>5834</v>
      </c>
      <c r="I40" s="1669">
        <v>5827</v>
      </c>
      <c r="J40" s="1669">
        <v>5874</v>
      </c>
      <c r="K40" s="1669">
        <v>5932</v>
      </c>
      <c r="L40" s="1669">
        <v>5958</v>
      </c>
      <c r="M40" s="750">
        <v>5989</v>
      </c>
      <c r="N40" s="1669">
        <v>6012</v>
      </c>
      <c r="O40" s="1669">
        <v>6028</v>
      </c>
      <c r="P40" s="1669">
        <v>6038</v>
      </c>
      <c r="Q40" s="1669">
        <v>6025</v>
      </c>
      <c r="R40" s="750">
        <v>6034</v>
      </c>
      <c r="S40" s="1669">
        <v>6051</v>
      </c>
      <c r="T40" s="1669">
        <v>6089</v>
      </c>
      <c r="U40" s="1669">
        <v>6111</v>
      </c>
      <c r="V40" s="1669">
        <v>6136</v>
      </c>
      <c r="W40" s="750">
        <v>6161</v>
      </c>
      <c r="X40" s="1669">
        <v>6180</v>
      </c>
      <c r="Y40" s="1669">
        <v>6160</v>
      </c>
      <c r="Z40" s="1669">
        <v>6181</v>
      </c>
      <c r="AA40" s="1669">
        <v>6156</v>
      </c>
      <c r="AB40" s="750">
        <v>6155</v>
      </c>
      <c r="AC40" s="750">
        <v>6345</v>
      </c>
      <c r="AD40" s="750">
        <v>6350</v>
      </c>
      <c r="AE40" s="750">
        <v>6333</v>
      </c>
      <c r="AF40" s="750">
        <v>6309</v>
      </c>
      <c r="AG40" s="750">
        <v>6348</v>
      </c>
      <c r="AH40" s="750">
        <v>6388</v>
      </c>
      <c r="AI40" s="750">
        <v>6437</v>
      </c>
      <c r="AJ40" s="750">
        <v>6484</v>
      </c>
      <c r="AK40" s="750">
        <v>6564</v>
      </c>
      <c r="AL40" s="750">
        <v>6619</v>
      </c>
      <c r="AM40" s="750">
        <v>6600</v>
      </c>
      <c r="AN40" s="750">
        <v>6617</v>
      </c>
      <c r="AO40" s="750">
        <v>6619</v>
      </c>
      <c r="AP40" s="750">
        <v>6657</v>
      </c>
      <c r="AQ40" s="755">
        <v>6763</v>
      </c>
      <c r="AR40" s="750">
        <v>6634</v>
      </c>
      <c r="AS40" s="750">
        <v>6660</v>
      </c>
      <c r="AT40" s="755">
        <v>6681</v>
      </c>
      <c r="AU40" s="750">
        <v>6700</v>
      </c>
      <c r="AV40" s="756">
        <v>6832</v>
      </c>
      <c r="AW40" s="757">
        <v>6689</v>
      </c>
      <c r="AX40" s="757">
        <v>6728</v>
      </c>
      <c r="AY40" s="757">
        <v>6724</v>
      </c>
      <c r="AZ40" s="757">
        <v>6674</v>
      </c>
      <c r="BA40" s="757">
        <v>6665</v>
      </c>
      <c r="BB40" s="750">
        <v>6650</v>
      </c>
      <c r="BC40" s="750">
        <v>6612</v>
      </c>
      <c r="BD40" s="758">
        <v>6576</v>
      </c>
      <c r="BE40" s="759">
        <v>6583</v>
      </c>
      <c r="BF40" s="760">
        <v>6562</v>
      </c>
      <c r="BG40" s="759">
        <v>6544</v>
      </c>
      <c r="BH40" s="759">
        <v>6589</v>
      </c>
      <c r="BI40" s="759">
        <v>6518</v>
      </c>
      <c r="BJ40" s="759">
        <v>6558</v>
      </c>
    </row>
    <row r="41" spans="1:62" s="770" customFormat="1" ht="20.25" customHeight="1">
      <c r="B41" s="772" t="s">
        <v>269</v>
      </c>
      <c r="C41" s="750">
        <f>SUM(C42:C45)</f>
        <v>109830</v>
      </c>
      <c r="D41" s="750">
        <f t="shared" ref="D41:BJ41" si="6">SUM(D42:D45)</f>
        <v>108011</v>
      </c>
      <c r="E41" s="750">
        <f t="shared" si="6"/>
        <v>112458</v>
      </c>
      <c r="F41" s="750">
        <f t="shared" si="6"/>
        <v>117502</v>
      </c>
      <c r="G41" s="750">
        <f t="shared" si="6"/>
        <v>123512</v>
      </c>
      <c r="H41" s="750">
        <f t="shared" si="6"/>
        <v>126933</v>
      </c>
      <c r="I41" s="750">
        <f t="shared" si="6"/>
        <v>127585</v>
      </c>
      <c r="J41" s="750">
        <f t="shared" si="6"/>
        <v>129684</v>
      </c>
      <c r="K41" s="750">
        <f t="shared" si="6"/>
        <v>134544</v>
      </c>
      <c r="L41" s="750">
        <f t="shared" si="6"/>
        <v>139218</v>
      </c>
      <c r="M41" s="750">
        <f t="shared" si="6"/>
        <v>142290</v>
      </c>
      <c r="N41" s="750">
        <f t="shared" si="6"/>
        <v>143296</v>
      </c>
      <c r="O41" s="750">
        <f t="shared" si="6"/>
        <v>143041</v>
      </c>
      <c r="P41" s="750">
        <f t="shared" si="6"/>
        <v>147670</v>
      </c>
      <c r="Q41" s="750">
        <f t="shared" si="6"/>
        <v>152204</v>
      </c>
      <c r="R41" s="750">
        <f t="shared" si="6"/>
        <v>154684</v>
      </c>
      <c r="S41" s="750">
        <f t="shared" si="6"/>
        <v>155578</v>
      </c>
      <c r="T41" s="750">
        <f t="shared" si="6"/>
        <v>156680</v>
      </c>
      <c r="U41" s="750">
        <f t="shared" si="6"/>
        <v>158531</v>
      </c>
      <c r="V41" s="750">
        <f t="shared" si="6"/>
        <v>160076</v>
      </c>
      <c r="W41" s="750">
        <f t="shared" si="6"/>
        <v>161425</v>
      </c>
      <c r="X41" s="750">
        <f t="shared" si="6"/>
        <v>163044</v>
      </c>
      <c r="Y41" s="750">
        <f t="shared" si="6"/>
        <v>164830</v>
      </c>
      <c r="Z41" s="750">
        <f t="shared" si="6"/>
        <v>166578</v>
      </c>
      <c r="AA41" s="750">
        <f t="shared" si="6"/>
        <v>169084</v>
      </c>
      <c r="AB41" s="750">
        <f t="shared" si="6"/>
        <v>171000</v>
      </c>
      <c r="AC41" s="750">
        <f t="shared" si="6"/>
        <v>174713</v>
      </c>
      <c r="AD41" s="750">
        <f t="shared" si="6"/>
        <v>177913</v>
      </c>
      <c r="AE41" s="750">
        <f t="shared" si="6"/>
        <v>181017</v>
      </c>
      <c r="AF41" s="750">
        <f t="shared" si="6"/>
        <v>184535</v>
      </c>
      <c r="AG41" s="750">
        <f t="shared" si="6"/>
        <v>187919</v>
      </c>
      <c r="AH41" s="750">
        <f t="shared" si="6"/>
        <v>190955</v>
      </c>
      <c r="AI41" s="750">
        <f t="shared" si="6"/>
        <v>193605</v>
      </c>
      <c r="AJ41" s="750">
        <f t="shared" si="6"/>
        <v>195946</v>
      </c>
      <c r="AK41" s="750">
        <f t="shared" si="6"/>
        <v>197959</v>
      </c>
      <c r="AL41" s="750">
        <f t="shared" si="6"/>
        <v>200469</v>
      </c>
      <c r="AM41" s="750">
        <f t="shared" si="6"/>
        <v>202856</v>
      </c>
      <c r="AN41" s="750">
        <f t="shared" si="6"/>
        <v>204661</v>
      </c>
      <c r="AO41" s="750">
        <f t="shared" si="6"/>
        <v>206749</v>
      </c>
      <c r="AP41" s="750">
        <f t="shared" si="6"/>
        <v>208488</v>
      </c>
      <c r="AQ41" s="750">
        <f t="shared" si="6"/>
        <v>213481</v>
      </c>
      <c r="AR41" s="750">
        <f t="shared" si="6"/>
        <v>210253</v>
      </c>
      <c r="AS41" s="750">
        <f t="shared" si="6"/>
        <v>213317</v>
      </c>
      <c r="AT41" s="750">
        <f t="shared" si="6"/>
        <v>215989</v>
      </c>
      <c r="AU41" s="750">
        <f t="shared" si="6"/>
        <v>218409</v>
      </c>
      <c r="AV41" s="750">
        <f t="shared" si="6"/>
        <v>221880</v>
      </c>
      <c r="AW41" s="750">
        <f t="shared" si="6"/>
        <v>222309</v>
      </c>
      <c r="AX41" s="750">
        <f t="shared" si="6"/>
        <v>222421</v>
      </c>
      <c r="AY41" s="750">
        <f t="shared" si="6"/>
        <v>224828</v>
      </c>
      <c r="AZ41" s="750">
        <f t="shared" si="6"/>
        <v>226349</v>
      </c>
      <c r="BA41" s="750">
        <f t="shared" si="6"/>
        <v>227839</v>
      </c>
      <c r="BB41" s="750">
        <f t="shared" si="6"/>
        <v>230245</v>
      </c>
      <c r="BC41" s="750">
        <f t="shared" si="6"/>
        <v>232524</v>
      </c>
      <c r="BD41" s="750">
        <f t="shared" si="6"/>
        <v>234640</v>
      </c>
      <c r="BE41" s="750">
        <f t="shared" si="6"/>
        <v>237571</v>
      </c>
      <c r="BF41" s="750">
        <f t="shared" si="6"/>
        <v>240004</v>
      </c>
      <c r="BG41" s="750">
        <f t="shared" si="6"/>
        <v>241224</v>
      </c>
      <c r="BH41" s="750">
        <f t="shared" si="6"/>
        <v>243478</v>
      </c>
      <c r="BI41" s="750">
        <f t="shared" si="6"/>
        <v>245507</v>
      </c>
      <c r="BJ41" s="750">
        <f t="shared" si="6"/>
        <v>247360</v>
      </c>
    </row>
    <row r="42" spans="1:62" ht="12.75" customHeight="1">
      <c r="A42" s="723">
        <v>201</v>
      </c>
      <c r="B42" s="773" t="s">
        <v>904</v>
      </c>
      <c r="C42" s="774">
        <v>99799</v>
      </c>
      <c r="D42" s="1670">
        <v>97885</v>
      </c>
      <c r="E42" s="1670">
        <v>102306</v>
      </c>
      <c r="F42" s="1670">
        <v>107281</v>
      </c>
      <c r="G42" s="1670">
        <v>113192</v>
      </c>
      <c r="H42" s="774">
        <v>116540</v>
      </c>
      <c r="I42" s="1670">
        <v>117071</v>
      </c>
      <c r="J42" s="1670">
        <v>119009</v>
      </c>
      <c r="K42" s="1670">
        <v>123700</v>
      </c>
      <c r="L42" s="1670">
        <v>128252</v>
      </c>
      <c r="M42" s="774">
        <v>131180</v>
      </c>
      <c r="N42" s="1670">
        <v>132064</v>
      </c>
      <c r="O42" s="1670">
        <v>131693</v>
      </c>
      <c r="P42" s="1670">
        <v>136188</v>
      </c>
      <c r="Q42" s="1670">
        <v>140639</v>
      </c>
      <c r="R42" s="774">
        <v>143004</v>
      </c>
      <c r="S42" s="1670">
        <v>143853</v>
      </c>
      <c r="T42" s="1670">
        <v>144854</v>
      </c>
      <c r="U42" s="1670">
        <v>146629</v>
      </c>
      <c r="V42" s="1670">
        <v>148042</v>
      </c>
      <c r="W42" s="774">
        <v>149302</v>
      </c>
      <c r="X42" s="1670">
        <v>150838</v>
      </c>
      <c r="Y42" s="1670">
        <v>152376</v>
      </c>
      <c r="Z42" s="1670">
        <v>153935</v>
      </c>
      <c r="AA42" s="1670">
        <v>156308</v>
      </c>
      <c r="AB42" s="774">
        <v>158060</v>
      </c>
      <c r="AC42" s="774">
        <v>161701</v>
      </c>
      <c r="AD42" s="774">
        <v>164805</v>
      </c>
      <c r="AE42" s="774">
        <v>167952</v>
      </c>
      <c r="AF42" s="774">
        <v>171478</v>
      </c>
      <c r="AG42" s="774">
        <v>174833</v>
      </c>
      <c r="AH42" s="774">
        <v>177769</v>
      </c>
      <c r="AI42" s="774">
        <v>180238</v>
      </c>
      <c r="AJ42" s="774">
        <v>182447</v>
      </c>
      <c r="AK42" s="774">
        <v>184333</v>
      </c>
      <c r="AL42" s="774">
        <v>186708</v>
      </c>
      <c r="AM42" s="750">
        <v>188834</v>
      </c>
      <c r="AN42" s="750">
        <v>190495</v>
      </c>
      <c r="AO42" s="750">
        <v>192477</v>
      </c>
      <c r="AP42" s="750">
        <v>194132</v>
      </c>
      <c r="AQ42" s="774">
        <v>198771</v>
      </c>
      <c r="AR42" s="750">
        <v>195761</v>
      </c>
      <c r="AS42" s="750">
        <v>198637</v>
      </c>
      <c r="AT42" s="774">
        <v>201225</v>
      </c>
      <c r="AU42" s="750">
        <v>203667</v>
      </c>
      <c r="AV42" s="756">
        <v>207078</v>
      </c>
      <c r="AW42" s="757">
        <v>207425</v>
      </c>
      <c r="AX42" s="776">
        <v>207573</v>
      </c>
      <c r="AY42" s="776">
        <v>209885</v>
      </c>
      <c r="AZ42" s="776">
        <v>211358</v>
      </c>
      <c r="BA42" s="757">
        <v>212801</v>
      </c>
      <c r="BB42" s="750">
        <v>214989</v>
      </c>
      <c r="BC42" s="750">
        <v>217078</v>
      </c>
      <c r="BD42" s="758">
        <v>219088</v>
      </c>
      <c r="BE42" s="759">
        <v>221845</v>
      </c>
      <c r="BF42" s="760">
        <v>224106</v>
      </c>
      <c r="BG42" s="759">
        <v>225352</v>
      </c>
      <c r="BH42" s="759">
        <v>227558</v>
      </c>
      <c r="BI42" s="759">
        <v>229379</v>
      </c>
      <c r="BJ42" s="759">
        <v>231206</v>
      </c>
    </row>
    <row r="43" spans="1:62" ht="12.75" customHeight="1">
      <c r="A43" s="753">
        <v>442</v>
      </c>
      <c r="B43" s="769" t="s">
        <v>271</v>
      </c>
      <c r="C43" s="750">
        <v>3208</v>
      </c>
      <c r="D43" s="1669">
        <v>3216</v>
      </c>
      <c r="E43" s="1669">
        <v>3224</v>
      </c>
      <c r="F43" s="1669">
        <v>3224</v>
      </c>
      <c r="G43" s="1669">
        <v>3271</v>
      </c>
      <c r="H43" s="750">
        <v>3287</v>
      </c>
      <c r="I43" s="1669">
        <v>3314</v>
      </c>
      <c r="J43" s="1669">
        <v>3337</v>
      </c>
      <c r="K43" s="1669">
        <v>3396</v>
      </c>
      <c r="L43" s="1669">
        <v>3469</v>
      </c>
      <c r="M43" s="750">
        <v>3515</v>
      </c>
      <c r="N43" s="1669">
        <v>3554</v>
      </c>
      <c r="O43" s="1669">
        <v>3613</v>
      </c>
      <c r="P43" s="1669">
        <v>3658</v>
      </c>
      <c r="Q43" s="1669">
        <v>3677</v>
      </c>
      <c r="R43" s="750">
        <v>3718</v>
      </c>
      <c r="S43" s="1669">
        <v>3726</v>
      </c>
      <c r="T43" s="1669">
        <v>3761</v>
      </c>
      <c r="U43" s="1669">
        <v>3801</v>
      </c>
      <c r="V43" s="1669">
        <v>3817</v>
      </c>
      <c r="W43" s="750">
        <v>3842</v>
      </c>
      <c r="X43" s="1669">
        <v>3834</v>
      </c>
      <c r="Y43" s="1669">
        <v>3853</v>
      </c>
      <c r="Z43" s="1669">
        <v>3859</v>
      </c>
      <c r="AA43" s="1669">
        <v>3894</v>
      </c>
      <c r="AB43" s="750">
        <v>3907</v>
      </c>
      <c r="AC43" s="750">
        <v>3971</v>
      </c>
      <c r="AD43" s="750">
        <v>4030</v>
      </c>
      <c r="AE43" s="750">
        <v>4011</v>
      </c>
      <c r="AF43" s="750">
        <v>4047</v>
      </c>
      <c r="AG43" s="750">
        <v>4082</v>
      </c>
      <c r="AH43" s="750">
        <v>4096</v>
      </c>
      <c r="AI43" s="750">
        <v>4137</v>
      </c>
      <c r="AJ43" s="750">
        <v>4167</v>
      </c>
      <c r="AK43" s="750">
        <v>4190</v>
      </c>
      <c r="AL43" s="755">
        <v>4217</v>
      </c>
      <c r="AM43" s="750">
        <v>4287</v>
      </c>
      <c r="AN43" s="750">
        <v>4277</v>
      </c>
      <c r="AO43" s="750">
        <v>4291</v>
      </c>
      <c r="AP43" s="750">
        <v>4296</v>
      </c>
      <c r="AQ43" s="755">
        <v>4351</v>
      </c>
      <c r="AR43" s="750">
        <v>4304</v>
      </c>
      <c r="AS43" s="750">
        <v>4362</v>
      </c>
      <c r="AT43" s="755">
        <v>4365</v>
      </c>
      <c r="AU43" s="750">
        <v>4343</v>
      </c>
      <c r="AV43" s="756">
        <v>4377</v>
      </c>
      <c r="AW43" s="757">
        <v>4332</v>
      </c>
      <c r="AX43" s="757">
        <v>4326</v>
      </c>
      <c r="AY43" s="757">
        <v>4347</v>
      </c>
      <c r="AZ43" s="757">
        <v>4337</v>
      </c>
      <c r="BA43" s="757">
        <v>4334</v>
      </c>
      <c r="BB43" s="750">
        <v>4325</v>
      </c>
      <c r="BC43" s="750">
        <v>4358</v>
      </c>
      <c r="BD43" s="758">
        <v>4326</v>
      </c>
      <c r="BE43" s="758">
        <v>4326</v>
      </c>
      <c r="BF43" s="777">
        <v>4324</v>
      </c>
      <c r="BG43" s="758">
        <v>4299</v>
      </c>
      <c r="BH43" s="758">
        <v>4277</v>
      </c>
      <c r="BI43" s="758">
        <v>4264</v>
      </c>
      <c r="BJ43" s="758">
        <v>4254</v>
      </c>
    </row>
    <row r="44" spans="1:62" ht="12.75" customHeight="1">
      <c r="A44" s="753">
        <v>443</v>
      </c>
      <c r="B44" s="769" t="s">
        <v>272</v>
      </c>
      <c r="C44" s="750">
        <v>3566</v>
      </c>
      <c r="D44" s="1669">
        <v>3631</v>
      </c>
      <c r="E44" s="1669">
        <v>3661</v>
      </c>
      <c r="F44" s="1669">
        <v>3707</v>
      </c>
      <c r="G44" s="1669">
        <v>3750</v>
      </c>
      <c r="H44" s="750">
        <v>3796</v>
      </c>
      <c r="I44" s="1669">
        <v>3866</v>
      </c>
      <c r="J44" s="1669">
        <v>3984</v>
      </c>
      <c r="K44" s="1669">
        <v>4069</v>
      </c>
      <c r="L44" s="1669">
        <v>4108</v>
      </c>
      <c r="M44" s="750">
        <v>4186</v>
      </c>
      <c r="N44" s="1669">
        <v>4276</v>
      </c>
      <c r="O44" s="1669">
        <v>4307</v>
      </c>
      <c r="P44" s="1669">
        <v>4381</v>
      </c>
      <c r="Q44" s="1669">
        <v>4435</v>
      </c>
      <c r="R44" s="750">
        <v>4498</v>
      </c>
      <c r="S44" s="1669">
        <v>4535</v>
      </c>
      <c r="T44" s="1669">
        <v>4590</v>
      </c>
      <c r="U44" s="1669">
        <v>4621</v>
      </c>
      <c r="V44" s="1669">
        <v>4720</v>
      </c>
      <c r="W44" s="750">
        <v>4775</v>
      </c>
      <c r="X44" s="1669">
        <v>4777</v>
      </c>
      <c r="Y44" s="1669">
        <v>4908</v>
      </c>
      <c r="Z44" s="1669">
        <v>4967</v>
      </c>
      <c r="AA44" s="1669">
        <v>4952</v>
      </c>
      <c r="AB44" s="750">
        <v>4997</v>
      </c>
      <c r="AC44" s="750">
        <v>5092</v>
      </c>
      <c r="AD44" s="750">
        <v>5212</v>
      </c>
      <c r="AE44" s="750">
        <v>5250</v>
      </c>
      <c r="AF44" s="750">
        <v>5262</v>
      </c>
      <c r="AG44" s="750">
        <v>5328</v>
      </c>
      <c r="AH44" s="750">
        <v>5394</v>
      </c>
      <c r="AI44" s="750">
        <v>5483</v>
      </c>
      <c r="AJ44" s="750">
        <v>5566</v>
      </c>
      <c r="AK44" s="750">
        <v>5623</v>
      </c>
      <c r="AL44" s="755">
        <v>5697</v>
      </c>
      <c r="AM44" s="750">
        <v>5863</v>
      </c>
      <c r="AN44" s="750">
        <v>6037</v>
      </c>
      <c r="AO44" s="750">
        <v>6116</v>
      </c>
      <c r="AP44" s="750">
        <v>6226</v>
      </c>
      <c r="AQ44" s="755">
        <v>6374</v>
      </c>
      <c r="AR44" s="750">
        <v>6358</v>
      </c>
      <c r="AS44" s="750">
        <v>6495</v>
      </c>
      <c r="AT44" s="755">
        <v>6583</v>
      </c>
      <c r="AU44" s="750">
        <v>6583</v>
      </c>
      <c r="AV44" s="756">
        <v>6580</v>
      </c>
      <c r="AW44" s="757">
        <v>6738</v>
      </c>
      <c r="AX44" s="757">
        <v>6741</v>
      </c>
      <c r="AY44" s="757">
        <v>6789</v>
      </c>
      <c r="AZ44" s="757">
        <v>6853</v>
      </c>
      <c r="BA44" s="757">
        <v>6906</v>
      </c>
      <c r="BB44" s="750">
        <v>7099</v>
      </c>
      <c r="BC44" s="750">
        <v>7279</v>
      </c>
      <c r="BD44" s="758">
        <v>7445</v>
      </c>
      <c r="BE44" s="758">
        <v>7617</v>
      </c>
      <c r="BF44" s="777">
        <v>7795</v>
      </c>
      <c r="BG44" s="758">
        <v>7772</v>
      </c>
      <c r="BH44" s="758">
        <v>7848</v>
      </c>
      <c r="BI44" s="758">
        <v>8071</v>
      </c>
      <c r="BJ44" s="758">
        <v>8091</v>
      </c>
    </row>
    <row r="45" spans="1:62" ht="12.75" customHeight="1">
      <c r="A45" s="753">
        <v>446</v>
      </c>
      <c r="B45" s="769" t="s">
        <v>905</v>
      </c>
      <c r="C45" s="750">
        <v>3257</v>
      </c>
      <c r="D45" s="1669">
        <v>3279</v>
      </c>
      <c r="E45" s="1669">
        <v>3267</v>
      </c>
      <c r="F45" s="1669">
        <v>3290</v>
      </c>
      <c r="G45" s="1669">
        <v>3299</v>
      </c>
      <c r="H45" s="750">
        <v>3310</v>
      </c>
      <c r="I45" s="1669">
        <v>3334</v>
      </c>
      <c r="J45" s="1669">
        <v>3354</v>
      </c>
      <c r="K45" s="1669">
        <v>3379</v>
      </c>
      <c r="L45" s="1669">
        <v>3389</v>
      </c>
      <c r="M45" s="750">
        <v>3409</v>
      </c>
      <c r="N45" s="1669">
        <v>3402</v>
      </c>
      <c r="O45" s="1669">
        <v>3428</v>
      </c>
      <c r="P45" s="1669">
        <v>3443</v>
      </c>
      <c r="Q45" s="1669">
        <v>3453</v>
      </c>
      <c r="R45" s="750">
        <v>3464</v>
      </c>
      <c r="S45" s="1669">
        <v>3464</v>
      </c>
      <c r="T45" s="1669">
        <v>3475</v>
      </c>
      <c r="U45" s="1669">
        <v>3480</v>
      </c>
      <c r="V45" s="1669">
        <v>3497</v>
      </c>
      <c r="W45" s="750">
        <v>3506</v>
      </c>
      <c r="X45" s="1669">
        <v>3595</v>
      </c>
      <c r="Y45" s="1669">
        <v>3693</v>
      </c>
      <c r="Z45" s="1669">
        <v>3817</v>
      </c>
      <c r="AA45" s="1669">
        <v>3930</v>
      </c>
      <c r="AB45" s="750">
        <v>4036</v>
      </c>
      <c r="AC45" s="750">
        <v>3949</v>
      </c>
      <c r="AD45" s="750">
        <v>3866</v>
      </c>
      <c r="AE45" s="750">
        <v>3804</v>
      </c>
      <c r="AF45" s="750">
        <v>3748</v>
      </c>
      <c r="AG45" s="750">
        <v>3676</v>
      </c>
      <c r="AH45" s="750">
        <v>3696</v>
      </c>
      <c r="AI45" s="750">
        <v>3747</v>
      </c>
      <c r="AJ45" s="750">
        <v>3766</v>
      </c>
      <c r="AK45" s="750">
        <v>3813</v>
      </c>
      <c r="AL45" s="750">
        <v>3847</v>
      </c>
      <c r="AM45" s="750">
        <v>3872</v>
      </c>
      <c r="AN45" s="750">
        <v>3852</v>
      </c>
      <c r="AO45" s="750">
        <v>3865</v>
      </c>
      <c r="AP45" s="750">
        <v>3834</v>
      </c>
      <c r="AQ45" s="755">
        <v>3985</v>
      </c>
      <c r="AR45" s="750">
        <v>3830</v>
      </c>
      <c r="AS45" s="750">
        <v>3823</v>
      </c>
      <c r="AT45" s="755">
        <v>3816</v>
      </c>
      <c r="AU45" s="750">
        <v>3816</v>
      </c>
      <c r="AV45" s="756">
        <v>3845</v>
      </c>
      <c r="AW45" s="757">
        <v>3814</v>
      </c>
      <c r="AX45" s="757">
        <v>3781</v>
      </c>
      <c r="AY45" s="757">
        <v>3807</v>
      </c>
      <c r="AZ45" s="757">
        <v>3801</v>
      </c>
      <c r="BA45" s="757">
        <v>3798</v>
      </c>
      <c r="BB45" s="750">
        <v>3832</v>
      </c>
      <c r="BC45" s="750">
        <v>3809</v>
      </c>
      <c r="BD45" s="758">
        <v>3781</v>
      </c>
      <c r="BE45" s="758">
        <v>3783</v>
      </c>
      <c r="BF45" s="777">
        <v>3779</v>
      </c>
      <c r="BG45" s="758">
        <v>3801</v>
      </c>
      <c r="BH45" s="758">
        <v>3795</v>
      </c>
      <c r="BI45" s="758">
        <v>3793</v>
      </c>
      <c r="BJ45" s="758">
        <v>3809</v>
      </c>
    </row>
    <row r="46" spans="1:62" s="770" customFormat="1" ht="20.25" customHeight="1">
      <c r="B46" s="772" t="s">
        <v>274</v>
      </c>
      <c r="C46" s="750">
        <f>SUM(C47:C53)</f>
        <v>60691</v>
      </c>
      <c r="D46" s="750">
        <f t="shared" ref="D46:BJ46" si="7">SUM(D47:D53)</f>
        <v>61875</v>
      </c>
      <c r="E46" s="750">
        <f t="shared" si="7"/>
        <v>62663</v>
      </c>
      <c r="F46" s="750">
        <f t="shared" si="7"/>
        <v>63707</v>
      </c>
      <c r="G46" s="750">
        <f t="shared" si="7"/>
        <v>64580</v>
      </c>
      <c r="H46" s="750">
        <f t="shared" si="7"/>
        <v>65555</v>
      </c>
      <c r="I46" s="750">
        <f t="shared" si="7"/>
        <v>67818</v>
      </c>
      <c r="J46" s="750">
        <f t="shared" si="7"/>
        <v>69027</v>
      </c>
      <c r="K46" s="750">
        <f t="shared" si="7"/>
        <v>70310</v>
      </c>
      <c r="L46" s="750">
        <f t="shared" si="7"/>
        <v>71248</v>
      </c>
      <c r="M46" s="750">
        <f t="shared" si="7"/>
        <v>72672</v>
      </c>
      <c r="N46" s="750">
        <f t="shared" si="7"/>
        <v>74270</v>
      </c>
      <c r="O46" s="750">
        <f t="shared" si="7"/>
        <v>75525</v>
      </c>
      <c r="P46" s="750">
        <f t="shared" si="7"/>
        <v>75451</v>
      </c>
      <c r="Q46" s="750">
        <f t="shared" si="7"/>
        <v>76664</v>
      </c>
      <c r="R46" s="750">
        <f t="shared" si="7"/>
        <v>77662</v>
      </c>
      <c r="S46" s="750">
        <f t="shared" si="7"/>
        <v>78266</v>
      </c>
      <c r="T46" s="750">
        <f t="shared" si="7"/>
        <v>78830</v>
      </c>
      <c r="U46" s="750">
        <f t="shared" si="7"/>
        <v>79431</v>
      </c>
      <c r="V46" s="750">
        <f t="shared" si="7"/>
        <v>80153</v>
      </c>
      <c r="W46" s="750">
        <f t="shared" si="7"/>
        <v>80775</v>
      </c>
      <c r="X46" s="750">
        <f t="shared" si="7"/>
        <v>81059</v>
      </c>
      <c r="Y46" s="750">
        <f t="shared" si="7"/>
        <v>81276</v>
      </c>
      <c r="Z46" s="750">
        <f t="shared" si="7"/>
        <v>80825</v>
      </c>
      <c r="AA46" s="750">
        <f t="shared" si="7"/>
        <v>81391</v>
      </c>
      <c r="AB46" s="750">
        <f t="shared" si="7"/>
        <v>81545</v>
      </c>
      <c r="AC46" s="750">
        <f t="shared" si="7"/>
        <v>82258</v>
      </c>
      <c r="AD46" s="750">
        <f t="shared" si="7"/>
        <v>83127</v>
      </c>
      <c r="AE46" s="750">
        <f t="shared" si="7"/>
        <v>84093</v>
      </c>
      <c r="AF46" s="750">
        <f t="shared" si="7"/>
        <v>84885</v>
      </c>
      <c r="AG46" s="750">
        <f t="shared" si="7"/>
        <v>85721</v>
      </c>
      <c r="AH46" s="750">
        <f t="shared" si="7"/>
        <v>86459</v>
      </c>
      <c r="AI46" s="750">
        <f t="shared" si="7"/>
        <v>87298</v>
      </c>
      <c r="AJ46" s="750">
        <f t="shared" si="7"/>
        <v>88082</v>
      </c>
      <c r="AK46" s="750">
        <f t="shared" si="7"/>
        <v>88934</v>
      </c>
      <c r="AL46" s="750">
        <f t="shared" si="7"/>
        <v>89736</v>
      </c>
      <c r="AM46" s="750">
        <f t="shared" si="7"/>
        <v>90182</v>
      </c>
      <c r="AN46" s="750">
        <f t="shared" si="7"/>
        <v>90647</v>
      </c>
      <c r="AO46" s="750">
        <f t="shared" si="7"/>
        <v>91064</v>
      </c>
      <c r="AP46" s="750">
        <f t="shared" si="7"/>
        <v>91550</v>
      </c>
      <c r="AQ46" s="750">
        <f t="shared" si="7"/>
        <v>93219</v>
      </c>
      <c r="AR46" s="750">
        <f t="shared" si="7"/>
        <v>91770</v>
      </c>
      <c r="AS46" s="750">
        <f t="shared" si="7"/>
        <v>93193</v>
      </c>
      <c r="AT46" s="750">
        <f t="shared" si="7"/>
        <v>93691</v>
      </c>
      <c r="AU46" s="750">
        <f t="shared" si="7"/>
        <v>94204</v>
      </c>
      <c r="AV46" s="750">
        <f t="shared" si="7"/>
        <v>95783</v>
      </c>
      <c r="AW46" s="750">
        <f t="shared" si="7"/>
        <v>94867</v>
      </c>
      <c r="AX46" s="750">
        <f t="shared" si="7"/>
        <v>94745</v>
      </c>
      <c r="AY46" s="750">
        <f t="shared" si="7"/>
        <v>94792</v>
      </c>
      <c r="AZ46" s="750">
        <f t="shared" si="7"/>
        <v>94804</v>
      </c>
      <c r="BA46" s="750">
        <f t="shared" si="7"/>
        <v>94817</v>
      </c>
      <c r="BB46" s="750">
        <f t="shared" si="7"/>
        <v>94991</v>
      </c>
      <c r="BC46" s="750">
        <f t="shared" si="7"/>
        <v>95216</v>
      </c>
      <c r="BD46" s="750">
        <f t="shared" si="7"/>
        <v>95114</v>
      </c>
      <c r="BE46" s="750">
        <f t="shared" si="7"/>
        <v>95424</v>
      </c>
      <c r="BF46" s="750">
        <f t="shared" si="7"/>
        <v>95577</v>
      </c>
      <c r="BG46" s="750">
        <f t="shared" si="7"/>
        <v>95624</v>
      </c>
      <c r="BH46" s="750">
        <f t="shared" si="7"/>
        <v>95965</v>
      </c>
      <c r="BI46" s="750">
        <f t="shared" si="7"/>
        <v>96084</v>
      </c>
      <c r="BJ46" s="750">
        <f t="shared" si="7"/>
        <v>96098</v>
      </c>
    </row>
    <row r="47" spans="1:62" ht="12.75" customHeight="1">
      <c r="A47" s="753">
        <v>208</v>
      </c>
      <c r="B47" s="769" t="s">
        <v>275</v>
      </c>
      <c r="C47" s="750">
        <v>9438</v>
      </c>
      <c r="D47" s="1669">
        <v>9413</v>
      </c>
      <c r="E47" s="1669">
        <v>9770</v>
      </c>
      <c r="F47" s="1669">
        <v>10090</v>
      </c>
      <c r="G47" s="1669">
        <v>10282</v>
      </c>
      <c r="H47" s="750">
        <v>10493</v>
      </c>
      <c r="I47" s="1669">
        <v>10922</v>
      </c>
      <c r="J47" s="1669">
        <v>11073</v>
      </c>
      <c r="K47" s="1669">
        <v>11182</v>
      </c>
      <c r="L47" s="1669">
        <v>11355</v>
      </c>
      <c r="M47" s="750">
        <v>11571</v>
      </c>
      <c r="N47" s="1669">
        <v>12176</v>
      </c>
      <c r="O47" s="1669">
        <v>12601</v>
      </c>
      <c r="P47" s="1669">
        <v>11724</v>
      </c>
      <c r="Q47" s="1669">
        <v>12259</v>
      </c>
      <c r="R47" s="750">
        <v>12430</v>
      </c>
      <c r="S47" s="1669">
        <v>12330</v>
      </c>
      <c r="T47" s="1669">
        <v>12208</v>
      </c>
      <c r="U47" s="1669">
        <v>12068</v>
      </c>
      <c r="V47" s="1669">
        <v>12016</v>
      </c>
      <c r="W47" s="750">
        <v>11912</v>
      </c>
      <c r="X47" s="1669">
        <v>11960</v>
      </c>
      <c r="Y47" s="1669">
        <v>11886</v>
      </c>
      <c r="Z47" s="1669">
        <v>11335</v>
      </c>
      <c r="AA47" s="1669">
        <v>11547</v>
      </c>
      <c r="AB47" s="750">
        <v>11456</v>
      </c>
      <c r="AC47" s="750">
        <v>11563</v>
      </c>
      <c r="AD47" s="750">
        <v>11697</v>
      </c>
      <c r="AE47" s="750">
        <v>11779</v>
      </c>
      <c r="AF47" s="750">
        <v>11865</v>
      </c>
      <c r="AG47" s="750">
        <v>11967</v>
      </c>
      <c r="AH47" s="750">
        <v>11967</v>
      </c>
      <c r="AI47" s="750">
        <v>12008</v>
      </c>
      <c r="AJ47" s="750">
        <v>11960</v>
      </c>
      <c r="AK47" s="750">
        <v>11965</v>
      </c>
      <c r="AL47" s="755">
        <v>11964</v>
      </c>
      <c r="AM47" s="750">
        <v>12004</v>
      </c>
      <c r="AN47" s="750">
        <v>11917</v>
      </c>
      <c r="AO47" s="750">
        <v>11859</v>
      </c>
      <c r="AP47" s="750">
        <v>11871</v>
      </c>
      <c r="AQ47" s="755">
        <v>12149</v>
      </c>
      <c r="AR47" s="750">
        <v>11822</v>
      </c>
      <c r="AS47" s="750">
        <v>12013</v>
      </c>
      <c r="AT47" s="755">
        <v>12011</v>
      </c>
      <c r="AU47" s="750">
        <v>12082</v>
      </c>
      <c r="AV47" s="756">
        <v>12217</v>
      </c>
      <c r="AW47" s="757">
        <v>12062</v>
      </c>
      <c r="AX47" s="757">
        <v>12108</v>
      </c>
      <c r="AY47" s="757">
        <v>12124</v>
      </c>
      <c r="AZ47" s="757">
        <v>12151</v>
      </c>
      <c r="BA47" s="757">
        <v>12153</v>
      </c>
      <c r="BB47" s="750">
        <v>12127</v>
      </c>
      <c r="BC47" s="750">
        <v>12102</v>
      </c>
      <c r="BD47" s="758">
        <v>12017</v>
      </c>
      <c r="BE47" s="758">
        <v>11875</v>
      </c>
      <c r="BF47" s="777">
        <v>11806</v>
      </c>
      <c r="BG47" s="758">
        <v>11728</v>
      </c>
      <c r="BH47" s="758">
        <v>11652</v>
      </c>
      <c r="BI47" s="758">
        <v>11580</v>
      </c>
      <c r="BJ47" s="758">
        <v>11528</v>
      </c>
    </row>
    <row r="48" spans="1:62" ht="12.75" customHeight="1">
      <c r="A48" s="753">
        <v>212</v>
      </c>
      <c r="B48" s="769" t="s">
        <v>276</v>
      </c>
      <c r="C48" s="750">
        <v>10086</v>
      </c>
      <c r="D48" s="1669">
        <v>10906</v>
      </c>
      <c r="E48" s="1669">
        <v>10851</v>
      </c>
      <c r="F48" s="1669">
        <v>10995</v>
      </c>
      <c r="G48" s="1669">
        <v>11007</v>
      </c>
      <c r="H48" s="750">
        <v>11238</v>
      </c>
      <c r="I48" s="1669">
        <v>12472</v>
      </c>
      <c r="J48" s="1669">
        <v>12747</v>
      </c>
      <c r="K48" s="1669">
        <v>12595</v>
      </c>
      <c r="L48" s="1669">
        <v>12490</v>
      </c>
      <c r="M48" s="750">
        <v>12804</v>
      </c>
      <c r="N48" s="1669">
        <v>13024</v>
      </c>
      <c r="O48" s="1669">
        <v>13223</v>
      </c>
      <c r="P48" s="1669">
        <v>13448</v>
      </c>
      <c r="Q48" s="1669">
        <v>13738</v>
      </c>
      <c r="R48" s="750">
        <v>13972</v>
      </c>
      <c r="S48" s="1669">
        <v>14231</v>
      </c>
      <c r="T48" s="1669">
        <v>14359</v>
      </c>
      <c r="U48" s="1669">
        <v>14559</v>
      </c>
      <c r="V48" s="1669">
        <v>14858</v>
      </c>
      <c r="W48" s="750">
        <v>15079</v>
      </c>
      <c r="X48" s="1669">
        <v>15113</v>
      </c>
      <c r="Y48" s="1669">
        <v>15163</v>
      </c>
      <c r="Z48" s="1669">
        <v>15031</v>
      </c>
      <c r="AA48" s="1669">
        <v>14977</v>
      </c>
      <c r="AB48" s="750">
        <v>14951</v>
      </c>
      <c r="AC48" s="750">
        <v>15092</v>
      </c>
      <c r="AD48" s="750">
        <v>15333</v>
      </c>
      <c r="AE48" s="750">
        <v>15562</v>
      </c>
      <c r="AF48" s="750">
        <v>15694</v>
      </c>
      <c r="AG48" s="750">
        <v>15880</v>
      </c>
      <c r="AH48" s="750">
        <v>16138</v>
      </c>
      <c r="AI48" s="750">
        <v>16516</v>
      </c>
      <c r="AJ48" s="750">
        <v>16890</v>
      </c>
      <c r="AK48" s="750">
        <v>17198</v>
      </c>
      <c r="AL48" s="755">
        <v>17527</v>
      </c>
      <c r="AM48" s="750">
        <v>17704</v>
      </c>
      <c r="AN48" s="750">
        <v>17864</v>
      </c>
      <c r="AO48" s="750">
        <v>17995</v>
      </c>
      <c r="AP48" s="750">
        <v>18125</v>
      </c>
      <c r="AQ48" s="755">
        <v>18350</v>
      </c>
      <c r="AR48" s="750">
        <v>18237</v>
      </c>
      <c r="AS48" s="750">
        <v>18484</v>
      </c>
      <c r="AT48" s="755">
        <v>18588</v>
      </c>
      <c r="AU48" s="750">
        <v>18716</v>
      </c>
      <c r="AV48" s="756">
        <v>18954</v>
      </c>
      <c r="AW48" s="757">
        <v>18826</v>
      </c>
      <c r="AX48" s="757">
        <v>18717</v>
      </c>
      <c r="AY48" s="757">
        <v>18702</v>
      </c>
      <c r="AZ48" s="757">
        <v>18748</v>
      </c>
      <c r="BA48" s="757">
        <v>18729</v>
      </c>
      <c r="BB48" s="750">
        <v>18800</v>
      </c>
      <c r="BC48" s="750">
        <v>18781</v>
      </c>
      <c r="BD48" s="758">
        <v>18732</v>
      </c>
      <c r="BE48" s="758">
        <v>18874</v>
      </c>
      <c r="BF48" s="777">
        <v>18911</v>
      </c>
      <c r="BG48" s="758">
        <v>18886</v>
      </c>
      <c r="BH48" s="758">
        <v>18911</v>
      </c>
      <c r="BI48" s="758">
        <v>18975</v>
      </c>
      <c r="BJ48" s="758">
        <v>19032</v>
      </c>
    </row>
    <row r="49" spans="1:62" ht="12.75" customHeight="1">
      <c r="A49" s="753">
        <v>227</v>
      </c>
      <c r="B49" s="769" t="s">
        <v>862</v>
      </c>
      <c r="C49" s="750">
        <v>11454</v>
      </c>
      <c r="D49" s="1669">
        <v>11562</v>
      </c>
      <c r="E49" s="1669">
        <v>11469</v>
      </c>
      <c r="F49" s="1669">
        <v>11484</v>
      </c>
      <c r="G49" s="1669">
        <v>11521</v>
      </c>
      <c r="H49" s="750">
        <v>11538</v>
      </c>
      <c r="I49" s="1669">
        <v>11586</v>
      </c>
      <c r="J49" s="1669">
        <v>11634</v>
      </c>
      <c r="K49" s="1669">
        <v>11749</v>
      </c>
      <c r="L49" s="1669">
        <v>11845</v>
      </c>
      <c r="M49" s="750">
        <v>11922</v>
      </c>
      <c r="N49" s="1669">
        <v>12018</v>
      </c>
      <c r="O49" s="1669">
        <v>12028</v>
      </c>
      <c r="P49" s="1669">
        <v>12061</v>
      </c>
      <c r="Q49" s="1669">
        <v>12118</v>
      </c>
      <c r="R49" s="750">
        <v>12168</v>
      </c>
      <c r="S49" s="1669">
        <v>12158</v>
      </c>
      <c r="T49" s="1669">
        <v>12193</v>
      </c>
      <c r="U49" s="1669">
        <v>12222</v>
      </c>
      <c r="V49" s="1669">
        <v>12216</v>
      </c>
      <c r="W49" s="750">
        <v>12228</v>
      </c>
      <c r="X49" s="1669">
        <v>12195</v>
      </c>
      <c r="Y49" s="1669">
        <v>12227</v>
      </c>
      <c r="Z49" s="1669">
        <v>12261</v>
      </c>
      <c r="AA49" s="1669">
        <v>12377</v>
      </c>
      <c r="AB49" s="750">
        <v>12415</v>
      </c>
      <c r="AC49" s="750">
        <v>12466</v>
      </c>
      <c r="AD49" s="750">
        <v>12518</v>
      </c>
      <c r="AE49" s="750">
        <v>12591</v>
      </c>
      <c r="AF49" s="750">
        <v>12710</v>
      </c>
      <c r="AG49" s="750">
        <v>12784</v>
      </c>
      <c r="AH49" s="750">
        <v>12818</v>
      </c>
      <c r="AI49" s="750">
        <v>12828</v>
      </c>
      <c r="AJ49" s="750">
        <v>12861</v>
      </c>
      <c r="AK49" s="750">
        <v>12948</v>
      </c>
      <c r="AL49" s="750">
        <v>12989</v>
      </c>
      <c r="AM49" s="750">
        <v>13008</v>
      </c>
      <c r="AN49" s="750">
        <v>12988</v>
      </c>
      <c r="AO49" s="750">
        <v>13063</v>
      </c>
      <c r="AP49" s="750">
        <v>13053</v>
      </c>
      <c r="AQ49" s="750">
        <v>13154</v>
      </c>
      <c r="AR49" s="750">
        <v>13014</v>
      </c>
      <c r="AS49" s="750">
        <v>13164</v>
      </c>
      <c r="AT49" s="750">
        <v>13117</v>
      </c>
      <c r="AU49" s="750">
        <v>13153</v>
      </c>
      <c r="AV49" s="756">
        <v>13470</v>
      </c>
      <c r="AW49" s="757">
        <v>13126</v>
      </c>
      <c r="AX49" s="757">
        <v>13037</v>
      </c>
      <c r="AY49" s="757">
        <v>12927</v>
      </c>
      <c r="AZ49" s="757">
        <v>12813</v>
      </c>
      <c r="BA49" s="757">
        <v>12723</v>
      </c>
      <c r="BB49" s="750">
        <v>12710</v>
      </c>
      <c r="BC49" s="750">
        <v>12797</v>
      </c>
      <c r="BD49" s="758">
        <v>12793</v>
      </c>
      <c r="BE49" s="758">
        <v>12850</v>
      </c>
      <c r="BF49" s="777">
        <v>12882</v>
      </c>
      <c r="BG49" s="758">
        <v>12864</v>
      </c>
      <c r="BH49" s="758">
        <v>12875</v>
      </c>
      <c r="BI49" s="758">
        <v>12814</v>
      </c>
      <c r="BJ49" s="758">
        <v>12811</v>
      </c>
    </row>
    <row r="50" spans="1:62" ht="12.75" customHeight="1">
      <c r="A50" s="753">
        <v>229</v>
      </c>
      <c r="B50" s="769" t="s">
        <v>906</v>
      </c>
      <c r="C50" s="750">
        <v>15711</v>
      </c>
      <c r="D50" s="1669">
        <v>15831</v>
      </c>
      <c r="E50" s="1669">
        <v>16226</v>
      </c>
      <c r="F50" s="1669">
        <v>16495</v>
      </c>
      <c r="G50" s="1669">
        <v>16864</v>
      </c>
      <c r="H50" s="750">
        <v>17153</v>
      </c>
      <c r="I50" s="1669">
        <v>17519</v>
      </c>
      <c r="J50" s="1669">
        <v>18059</v>
      </c>
      <c r="K50" s="1669">
        <v>18512</v>
      </c>
      <c r="L50" s="1669">
        <v>18840</v>
      </c>
      <c r="M50" s="750">
        <v>19261</v>
      </c>
      <c r="N50" s="1669">
        <v>19539</v>
      </c>
      <c r="O50" s="1669">
        <v>19877</v>
      </c>
      <c r="P50" s="1669">
        <v>20042</v>
      </c>
      <c r="Q50" s="1669">
        <v>20224</v>
      </c>
      <c r="R50" s="750">
        <v>20465</v>
      </c>
      <c r="S50" s="1669">
        <v>20624</v>
      </c>
      <c r="T50" s="1669">
        <v>20817</v>
      </c>
      <c r="U50" s="1669">
        <v>21006</v>
      </c>
      <c r="V50" s="1669">
        <v>21187</v>
      </c>
      <c r="W50" s="750">
        <v>21367</v>
      </c>
      <c r="X50" s="1669">
        <v>21527</v>
      </c>
      <c r="Y50" s="1669">
        <v>21676</v>
      </c>
      <c r="Z50" s="1669">
        <v>21805</v>
      </c>
      <c r="AA50" s="1669">
        <v>21959</v>
      </c>
      <c r="AB50" s="750">
        <v>22107</v>
      </c>
      <c r="AC50" s="750">
        <v>22321</v>
      </c>
      <c r="AD50" s="750">
        <v>22561</v>
      </c>
      <c r="AE50" s="750">
        <v>22808</v>
      </c>
      <c r="AF50" s="750">
        <v>23025</v>
      </c>
      <c r="AG50" s="750">
        <v>23255</v>
      </c>
      <c r="AH50" s="750">
        <v>23552</v>
      </c>
      <c r="AI50" s="750">
        <v>23748</v>
      </c>
      <c r="AJ50" s="750">
        <v>24031</v>
      </c>
      <c r="AK50" s="750">
        <v>24321</v>
      </c>
      <c r="AL50" s="750">
        <v>24588</v>
      </c>
      <c r="AM50" s="750">
        <v>24727</v>
      </c>
      <c r="AN50" s="750">
        <v>24912</v>
      </c>
      <c r="AO50" s="750">
        <v>25082</v>
      </c>
      <c r="AP50" s="750">
        <v>25365</v>
      </c>
      <c r="AQ50" s="750">
        <v>25795</v>
      </c>
      <c r="AR50" s="750">
        <v>25545</v>
      </c>
      <c r="AS50" s="750">
        <v>26054</v>
      </c>
      <c r="AT50" s="750">
        <v>26381</v>
      </c>
      <c r="AU50" s="750">
        <v>26554</v>
      </c>
      <c r="AV50" s="756">
        <v>26952</v>
      </c>
      <c r="AW50" s="757">
        <v>26909</v>
      </c>
      <c r="AX50" s="757">
        <v>26924</v>
      </c>
      <c r="AY50" s="757">
        <v>27081</v>
      </c>
      <c r="AZ50" s="757">
        <v>27198</v>
      </c>
      <c r="BA50" s="757">
        <v>27297</v>
      </c>
      <c r="BB50" s="750">
        <v>27425</v>
      </c>
      <c r="BC50" s="750">
        <v>27539</v>
      </c>
      <c r="BD50" s="758">
        <v>27538</v>
      </c>
      <c r="BE50" s="758">
        <v>27665</v>
      </c>
      <c r="BF50" s="777">
        <v>27757</v>
      </c>
      <c r="BG50" s="758">
        <v>27857</v>
      </c>
      <c r="BH50" s="758">
        <v>28147</v>
      </c>
      <c r="BI50" s="758">
        <v>28180</v>
      </c>
      <c r="BJ50" s="758">
        <v>28193</v>
      </c>
    </row>
    <row r="51" spans="1:62" ht="12.75" customHeight="1">
      <c r="A51" s="753">
        <v>464</v>
      </c>
      <c r="B51" s="769" t="s">
        <v>279</v>
      </c>
      <c r="C51" s="750">
        <v>3530</v>
      </c>
      <c r="D51" s="1669">
        <v>3684</v>
      </c>
      <c r="E51" s="1669">
        <v>3808</v>
      </c>
      <c r="F51" s="1669">
        <v>4117</v>
      </c>
      <c r="G51" s="1669">
        <v>4265</v>
      </c>
      <c r="H51" s="750">
        <v>4449</v>
      </c>
      <c r="I51" s="1669">
        <v>4561</v>
      </c>
      <c r="J51" s="1669">
        <v>4694</v>
      </c>
      <c r="K51" s="1669">
        <v>5318</v>
      </c>
      <c r="L51" s="1669">
        <v>5744</v>
      </c>
      <c r="M51" s="750">
        <v>6067</v>
      </c>
      <c r="N51" s="1669">
        <v>6353</v>
      </c>
      <c r="O51" s="1669">
        <v>6566</v>
      </c>
      <c r="P51" s="1669">
        <v>6862</v>
      </c>
      <c r="Q51" s="1669">
        <v>6955</v>
      </c>
      <c r="R51" s="750">
        <v>7176</v>
      </c>
      <c r="S51" s="1669">
        <v>7418</v>
      </c>
      <c r="T51" s="1669">
        <v>7735</v>
      </c>
      <c r="U51" s="1669">
        <v>7996</v>
      </c>
      <c r="V51" s="1669">
        <v>8259</v>
      </c>
      <c r="W51" s="750">
        <v>8529</v>
      </c>
      <c r="X51" s="1669">
        <v>8586</v>
      </c>
      <c r="Y51" s="1669">
        <v>8623</v>
      </c>
      <c r="Z51" s="1669">
        <v>8679</v>
      </c>
      <c r="AA51" s="1669">
        <v>8784</v>
      </c>
      <c r="AB51" s="750">
        <v>8847</v>
      </c>
      <c r="AC51" s="750">
        <v>9012</v>
      </c>
      <c r="AD51" s="750">
        <v>9138</v>
      </c>
      <c r="AE51" s="750">
        <v>9364</v>
      </c>
      <c r="AF51" s="750">
        <v>9528</v>
      </c>
      <c r="AG51" s="750">
        <v>9698</v>
      </c>
      <c r="AH51" s="750">
        <v>9763</v>
      </c>
      <c r="AI51" s="750">
        <v>9911</v>
      </c>
      <c r="AJ51" s="750">
        <v>10023</v>
      </c>
      <c r="AK51" s="750">
        <v>10132</v>
      </c>
      <c r="AL51" s="755">
        <v>10240</v>
      </c>
      <c r="AM51" s="750">
        <v>10352</v>
      </c>
      <c r="AN51" s="750">
        <v>10542</v>
      </c>
      <c r="AO51" s="750">
        <v>10652</v>
      </c>
      <c r="AP51" s="750">
        <v>10756</v>
      </c>
      <c r="AQ51" s="755">
        <v>11140</v>
      </c>
      <c r="AR51" s="750">
        <v>10886</v>
      </c>
      <c r="AS51" s="750">
        <v>11106</v>
      </c>
      <c r="AT51" s="755">
        <v>11315</v>
      </c>
      <c r="AU51" s="750">
        <v>11489</v>
      </c>
      <c r="AV51" s="756">
        <v>11637</v>
      </c>
      <c r="AW51" s="757">
        <v>11797</v>
      </c>
      <c r="AX51" s="757">
        <v>11900</v>
      </c>
      <c r="AY51" s="757">
        <v>11967</v>
      </c>
      <c r="AZ51" s="757">
        <v>12001</v>
      </c>
      <c r="BA51" s="757">
        <v>12092</v>
      </c>
      <c r="BB51" s="750">
        <v>12223</v>
      </c>
      <c r="BC51" s="750">
        <v>12396</v>
      </c>
      <c r="BD51" s="758">
        <v>12504</v>
      </c>
      <c r="BE51" s="758">
        <v>12624</v>
      </c>
      <c r="BF51" s="777">
        <v>12757</v>
      </c>
      <c r="BG51" s="758">
        <v>12875</v>
      </c>
      <c r="BH51" s="758">
        <v>12988</v>
      </c>
      <c r="BI51" s="758">
        <v>13125</v>
      </c>
      <c r="BJ51" s="758">
        <v>13259</v>
      </c>
    </row>
    <row r="52" spans="1:62" ht="12.75" customHeight="1">
      <c r="A52" s="753">
        <v>481</v>
      </c>
      <c r="B52" s="769" t="s">
        <v>280</v>
      </c>
      <c r="C52" s="750">
        <v>3859</v>
      </c>
      <c r="D52" s="1669">
        <v>3870</v>
      </c>
      <c r="E52" s="1669">
        <v>3941</v>
      </c>
      <c r="F52" s="1669">
        <v>3951</v>
      </c>
      <c r="G52" s="1669">
        <v>4030</v>
      </c>
      <c r="H52" s="750">
        <v>4073</v>
      </c>
      <c r="I52" s="1669">
        <v>4167</v>
      </c>
      <c r="J52" s="1669">
        <v>4238</v>
      </c>
      <c r="K52" s="1669">
        <v>4288</v>
      </c>
      <c r="L52" s="1669">
        <v>4329</v>
      </c>
      <c r="M52" s="750">
        <v>4393</v>
      </c>
      <c r="N52" s="1669">
        <v>4483</v>
      </c>
      <c r="O52" s="1669">
        <v>4556</v>
      </c>
      <c r="P52" s="1669">
        <v>4637</v>
      </c>
      <c r="Q52" s="1669">
        <v>4713</v>
      </c>
      <c r="R52" s="750">
        <v>4793</v>
      </c>
      <c r="S52" s="1669">
        <v>4872</v>
      </c>
      <c r="T52" s="1669">
        <v>4892</v>
      </c>
      <c r="U52" s="1669">
        <v>4965</v>
      </c>
      <c r="V52" s="1669">
        <v>4997</v>
      </c>
      <c r="W52" s="750">
        <v>5049</v>
      </c>
      <c r="X52" s="1669">
        <v>5083</v>
      </c>
      <c r="Y52" s="1669">
        <v>5100</v>
      </c>
      <c r="Z52" s="1669">
        <v>5137</v>
      </c>
      <c r="AA52" s="1669">
        <v>5182</v>
      </c>
      <c r="AB52" s="750">
        <v>5215</v>
      </c>
      <c r="AC52" s="750">
        <v>5274</v>
      </c>
      <c r="AD52" s="750">
        <v>5329</v>
      </c>
      <c r="AE52" s="750">
        <v>5409</v>
      </c>
      <c r="AF52" s="750">
        <v>5484</v>
      </c>
      <c r="AG52" s="750">
        <v>5552</v>
      </c>
      <c r="AH52" s="750">
        <v>5632</v>
      </c>
      <c r="AI52" s="750">
        <v>5712</v>
      </c>
      <c r="AJ52" s="750">
        <v>5750</v>
      </c>
      <c r="AK52" s="750">
        <v>5764</v>
      </c>
      <c r="AL52" s="755">
        <v>5817</v>
      </c>
      <c r="AM52" s="750">
        <v>5802</v>
      </c>
      <c r="AN52" s="750">
        <v>5844</v>
      </c>
      <c r="AO52" s="750">
        <v>5841</v>
      </c>
      <c r="AP52" s="750">
        <v>5846</v>
      </c>
      <c r="AQ52" s="755">
        <v>6001</v>
      </c>
      <c r="AR52" s="750">
        <v>5814</v>
      </c>
      <c r="AS52" s="750">
        <v>5844</v>
      </c>
      <c r="AT52" s="755">
        <v>5836</v>
      </c>
      <c r="AU52" s="750">
        <v>5866</v>
      </c>
      <c r="AV52" s="756">
        <v>6024</v>
      </c>
      <c r="AW52" s="757">
        <v>5860</v>
      </c>
      <c r="AX52" s="757">
        <v>5811</v>
      </c>
      <c r="AY52" s="757">
        <v>5791</v>
      </c>
      <c r="AZ52" s="757">
        <v>5746</v>
      </c>
      <c r="BA52" s="757">
        <v>5715</v>
      </c>
      <c r="BB52" s="768">
        <v>5659</v>
      </c>
      <c r="BC52" s="750">
        <v>5598</v>
      </c>
      <c r="BD52" s="758">
        <v>5562</v>
      </c>
      <c r="BE52" s="758">
        <v>5573</v>
      </c>
      <c r="BF52" s="777">
        <v>5537</v>
      </c>
      <c r="BG52" s="758">
        <v>5516</v>
      </c>
      <c r="BH52" s="758">
        <v>5502</v>
      </c>
      <c r="BI52" s="758">
        <v>5531</v>
      </c>
      <c r="BJ52" s="758">
        <v>5475</v>
      </c>
    </row>
    <row r="53" spans="1:62" ht="12.75" customHeight="1">
      <c r="A53" s="753">
        <v>501</v>
      </c>
      <c r="B53" s="769" t="s">
        <v>907</v>
      </c>
      <c r="C53" s="750">
        <v>6613</v>
      </c>
      <c r="D53" s="1669">
        <v>6609</v>
      </c>
      <c r="E53" s="1669">
        <v>6598</v>
      </c>
      <c r="F53" s="1669">
        <v>6575</v>
      </c>
      <c r="G53" s="1669">
        <v>6611</v>
      </c>
      <c r="H53" s="750">
        <v>6611</v>
      </c>
      <c r="I53" s="1669">
        <v>6591</v>
      </c>
      <c r="J53" s="1669">
        <v>6582</v>
      </c>
      <c r="K53" s="1669">
        <v>6666</v>
      </c>
      <c r="L53" s="1669">
        <v>6645</v>
      </c>
      <c r="M53" s="750">
        <v>6654</v>
      </c>
      <c r="N53" s="1669">
        <v>6677</v>
      </c>
      <c r="O53" s="1669">
        <v>6674</v>
      </c>
      <c r="P53" s="1669">
        <v>6677</v>
      </c>
      <c r="Q53" s="1669">
        <v>6657</v>
      </c>
      <c r="R53" s="750">
        <v>6658</v>
      </c>
      <c r="S53" s="1669">
        <v>6633</v>
      </c>
      <c r="T53" s="1669">
        <v>6626</v>
      </c>
      <c r="U53" s="1669">
        <v>6615</v>
      </c>
      <c r="V53" s="1669">
        <v>6620</v>
      </c>
      <c r="W53" s="750">
        <v>6611</v>
      </c>
      <c r="X53" s="1669">
        <v>6595</v>
      </c>
      <c r="Y53" s="1669">
        <v>6601</v>
      </c>
      <c r="Z53" s="1669">
        <v>6577</v>
      </c>
      <c r="AA53" s="1669">
        <v>6565</v>
      </c>
      <c r="AB53" s="750">
        <v>6554</v>
      </c>
      <c r="AC53" s="750">
        <v>6530</v>
      </c>
      <c r="AD53" s="750">
        <v>6551</v>
      </c>
      <c r="AE53" s="750">
        <v>6580</v>
      </c>
      <c r="AF53" s="750">
        <v>6579</v>
      </c>
      <c r="AG53" s="750">
        <v>6585</v>
      </c>
      <c r="AH53" s="750">
        <v>6589</v>
      </c>
      <c r="AI53" s="750">
        <v>6575</v>
      </c>
      <c r="AJ53" s="750">
        <v>6567</v>
      </c>
      <c r="AK53" s="750">
        <v>6606</v>
      </c>
      <c r="AL53" s="750">
        <v>6611</v>
      </c>
      <c r="AM53" s="750">
        <v>6585</v>
      </c>
      <c r="AN53" s="750">
        <v>6580</v>
      </c>
      <c r="AO53" s="750">
        <v>6572</v>
      </c>
      <c r="AP53" s="750">
        <v>6534</v>
      </c>
      <c r="AQ53" s="755">
        <v>6630</v>
      </c>
      <c r="AR53" s="750">
        <v>6452</v>
      </c>
      <c r="AS53" s="750">
        <v>6528</v>
      </c>
      <c r="AT53" s="755">
        <v>6443</v>
      </c>
      <c r="AU53" s="750">
        <v>6344</v>
      </c>
      <c r="AV53" s="756">
        <v>6529</v>
      </c>
      <c r="AW53" s="757">
        <v>6287</v>
      </c>
      <c r="AX53" s="757">
        <v>6248</v>
      </c>
      <c r="AY53" s="757">
        <v>6200</v>
      </c>
      <c r="AZ53" s="757">
        <v>6147</v>
      </c>
      <c r="BA53" s="757">
        <v>6108</v>
      </c>
      <c r="BB53" s="750">
        <v>6047</v>
      </c>
      <c r="BC53" s="750">
        <v>6003</v>
      </c>
      <c r="BD53" s="758">
        <v>5968</v>
      </c>
      <c r="BE53" s="758">
        <v>5963</v>
      </c>
      <c r="BF53" s="777">
        <v>5927</v>
      </c>
      <c r="BG53" s="758">
        <v>5898</v>
      </c>
      <c r="BH53" s="758">
        <v>5890</v>
      </c>
      <c r="BI53" s="758">
        <v>5879</v>
      </c>
      <c r="BJ53" s="758">
        <v>5800</v>
      </c>
    </row>
    <row r="54" spans="1:62" s="767" customFormat="1" ht="20.25" customHeight="1">
      <c r="A54" s="765"/>
      <c r="B54" s="778" t="s">
        <v>282</v>
      </c>
      <c r="C54" s="750">
        <f>SUM(C55:C59)</f>
        <v>53658</v>
      </c>
      <c r="D54" s="750">
        <f t="shared" ref="D54:BJ54" si="8">SUM(D55:D59)</f>
        <v>54833</v>
      </c>
      <c r="E54" s="750">
        <f t="shared" si="8"/>
        <v>55388</v>
      </c>
      <c r="F54" s="750">
        <f t="shared" si="8"/>
        <v>54437</v>
      </c>
      <c r="G54" s="750">
        <f t="shared" si="8"/>
        <v>53715</v>
      </c>
      <c r="H54" s="750">
        <f t="shared" si="8"/>
        <v>53730</v>
      </c>
      <c r="I54" s="750">
        <f t="shared" si="8"/>
        <v>55924</v>
      </c>
      <c r="J54" s="750">
        <f t="shared" si="8"/>
        <v>56415</v>
      </c>
      <c r="K54" s="750">
        <f t="shared" si="8"/>
        <v>55814</v>
      </c>
      <c r="L54" s="750">
        <f t="shared" si="8"/>
        <v>55273</v>
      </c>
      <c r="M54" s="750">
        <f t="shared" si="8"/>
        <v>55660</v>
      </c>
      <c r="N54" s="750">
        <f t="shared" si="8"/>
        <v>57959</v>
      </c>
      <c r="O54" s="750">
        <f t="shared" si="8"/>
        <v>58197</v>
      </c>
      <c r="P54" s="750">
        <f t="shared" si="8"/>
        <v>57839</v>
      </c>
      <c r="Q54" s="750">
        <f t="shared" si="8"/>
        <v>57143</v>
      </c>
      <c r="R54" s="750">
        <f t="shared" si="8"/>
        <v>57513</v>
      </c>
      <c r="S54" s="750">
        <f t="shared" si="8"/>
        <v>57655</v>
      </c>
      <c r="T54" s="750">
        <f t="shared" si="8"/>
        <v>57438</v>
      </c>
      <c r="U54" s="750">
        <f t="shared" si="8"/>
        <v>57897</v>
      </c>
      <c r="V54" s="750">
        <f t="shared" si="8"/>
        <v>57876</v>
      </c>
      <c r="W54" s="750">
        <f t="shared" si="8"/>
        <v>57967</v>
      </c>
      <c r="X54" s="750">
        <f t="shared" si="8"/>
        <v>57840</v>
      </c>
      <c r="Y54" s="750">
        <f t="shared" si="8"/>
        <v>57890</v>
      </c>
      <c r="Z54" s="750">
        <f t="shared" si="8"/>
        <v>58102</v>
      </c>
      <c r="AA54" s="750">
        <f t="shared" si="8"/>
        <v>58387</v>
      </c>
      <c r="AB54" s="750">
        <f t="shared" si="8"/>
        <v>58494</v>
      </c>
      <c r="AC54" s="750">
        <f t="shared" si="8"/>
        <v>58942</v>
      </c>
      <c r="AD54" s="750">
        <f t="shared" si="8"/>
        <v>59322</v>
      </c>
      <c r="AE54" s="750">
        <f t="shared" si="8"/>
        <v>59988</v>
      </c>
      <c r="AF54" s="750">
        <f t="shared" si="8"/>
        <v>60656</v>
      </c>
      <c r="AG54" s="750">
        <f t="shared" si="8"/>
        <v>61197</v>
      </c>
      <c r="AH54" s="750">
        <f t="shared" si="8"/>
        <v>61671</v>
      </c>
      <c r="AI54" s="750">
        <f t="shared" si="8"/>
        <v>62007</v>
      </c>
      <c r="AJ54" s="750">
        <f t="shared" si="8"/>
        <v>62243</v>
      </c>
      <c r="AK54" s="750">
        <f t="shared" si="8"/>
        <v>62325</v>
      </c>
      <c r="AL54" s="750">
        <f t="shared" si="8"/>
        <v>62607</v>
      </c>
      <c r="AM54" s="750">
        <f t="shared" si="8"/>
        <v>62793</v>
      </c>
      <c r="AN54" s="750">
        <f t="shared" si="8"/>
        <v>62922</v>
      </c>
      <c r="AO54" s="750">
        <f t="shared" si="8"/>
        <v>62672</v>
      </c>
      <c r="AP54" s="750">
        <f t="shared" si="8"/>
        <v>62769</v>
      </c>
      <c r="AQ54" s="750">
        <f t="shared" si="8"/>
        <v>63976</v>
      </c>
      <c r="AR54" s="750">
        <f t="shared" si="8"/>
        <v>62523</v>
      </c>
      <c r="AS54" s="750">
        <f t="shared" si="8"/>
        <v>62661</v>
      </c>
      <c r="AT54" s="750">
        <f t="shared" si="8"/>
        <v>62652</v>
      </c>
      <c r="AU54" s="750">
        <f t="shared" si="8"/>
        <v>62360</v>
      </c>
      <c r="AV54" s="750">
        <f t="shared" si="8"/>
        <v>63698</v>
      </c>
      <c r="AW54" s="750">
        <f t="shared" si="8"/>
        <v>62254</v>
      </c>
      <c r="AX54" s="750">
        <f t="shared" si="8"/>
        <v>62080</v>
      </c>
      <c r="AY54" s="750">
        <f t="shared" si="8"/>
        <v>62047</v>
      </c>
      <c r="AZ54" s="750">
        <f t="shared" si="8"/>
        <v>61987</v>
      </c>
      <c r="BA54" s="750">
        <f t="shared" si="8"/>
        <v>61921</v>
      </c>
      <c r="BB54" s="750">
        <f t="shared" si="8"/>
        <v>61813</v>
      </c>
      <c r="BC54" s="750">
        <f t="shared" si="8"/>
        <v>61667</v>
      </c>
      <c r="BD54" s="750">
        <f t="shared" si="8"/>
        <v>61277</v>
      </c>
      <c r="BE54" s="750">
        <f t="shared" si="8"/>
        <v>61031</v>
      </c>
      <c r="BF54" s="750">
        <f t="shared" si="8"/>
        <v>60808</v>
      </c>
      <c r="BG54" s="750">
        <f t="shared" si="8"/>
        <v>60890</v>
      </c>
      <c r="BH54" s="750">
        <f t="shared" si="8"/>
        <v>60973</v>
      </c>
      <c r="BI54" s="750">
        <f t="shared" si="8"/>
        <v>60858</v>
      </c>
      <c r="BJ54" s="750">
        <f t="shared" si="8"/>
        <v>60796</v>
      </c>
    </row>
    <row r="55" spans="1:62" ht="12.75" customHeight="1">
      <c r="A55" s="753">
        <v>209</v>
      </c>
      <c r="B55" s="769" t="s">
        <v>908</v>
      </c>
      <c r="C55" s="750">
        <v>21759</v>
      </c>
      <c r="D55" s="1669">
        <v>23425</v>
      </c>
      <c r="E55" s="1669">
        <v>23802</v>
      </c>
      <c r="F55" s="1669">
        <v>23278</v>
      </c>
      <c r="G55" s="1669">
        <v>22555</v>
      </c>
      <c r="H55" s="750">
        <v>22754</v>
      </c>
      <c r="I55" s="1669">
        <v>24853</v>
      </c>
      <c r="J55" s="1669">
        <v>25180</v>
      </c>
      <c r="K55" s="1669">
        <v>24585</v>
      </c>
      <c r="L55" s="1669">
        <v>23932</v>
      </c>
      <c r="M55" s="750">
        <v>24227</v>
      </c>
      <c r="N55" s="1669">
        <v>26430</v>
      </c>
      <c r="O55" s="1669">
        <v>26582</v>
      </c>
      <c r="P55" s="1669">
        <v>26005</v>
      </c>
      <c r="Q55" s="1669">
        <v>25217</v>
      </c>
      <c r="R55" s="750">
        <v>25465</v>
      </c>
      <c r="S55" s="1669">
        <v>25625</v>
      </c>
      <c r="T55" s="1669">
        <v>25631</v>
      </c>
      <c r="U55" s="1669">
        <v>25775</v>
      </c>
      <c r="V55" s="1669">
        <v>25794</v>
      </c>
      <c r="W55" s="750">
        <v>25877</v>
      </c>
      <c r="X55" s="1669">
        <v>25978</v>
      </c>
      <c r="Y55" s="1669">
        <v>26008</v>
      </c>
      <c r="Z55" s="1669">
        <v>26106</v>
      </c>
      <c r="AA55" s="1669">
        <v>26328</v>
      </c>
      <c r="AB55" s="750">
        <v>26441</v>
      </c>
      <c r="AC55" s="750">
        <v>26792</v>
      </c>
      <c r="AD55" s="750">
        <v>26982</v>
      </c>
      <c r="AE55" s="750">
        <v>27359</v>
      </c>
      <c r="AF55" s="750">
        <v>27793</v>
      </c>
      <c r="AG55" s="750">
        <v>28131</v>
      </c>
      <c r="AH55" s="750">
        <v>28435</v>
      </c>
      <c r="AI55" s="750">
        <v>28634</v>
      </c>
      <c r="AJ55" s="750">
        <v>28826</v>
      </c>
      <c r="AK55" s="750">
        <v>28971</v>
      </c>
      <c r="AL55" s="750">
        <v>29181</v>
      </c>
      <c r="AM55" s="750">
        <v>29346</v>
      </c>
      <c r="AN55" s="750">
        <v>29417</v>
      </c>
      <c r="AO55" s="750">
        <v>29392</v>
      </c>
      <c r="AP55" s="750">
        <v>29529</v>
      </c>
      <c r="AQ55" s="750">
        <v>30098</v>
      </c>
      <c r="AR55" s="750">
        <v>29522</v>
      </c>
      <c r="AS55" s="750">
        <v>29651</v>
      </c>
      <c r="AT55" s="750">
        <v>29735</v>
      </c>
      <c r="AU55" s="750">
        <v>29716</v>
      </c>
      <c r="AV55" s="756">
        <v>30360</v>
      </c>
      <c r="AW55" s="757">
        <v>29894</v>
      </c>
      <c r="AX55" s="757">
        <v>29858</v>
      </c>
      <c r="AY55" s="757">
        <v>29944</v>
      </c>
      <c r="AZ55" s="757">
        <v>30100</v>
      </c>
      <c r="BA55" s="757">
        <v>30189</v>
      </c>
      <c r="BB55" s="750">
        <v>30178</v>
      </c>
      <c r="BC55" s="750">
        <v>30255</v>
      </c>
      <c r="BD55" s="758">
        <v>30147</v>
      </c>
      <c r="BE55" s="758">
        <v>30182</v>
      </c>
      <c r="BF55" s="777">
        <v>30180</v>
      </c>
      <c r="BG55" s="758">
        <v>30416</v>
      </c>
      <c r="BH55" s="758">
        <v>30556</v>
      </c>
      <c r="BI55" s="758">
        <v>30591</v>
      </c>
      <c r="BJ55" s="758">
        <v>30675</v>
      </c>
    </row>
    <row r="56" spans="1:62" ht="12.75" customHeight="1">
      <c r="A56" s="753">
        <v>222</v>
      </c>
      <c r="B56" s="769" t="s">
        <v>909</v>
      </c>
      <c r="C56" s="750">
        <v>9486</v>
      </c>
      <c r="D56" s="1669">
        <v>9272</v>
      </c>
      <c r="E56" s="1669">
        <v>9376</v>
      </c>
      <c r="F56" s="1669">
        <v>9301</v>
      </c>
      <c r="G56" s="1669">
        <v>9195</v>
      </c>
      <c r="H56" s="750">
        <v>9122</v>
      </c>
      <c r="I56" s="1669">
        <v>9099</v>
      </c>
      <c r="J56" s="1669">
        <v>9102</v>
      </c>
      <c r="K56" s="1669">
        <v>9121</v>
      </c>
      <c r="L56" s="1669">
        <v>9117</v>
      </c>
      <c r="M56" s="750">
        <v>9116</v>
      </c>
      <c r="N56" s="1669">
        <v>9135</v>
      </c>
      <c r="O56" s="1669">
        <v>9117</v>
      </c>
      <c r="P56" s="1669">
        <v>9222</v>
      </c>
      <c r="Q56" s="1669">
        <v>9244</v>
      </c>
      <c r="R56" s="750">
        <v>9275</v>
      </c>
      <c r="S56" s="1669">
        <v>9254</v>
      </c>
      <c r="T56" s="1669">
        <v>9216</v>
      </c>
      <c r="U56" s="1669">
        <v>9212</v>
      </c>
      <c r="V56" s="1669">
        <v>9210</v>
      </c>
      <c r="W56" s="750">
        <v>9193</v>
      </c>
      <c r="X56" s="1669">
        <v>9183</v>
      </c>
      <c r="Y56" s="1669">
        <v>9033</v>
      </c>
      <c r="Z56" s="1669">
        <v>9085</v>
      </c>
      <c r="AA56" s="1669">
        <v>9042</v>
      </c>
      <c r="AB56" s="750">
        <v>9005</v>
      </c>
      <c r="AC56" s="750">
        <v>9016</v>
      </c>
      <c r="AD56" s="750">
        <v>9017</v>
      </c>
      <c r="AE56" s="750">
        <v>9122</v>
      </c>
      <c r="AF56" s="750">
        <v>9202</v>
      </c>
      <c r="AG56" s="750">
        <v>9252</v>
      </c>
      <c r="AH56" s="750">
        <v>9321</v>
      </c>
      <c r="AI56" s="750">
        <v>9352</v>
      </c>
      <c r="AJ56" s="750">
        <v>9315</v>
      </c>
      <c r="AK56" s="750">
        <v>9289</v>
      </c>
      <c r="AL56" s="750">
        <v>9298</v>
      </c>
      <c r="AM56" s="750">
        <v>9284</v>
      </c>
      <c r="AN56" s="750">
        <v>9295</v>
      </c>
      <c r="AO56" s="750">
        <v>9238</v>
      </c>
      <c r="AP56" s="750">
        <v>9229</v>
      </c>
      <c r="AQ56" s="750">
        <v>9386</v>
      </c>
      <c r="AR56" s="750">
        <v>9179</v>
      </c>
      <c r="AS56" s="750">
        <v>9182</v>
      </c>
      <c r="AT56" s="750">
        <v>9146</v>
      </c>
      <c r="AU56" s="750">
        <v>9092</v>
      </c>
      <c r="AV56" s="756">
        <v>9211</v>
      </c>
      <c r="AW56" s="757">
        <v>8966</v>
      </c>
      <c r="AX56" s="757">
        <v>8893</v>
      </c>
      <c r="AY56" s="757">
        <v>8836</v>
      </c>
      <c r="AZ56" s="757">
        <v>8783</v>
      </c>
      <c r="BA56" s="757">
        <v>8713</v>
      </c>
      <c r="BB56" s="750">
        <v>8683</v>
      </c>
      <c r="BC56" s="750">
        <v>8622</v>
      </c>
      <c r="BD56" s="758">
        <v>8509</v>
      </c>
      <c r="BE56" s="758">
        <v>8453</v>
      </c>
      <c r="BF56" s="777">
        <v>8388</v>
      </c>
      <c r="BG56" s="758">
        <v>8345</v>
      </c>
      <c r="BH56" s="758">
        <v>8295</v>
      </c>
      <c r="BI56" s="758">
        <v>8216</v>
      </c>
      <c r="BJ56" s="758">
        <v>8121</v>
      </c>
    </row>
    <row r="57" spans="1:62" ht="12.75" customHeight="1">
      <c r="A57" s="753">
        <v>225</v>
      </c>
      <c r="B57" s="769" t="s">
        <v>863</v>
      </c>
      <c r="C57" s="750">
        <v>9970</v>
      </c>
      <c r="D57" s="1669">
        <v>9902</v>
      </c>
      <c r="E57" s="1669">
        <v>9975</v>
      </c>
      <c r="F57" s="1669">
        <v>9673</v>
      </c>
      <c r="G57" s="1669">
        <v>9744</v>
      </c>
      <c r="H57" s="750">
        <v>9688</v>
      </c>
      <c r="I57" s="1669">
        <v>9773</v>
      </c>
      <c r="J57" s="1669">
        <v>9877</v>
      </c>
      <c r="K57" s="1669">
        <v>9787</v>
      </c>
      <c r="L57" s="1669">
        <v>9834</v>
      </c>
      <c r="M57" s="750">
        <v>9870</v>
      </c>
      <c r="N57" s="1669">
        <v>9910</v>
      </c>
      <c r="O57" s="1669">
        <v>9968</v>
      </c>
      <c r="P57" s="1669">
        <v>10090</v>
      </c>
      <c r="Q57" s="1669">
        <v>10171</v>
      </c>
      <c r="R57" s="750">
        <v>10246</v>
      </c>
      <c r="S57" s="1669">
        <v>10261</v>
      </c>
      <c r="T57" s="1669">
        <v>10318</v>
      </c>
      <c r="U57" s="1669">
        <v>10390</v>
      </c>
      <c r="V57" s="1669">
        <v>10394</v>
      </c>
      <c r="W57" s="750">
        <v>10431</v>
      </c>
      <c r="X57" s="1669">
        <v>10453</v>
      </c>
      <c r="Y57" s="1669">
        <v>10475</v>
      </c>
      <c r="Z57" s="1669">
        <v>10565</v>
      </c>
      <c r="AA57" s="1669">
        <v>10649</v>
      </c>
      <c r="AB57" s="750">
        <v>10704</v>
      </c>
      <c r="AC57" s="750">
        <v>10808</v>
      </c>
      <c r="AD57" s="750">
        <v>10997</v>
      </c>
      <c r="AE57" s="750">
        <v>11141</v>
      </c>
      <c r="AF57" s="750">
        <v>11270</v>
      </c>
      <c r="AG57" s="750">
        <v>11411</v>
      </c>
      <c r="AH57" s="750">
        <v>11445</v>
      </c>
      <c r="AI57" s="750">
        <v>11551</v>
      </c>
      <c r="AJ57" s="750">
        <v>11624</v>
      </c>
      <c r="AK57" s="750">
        <v>11630</v>
      </c>
      <c r="AL57" s="750">
        <v>11685</v>
      </c>
      <c r="AM57" s="750">
        <v>11747</v>
      </c>
      <c r="AN57" s="750">
        <v>11808</v>
      </c>
      <c r="AO57" s="750">
        <v>11755</v>
      </c>
      <c r="AP57" s="750">
        <v>11784</v>
      </c>
      <c r="AQ57" s="750">
        <v>12066</v>
      </c>
      <c r="AR57" s="750">
        <v>11726</v>
      </c>
      <c r="AS57" s="750">
        <v>11797</v>
      </c>
      <c r="AT57" s="750">
        <v>11791</v>
      </c>
      <c r="AU57" s="750">
        <v>11685</v>
      </c>
      <c r="AV57" s="756">
        <v>11987</v>
      </c>
      <c r="AW57" s="757">
        <v>11652</v>
      </c>
      <c r="AX57" s="757">
        <v>11586</v>
      </c>
      <c r="AY57" s="757">
        <v>11571</v>
      </c>
      <c r="AZ57" s="757">
        <v>11531</v>
      </c>
      <c r="BA57" s="757">
        <v>11500</v>
      </c>
      <c r="BB57" s="750">
        <v>11560</v>
      </c>
      <c r="BC57" s="750">
        <v>11512</v>
      </c>
      <c r="BD57" s="758">
        <v>11495</v>
      </c>
      <c r="BE57" s="758">
        <v>11419</v>
      </c>
      <c r="BF57" s="777">
        <v>11399</v>
      </c>
      <c r="BG57" s="758">
        <v>11356</v>
      </c>
      <c r="BH57" s="758">
        <v>11401</v>
      </c>
      <c r="BI57" s="758">
        <v>11368</v>
      </c>
      <c r="BJ57" s="758">
        <v>11344</v>
      </c>
    </row>
    <row r="58" spans="1:62" s="720" customFormat="1" ht="12.75" customHeight="1">
      <c r="A58" s="753">
        <v>585</v>
      </c>
      <c r="B58" s="769" t="s">
        <v>864</v>
      </c>
      <c r="C58" s="750">
        <v>6858</v>
      </c>
      <c r="D58" s="1669">
        <v>6789</v>
      </c>
      <c r="E58" s="1669">
        <v>6811</v>
      </c>
      <c r="F58" s="1669">
        <v>6790</v>
      </c>
      <c r="G58" s="1669">
        <v>6774</v>
      </c>
      <c r="H58" s="750">
        <v>6753</v>
      </c>
      <c r="I58" s="1669">
        <v>6763</v>
      </c>
      <c r="J58" s="1669">
        <v>6796</v>
      </c>
      <c r="K58" s="1669">
        <v>6839</v>
      </c>
      <c r="L58" s="1669">
        <v>6876</v>
      </c>
      <c r="M58" s="750">
        <v>6907</v>
      </c>
      <c r="N58" s="1669">
        <v>6916</v>
      </c>
      <c r="O58" s="1669">
        <v>6919</v>
      </c>
      <c r="P58" s="1669">
        <v>6915</v>
      </c>
      <c r="Q58" s="1669">
        <v>6902</v>
      </c>
      <c r="R58" s="750">
        <v>6901</v>
      </c>
      <c r="S58" s="1669">
        <v>6902</v>
      </c>
      <c r="T58" s="1669">
        <v>6650</v>
      </c>
      <c r="U58" s="1669">
        <v>6905</v>
      </c>
      <c r="V58" s="1669">
        <v>6857</v>
      </c>
      <c r="W58" s="750">
        <v>6846</v>
      </c>
      <c r="X58" s="1669">
        <v>6652</v>
      </c>
      <c r="Y58" s="1669">
        <v>6814</v>
      </c>
      <c r="Z58" s="1669">
        <v>6801</v>
      </c>
      <c r="AA58" s="1669">
        <v>6835</v>
      </c>
      <c r="AB58" s="750">
        <v>6833</v>
      </c>
      <c r="AC58" s="750">
        <v>6818</v>
      </c>
      <c r="AD58" s="750">
        <v>6807</v>
      </c>
      <c r="AE58" s="750">
        <v>6818</v>
      </c>
      <c r="AF58" s="750">
        <v>6819</v>
      </c>
      <c r="AG58" s="750">
        <v>6816</v>
      </c>
      <c r="AH58" s="750">
        <v>6867</v>
      </c>
      <c r="AI58" s="750">
        <v>6873</v>
      </c>
      <c r="AJ58" s="750">
        <v>6884</v>
      </c>
      <c r="AK58" s="750">
        <v>6866</v>
      </c>
      <c r="AL58" s="750">
        <v>6878</v>
      </c>
      <c r="AM58" s="750">
        <v>6854</v>
      </c>
      <c r="AN58" s="750">
        <v>6820</v>
      </c>
      <c r="AO58" s="750">
        <v>6750</v>
      </c>
      <c r="AP58" s="750">
        <v>6679</v>
      </c>
      <c r="AQ58" s="750">
        <v>6783</v>
      </c>
      <c r="AR58" s="750">
        <v>6595</v>
      </c>
      <c r="AS58" s="750">
        <v>6554</v>
      </c>
      <c r="AT58" s="750">
        <v>6551</v>
      </c>
      <c r="AU58" s="750">
        <v>6485</v>
      </c>
      <c r="AV58" s="756">
        <v>6609</v>
      </c>
      <c r="AW58" s="779">
        <v>6406</v>
      </c>
      <c r="AX58" s="762">
        <v>6379</v>
      </c>
      <c r="AY58" s="762">
        <v>6349</v>
      </c>
      <c r="AZ58" s="762">
        <v>6272</v>
      </c>
      <c r="BA58" s="762">
        <v>6228</v>
      </c>
      <c r="BB58" s="750">
        <v>6181</v>
      </c>
      <c r="BC58" s="750">
        <v>6131</v>
      </c>
      <c r="BD58" s="758">
        <v>6073</v>
      </c>
      <c r="BE58" s="758">
        <v>5975</v>
      </c>
      <c r="BF58" s="777">
        <v>5912</v>
      </c>
      <c r="BG58" s="758">
        <v>5872</v>
      </c>
      <c r="BH58" s="758">
        <v>5825</v>
      </c>
      <c r="BI58" s="758">
        <v>5805</v>
      </c>
      <c r="BJ58" s="758">
        <v>5783</v>
      </c>
    </row>
    <row r="59" spans="1:62" s="720" customFormat="1" ht="12.75" customHeight="1">
      <c r="A59" s="753">
        <v>586</v>
      </c>
      <c r="B59" s="769" t="s">
        <v>910</v>
      </c>
      <c r="C59" s="750">
        <v>5585</v>
      </c>
      <c r="D59" s="1669">
        <v>5445</v>
      </c>
      <c r="E59" s="1669">
        <v>5424</v>
      </c>
      <c r="F59" s="1669">
        <v>5395</v>
      </c>
      <c r="G59" s="1669">
        <v>5447</v>
      </c>
      <c r="H59" s="750">
        <v>5413</v>
      </c>
      <c r="I59" s="1669">
        <v>5436</v>
      </c>
      <c r="J59" s="1669">
        <v>5460</v>
      </c>
      <c r="K59" s="1669">
        <v>5482</v>
      </c>
      <c r="L59" s="1669">
        <v>5514</v>
      </c>
      <c r="M59" s="750">
        <v>5540</v>
      </c>
      <c r="N59" s="1669">
        <v>5568</v>
      </c>
      <c r="O59" s="1669">
        <v>5611</v>
      </c>
      <c r="P59" s="1669">
        <v>5607</v>
      </c>
      <c r="Q59" s="1669">
        <v>5609</v>
      </c>
      <c r="R59" s="750">
        <v>5626</v>
      </c>
      <c r="S59" s="1669">
        <v>5613</v>
      </c>
      <c r="T59" s="768">
        <v>5623</v>
      </c>
      <c r="U59" s="1669">
        <v>5615</v>
      </c>
      <c r="V59" s="1669">
        <v>5621</v>
      </c>
      <c r="W59" s="750">
        <v>5620</v>
      </c>
      <c r="X59" s="768">
        <v>5574</v>
      </c>
      <c r="Y59" s="1669">
        <v>5560</v>
      </c>
      <c r="Z59" s="1669">
        <v>5545</v>
      </c>
      <c r="AA59" s="1669">
        <v>5533</v>
      </c>
      <c r="AB59" s="750">
        <v>5511</v>
      </c>
      <c r="AC59" s="750">
        <v>5508</v>
      </c>
      <c r="AD59" s="750">
        <v>5519</v>
      </c>
      <c r="AE59" s="750">
        <v>5548</v>
      </c>
      <c r="AF59" s="750">
        <v>5572</v>
      </c>
      <c r="AG59" s="750">
        <v>5587</v>
      </c>
      <c r="AH59" s="750">
        <v>5603</v>
      </c>
      <c r="AI59" s="750">
        <v>5597</v>
      </c>
      <c r="AJ59" s="750">
        <v>5594</v>
      </c>
      <c r="AK59" s="750">
        <v>5569</v>
      </c>
      <c r="AL59" s="750">
        <v>5565</v>
      </c>
      <c r="AM59" s="750">
        <v>5562</v>
      </c>
      <c r="AN59" s="750">
        <v>5582</v>
      </c>
      <c r="AO59" s="750">
        <v>5537</v>
      </c>
      <c r="AP59" s="750">
        <v>5548</v>
      </c>
      <c r="AQ59" s="750">
        <v>5643</v>
      </c>
      <c r="AR59" s="750">
        <v>5501</v>
      </c>
      <c r="AS59" s="750">
        <v>5477</v>
      </c>
      <c r="AT59" s="750">
        <v>5429</v>
      </c>
      <c r="AU59" s="750">
        <v>5382</v>
      </c>
      <c r="AV59" s="756">
        <v>5531</v>
      </c>
      <c r="AW59" s="779">
        <v>5336</v>
      </c>
      <c r="AX59" s="762">
        <v>5364</v>
      </c>
      <c r="AY59" s="762">
        <v>5347</v>
      </c>
      <c r="AZ59" s="762">
        <v>5301</v>
      </c>
      <c r="BA59" s="762">
        <v>5291</v>
      </c>
      <c r="BB59" s="750">
        <v>5211</v>
      </c>
      <c r="BC59" s="750">
        <v>5147</v>
      </c>
      <c r="BD59" s="758">
        <v>5053</v>
      </c>
      <c r="BE59" s="758">
        <v>5002</v>
      </c>
      <c r="BF59" s="777">
        <v>4929</v>
      </c>
      <c r="BG59" s="758">
        <v>4901</v>
      </c>
      <c r="BH59" s="758">
        <v>4896</v>
      </c>
      <c r="BI59" s="758">
        <v>4878</v>
      </c>
      <c r="BJ59" s="758">
        <v>4873</v>
      </c>
    </row>
    <row r="60" spans="1:62" s="767" customFormat="1" ht="20.25" customHeight="1">
      <c r="A60" s="770"/>
      <c r="B60" s="780" t="s">
        <v>288</v>
      </c>
      <c r="C60" s="750">
        <f>SUM(C61:C62)</f>
        <v>28586</v>
      </c>
      <c r="D60" s="750">
        <f t="shared" ref="D60:BJ60" si="9">SUM(D61:D62)</f>
        <v>28711</v>
      </c>
      <c r="E60" s="750">
        <f t="shared" si="9"/>
        <v>28565</v>
      </c>
      <c r="F60" s="750">
        <f t="shared" si="9"/>
        <v>28517</v>
      </c>
      <c r="G60" s="750">
        <f t="shared" si="9"/>
        <v>28337</v>
      </c>
      <c r="H60" s="750">
        <f t="shared" si="9"/>
        <v>28274</v>
      </c>
      <c r="I60" s="750">
        <f t="shared" si="9"/>
        <v>28286</v>
      </c>
      <c r="J60" s="750">
        <f t="shared" si="9"/>
        <v>28505</v>
      </c>
      <c r="K60" s="750">
        <f t="shared" si="9"/>
        <v>28654</v>
      </c>
      <c r="L60" s="750">
        <f t="shared" si="9"/>
        <v>28862</v>
      </c>
      <c r="M60" s="750">
        <f t="shared" si="9"/>
        <v>29009</v>
      </c>
      <c r="N60" s="750">
        <f t="shared" si="9"/>
        <v>29270</v>
      </c>
      <c r="O60" s="750">
        <f t="shared" si="9"/>
        <v>29445</v>
      </c>
      <c r="P60" s="750">
        <f t="shared" si="9"/>
        <v>29607</v>
      </c>
      <c r="Q60" s="750">
        <f t="shared" si="9"/>
        <v>29768</v>
      </c>
      <c r="R60" s="750">
        <f t="shared" si="9"/>
        <v>29957</v>
      </c>
      <c r="S60" s="750">
        <f t="shared" si="9"/>
        <v>30130</v>
      </c>
      <c r="T60" s="750">
        <f t="shared" si="9"/>
        <v>30268</v>
      </c>
      <c r="U60" s="750">
        <f t="shared" si="9"/>
        <v>30334</v>
      </c>
      <c r="V60" s="750">
        <f t="shared" si="9"/>
        <v>30524</v>
      </c>
      <c r="W60" s="750">
        <f t="shared" si="9"/>
        <v>30665</v>
      </c>
      <c r="X60" s="750">
        <f t="shared" si="9"/>
        <v>30458</v>
      </c>
      <c r="Y60" s="750">
        <f t="shared" si="9"/>
        <v>30897</v>
      </c>
      <c r="Z60" s="750">
        <f t="shared" si="9"/>
        <v>30981</v>
      </c>
      <c r="AA60" s="750">
        <f t="shared" si="9"/>
        <v>31383</v>
      </c>
      <c r="AB60" s="750">
        <f t="shared" si="9"/>
        <v>31564</v>
      </c>
      <c r="AC60" s="750">
        <f t="shared" si="9"/>
        <v>32127</v>
      </c>
      <c r="AD60" s="750">
        <f t="shared" si="9"/>
        <v>32722</v>
      </c>
      <c r="AE60" s="750">
        <f t="shared" si="9"/>
        <v>33232</v>
      </c>
      <c r="AF60" s="750">
        <f t="shared" si="9"/>
        <v>33721</v>
      </c>
      <c r="AG60" s="750">
        <f t="shared" si="9"/>
        <v>34261</v>
      </c>
      <c r="AH60" s="750">
        <f t="shared" si="9"/>
        <v>34700</v>
      </c>
      <c r="AI60" s="750">
        <f t="shared" si="9"/>
        <v>35238</v>
      </c>
      <c r="AJ60" s="750">
        <f t="shared" si="9"/>
        <v>35579</v>
      </c>
      <c r="AK60" s="750">
        <f t="shared" si="9"/>
        <v>35934</v>
      </c>
      <c r="AL60" s="750">
        <f t="shared" si="9"/>
        <v>36354</v>
      </c>
      <c r="AM60" s="750">
        <f t="shared" si="9"/>
        <v>36688</v>
      </c>
      <c r="AN60" s="750">
        <f t="shared" si="9"/>
        <v>36784</v>
      </c>
      <c r="AO60" s="750">
        <f t="shared" si="9"/>
        <v>36917</v>
      </c>
      <c r="AP60" s="750">
        <f t="shared" si="9"/>
        <v>37162</v>
      </c>
      <c r="AQ60" s="750">
        <f t="shared" si="9"/>
        <v>38061</v>
      </c>
      <c r="AR60" s="750">
        <f t="shared" si="9"/>
        <v>37224</v>
      </c>
      <c r="AS60" s="750">
        <f t="shared" si="9"/>
        <v>37525</v>
      </c>
      <c r="AT60" s="750">
        <f t="shared" si="9"/>
        <v>37579</v>
      </c>
      <c r="AU60" s="750">
        <f t="shared" si="9"/>
        <v>37714</v>
      </c>
      <c r="AV60" s="750">
        <f t="shared" si="9"/>
        <v>38446</v>
      </c>
      <c r="AW60" s="750">
        <f t="shared" si="9"/>
        <v>38009</v>
      </c>
      <c r="AX60" s="750">
        <f t="shared" si="9"/>
        <v>38122</v>
      </c>
      <c r="AY60" s="750">
        <f t="shared" si="9"/>
        <v>38084</v>
      </c>
      <c r="AZ60" s="750">
        <f t="shared" si="9"/>
        <v>38065</v>
      </c>
      <c r="BA60" s="750">
        <f t="shared" si="9"/>
        <v>38131</v>
      </c>
      <c r="BB60" s="750">
        <f t="shared" si="9"/>
        <v>38204</v>
      </c>
      <c r="BC60" s="750">
        <f t="shared" si="9"/>
        <v>38254</v>
      </c>
      <c r="BD60" s="750">
        <f t="shared" si="9"/>
        <v>38371</v>
      </c>
      <c r="BE60" s="750">
        <f t="shared" si="9"/>
        <v>38536</v>
      </c>
      <c r="BF60" s="750">
        <f t="shared" si="9"/>
        <v>38638</v>
      </c>
      <c r="BG60" s="750">
        <f t="shared" si="9"/>
        <v>38702</v>
      </c>
      <c r="BH60" s="750">
        <f t="shared" si="9"/>
        <v>39074</v>
      </c>
      <c r="BI60" s="750">
        <f t="shared" si="9"/>
        <v>39347</v>
      </c>
      <c r="BJ60" s="750">
        <f t="shared" si="9"/>
        <v>39516</v>
      </c>
    </row>
    <row r="61" spans="1:62" ht="12.75" customHeight="1">
      <c r="A61" s="753">
        <v>221</v>
      </c>
      <c r="B61" s="769" t="s">
        <v>911</v>
      </c>
      <c r="C61" s="750">
        <v>11177</v>
      </c>
      <c r="D61" s="1669">
        <v>11188</v>
      </c>
      <c r="E61" s="1669">
        <v>11046</v>
      </c>
      <c r="F61" s="1669">
        <v>10962</v>
      </c>
      <c r="G61" s="1669">
        <v>10821</v>
      </c>
      <c r="H61" s="750">
        <v>10732</v>
      </c>
      <c r="I61" s="1669">
        <v>10673</v>
      </c>
      <c r="J61" s="1669">
        <v>10753</v>
      </c>
      <c r="K61" s="1669">
        <v>10795</v>
      </c>
      <c r="L61" s="1669">
        <v>10821</v>
      </c>
      <c r="M61" s="750">
        <v>10843</v>
      </c>
      <c r="N61" s="1669">
        <v>10937</v>
      </c>
      <c r="O61" s="1669">
        <v>11007</v>
      </c>
      <c r="P61" s="1669">
        <v>11086</v>
      </c>
      <c r="Q61" s="1669">
        <v>11198</v>
      </c>
      <c r="R61" s="750">
        <v>11286</v>
      </c>
      <c r="S61" s="1669">
        <v>11322</v>
      </c>
      <c r="T61" s="1669">
        <v>11338</v>
      </c>
      <c r="U61" s="1669">
        <v>11378</v>
      </c>
      <c r="V61" s="1669">
        <v>11419</v>
      </c>
      <c r="W61" s="750">
        <v>11452</v>
      </c>
      <c r="X61" s="1669">
        <v>11161</v>
      </c>
      <c r="Y61" s="1669">
        <v>11504</v>
      </c>
      <c r="Z61" s="1669">
        <v>11519</v>
      </c>
      <c r="AA61" s="1669">
        <v>11750</v>
      </c>
      <c r="AB61" s="750">
        <v>11825</v>
      </c>
      <c r="AC61" s="750">
        <v>12115</v>
      </c>
      <c r="AD61" s="750">
        <v>12423</v>
      </c>
      <c r="AE61" s="750">
        <v>12681</v>
      </c>
      <c r="AF61" s="750">
        <v>12947</v>
      </c>
      <c r="AG61" s="750">
        <v>13228</v>
      </c>
      <c r="AH61" s="750">
        <v>13466</v>
      </c>
      <c r="AI61" s="750">
        <v>13789</v>
      </c>
      <c r="AJ61" s="750">
        <v>14028</v>
      </c>
      <c r="AK61" s="750">
        <v>14313</v>
      </c>
      <c r="AL61" s="755">
        <v>14585</v>
      </c>
      <c r="AM61" s="755">
        <v>14775</v>
      </c>
      <c r="AN61" s="755">
        <v>14833</v>
      </c>
      <c r="AO61" s="755">
        <v>14866</v>
      </c>
      <c r="AP61" s="755">
        <v>14885</v>
      </c>
      <c r="AQ61" s="755">
        <v>15544</v>
      </c>
      <c r="AR61" s="755">
        <v>14933</v>
      </c>
      <c r="AS61" s="755">
        <v>15143</v>
      </c>
      <c r="AT61" s="755">
        <v>15215</v>
      </c>
      <c r="AU61" s="755">
        <v>15265</v>
      </c>
      <c r="AV61" s="756">
        <v>15479</v>
      </c>
      <c r="AW61" s="757">
        <v>15443</v>
      </c>
      <c r="AX61" s="757">
        <v>15557</v>
      </c>
      <c r="AY61" s="757">
        <v>15532</v>
      </c>
      <c r="AZ61" s="757">
        <v>15531</v>
      </c>
      <c r="BA61" s="757">
        <v>15578</v>
      </c>
      <c r="BB61" s="755">
        <v>15615</v>
      </c>
      <c r="BC61" s="755">
        <v>15551</v>
      </c>
      <c r="BD61" s="781">
        <v>15564</v>
      </c>
      <c r="BE61" s="759">
        <v>15599</v>
      </c>
      <c r="BF61" s="760">
        <v>15605</v>
      </c>
      <c r="BG61" s="759">
        <v>15635</v>
      </c>
      <c r="BH61" s="759">
        <v>15790</v>
      </c>
      <c r="BI61" s="759">
        <v>15911</v>
      </c>
      <c r="BJ61" s="759">
        <v>15968</v>
      </c>
    </row>
    <row r="62" spans="1:62" ht="12.75" customHeight="1">
      <c r="A62" s="753">
        <v>223</v>
      </c>
      <c r="B62" s="769" t="s">
        <v>865</v>
      </c>
      <c r="C62" s="750">
        <v>17409</v>
      </c>
      <c r="D62" s="1669">
        <v>17523</v>
      </c>
      <c r="E62" s="1669">
        <v>17519</v>
      </c>
      <c r="F62" s="1669">
        <v>17555</v>
      </c>
      <c r="G62" s="1669">
        <v>17516</v>
      </c>
      <c r="H62" s="750">
        <v>17542</v>
      </c>
      <c r="I62" s="1669">
        <v>17613</v>
      </c>
      <c r="J62" s="1669">
        <v>17752</v>
      </c>
      <c r="K62" s="1669">
        <v>17859</v>
      </c>
      <c r="L62" s="1669">
        <v>18041</v>
      </c>
      <c r="M62" s="750">
        <v>18166</v>
      </c>
      <c r="N62" s="1669">
        <v>18333</v>
      </c>
      <c r="O62" s="1669">
        <v>18438</v>
      </c>
      <c r="P62" s="1669">
        <v>18521</v>
      </c>
      <c r="Q62" s="1669">
        <v>18570</v>
      </c>
      <c r="R62" s="750">
        <v>18671</v>
      </c>
      <c r="S62" s="1669">
        <v>18808</v>
      </c>
      <c r="T62" s="1669">
        <v>18930</v>
      </c>
      <c r="U62" s="1669">
        <v>18956</v>
      </c>
      <c r="V62" s="1669">
        <v>19105</v>
      </c>
      <c r="W62" s="750">
        <v>19213</v>
      </c>
      <c r="X62" s="1669">
        <v>19297</v>
      </c>
      <c r="Y62" s="1669">
        <v>19393</v>
      </c>
      <c r="Z62" s="1669">
        <v>19462</v>
      </c>
      <c r="AA62" s="1669">
        <v>19633</v>
      </c>
      <c r="AB62" s="750">
        <v>19739</v>
      </c>
      <c r="AC62" s="750">
        <v>20012</v>
      </c>
      <c r="AD62" s="750">
        <v>20299</v>
      </c>
      <c r="AE62" s="750">
        <v>20551</v>
      </c>
      <c r="AF62" s="750">
        <v>20774</v>
      </c>
      <c r="AG62" s="750">
        <v>21033</v>
      </c>
      <c r="AH62" s="750">
        <v>21234</v>
      </c>
      <c r="AI62" s="750">
        <v>21449</v>
      </c>
      <c r="AJ62" s="750">
        <v>21551</v>
      </c>
      <c r="AK62" s="750">
        <v>21621</v>
      </c>
      <c r="AL62" s="750">
        <v>21769</v>
      </c>
      <c r="AM62" s="750">
        <v>21913</v>
      </c>
      <c r="AN62" s="750">
        <v>21951</v>
      </c>
      <c r="AO62" s="750">
        <v>22051</v>
      </c>
      <c r="AP62" s="750">
        <v>22277</v>
      </c>
      <c r="AQ62" s="750">
        <v>22517</v>
      </c>
      <c r="AR62" s="750">
        <v>22291</v>
      </c>
      <c r="AS62" s="750">
        <v>22382</v>
      </c>
      <c r="AT62" s="750">
        <v>22364</v>
      </c>
      <c r="AU62" s="750">
        <v>22449</v>
      </c>
      <c r="AV62" s="774">
        <v>22967</v>
      </c>
      <c r="AW62" s="757">
        <v>22566</v>
      </c>
      <c r="AX62" s="757">
        <v>22565</v>
      </c>
      <c r="AY62" s="757">
        <v>22552</v>
      </c>
      <c r="AZ62" s="757">
        <v>22534</v>
      </c>
      <c r="BA62" s="757">
        <v>22553</v>
      </c>
      <c r="BB62" s="750">
        <v>22589</v>
      </c>
      <c r="BC62" s="750">
        <v>22703</v>
      </c>
      <c r="BD62" s="758">
        <v>22807</v>
      </c>
      <c r="BE62" s="759">
        <v>22937</v>
      </c>
      <c r="BF62" s="760">
        <v>23033</v>
      </c>
      <c r="BG62" s="759">
        <v>23067</v>
      </c>
      <c r="BH62" s="759">
        <v>23284</v>
      </c>
      <c r="BI62" s="759">
        <v>23436</v>
      </c>
      <c r="BJ62" s="759">
        <v>23548</v>
      </c>
    </row>
    <row r="63" spans="1:62" s="767" customFormat="1" ht="20.25" customHeight="1">
      <c r="A63" s="770"/>
      <c r="B63" s="782" t="s">
        <v>291</v>
      </c>
      <c r="C63" s="750">
        <f>SUM(C64:C66)</f>
        <v>45053</v>
      </c>
      <c r="D63" s="750">
        <f t="shared" ref="D63:BJ63" si="10">SUM(D64:D66)</f>
        <v>45282</v>
      </c>
      <c r="E63" s="750">
        <f t="shared" si="10"/>
        <v>45337</v>
      </c>
      <c r="F63" s="750">
        <f t="shared" si="10"/>
        <v>45453</v>
      </c>
      <c r="G63" s="750">
        <f t="shared" si="10"/>
        <v>45579</v>
      </c>
      <c r="H63" s="750">
        <f t="shared" si="10"/>
        <v>45709</v>
      </c>
      <c r="I63" s="750">
        <f t="shared" si="10"/>
        <v>45858</v>
      </c>
      <c r="J63" s="750">
        <f t="shared" si="10"/>
        <v>46155</v>
      </c>
      <c r="K63" s="750">
        <f t="shared" si="10"/>
        <v>46683</v>
      </c>
      <c r="L63" s="750">
        <f t="shared" si="10"/>
        <v>46921</v>
      </c>
      <c r="M63" s="750">
        <f t="shared" si="10"/>
        <v>47224</v>
      </c>
      <c r="N63" s="750">
        <f t="shared" si="10"/>
        <v>47548</v>
      </c>
      <c r="O63" s="750">
        <f t="shared" si="10"/>
        <v>47807</v>
      </c>
      <c r="P63" s="750">
        <f t="shared" si="10"/>
        <v>48071</v>
      </c>
      <c r="Q63" s="750">
        <f t="shared" si="10"/>
        <v>48335</v>
      </c>
      <c r="R63" s="750">
        <f t="shared" si="10"/>
        <v>48611</v>
      </c>
      <c r="S63" s="750">
        <f t="shared" si="10"/>
        <v>48740</v>
      </c>
      <c r="T63" s="750">
        <f t="shared" si="10"/>
        <v>48834</v>
      </c>
      <c r="U63" s="750">
        <f t="shared" si="10"/>
        <v>48849</v>
      </c>
      <c r="V63" s="750">
        <f t="shared" si="10"/>
        <v>48901</v>
      </c>
      <c r="W63" s="750">
        <f t="shared" si="10"/>
        <v>48974</v>
      </c>
      <c r="X63" s="750">
        <f t="shared" si="10"/>
        <v>49112</v>
      </c>
      <c r="Y63" s="750">
        <f t="shared" si="10"/>
        <v>49182</v>
      </c>
      <c r="Z63" s="750">
        <f t="shared" si="10"/>
        <v>49387</v>
      </c>
      <c r="AA63" s="750">
        <f t="shared" si="10"/>
        <v>49841</v>
      </c>
      <c r="AB63" s="750">
        <f t="shared" si="10"/>
        <v>50057</v>
      </c>
      <c r="AC63" s="750">
        <f t="shared" si="10"/>
        <v>50312</v>
      </c>
      <c r="AD63" s="750">
        <f t="shared" si="10"/>
        <v>50632</v>
      </c>
      <c r="AE63" s="750">
        <f t="shared" si="10"/>
        <v>51059</v>
      </c>
      <c r="AF63" s="750">
        <f t="shared" si="10"/>
        <v>51844</v>
      </c>
      <c r="AG63" s="750">
        <f t="shared" si="10"/>
        <v>51992</v>
      </c>
      <c r="AH63" s="750">
        <f t="shared" si="10"/>
        <v>52251</v>
      </c>
      <c r="AI63" s="750">
        <f t="shared" si="10"/>
        <v>52453</v>
      </c>
      <c r="AJ63" s="750">
        <f t="shared" si="10"/>
        <v>52589</v>
      </c>
      <c r="AK63" s="750">
        <f t="shared" si="10"/>
        <v>53313</v>
      </c>
      <c r="AL63" s="750">
        <f t="shared" si="10"/>
        <v>53644</v>
      </c>
      <c r="AM63" s="750">
        <f t="shared" si="10"/>
        <v>53686</v>
      </c>
      <c r="AN63" s="750">
        <f t="shared" si="10"/>
        <v>53628</v>
      </c>
      <c r="AO63" s="750">
        <f t="shared" si="10"/>
        <v>53402</v>
      </c>
      <c r="AP63" s="750">
        <f t="shared" si="10"/>
        <v>53189</v>
      </c>
      <c r="AQ63" s="750">
        <f t="shared" si="10"/>
        <v>54587</v>
      </c>
      <c r="AR63" s="750">
        <f t="shared" si="10"/>
        <v>52877</v>
      </c>
      <c r="AS63" s="750">
        <f t="shared" si="10"/>
        <v>53014</v>
      </c>
      <c r="AT63" s="750">
        <f t="shared" si="10"/>
        <v>52851</v>
      </c>
      <c r="AU63" s="750">
        <f t="shared" si="10"/>
        <v>52906</v>
      </c>
      <c r="AV63" s="750">
        <f t="shared" si="10"/>
        <v>54076</v>
      </c>
      <c r="AW63" s="750">
        <f t="shared" si="10"/>
        <v>52734</v>
      </c>
      <c r="AX63" s="750">
        <f t="shared" si="10"/>
        <v>52704</v>
      </c>
      <c r="AY63" s="750">
        <f t="shared" si="10"/>
        <v>52503</v>
      </c>
      <c r="AZ63" s="750">
        <f t="shared" si="10"/>
        <v>52573</v>
      </c>
      <c r="BA63" s="750">
        <f t="shared" si="10"/>
        <v>52500</v>
      </c>
      <c r="BB63" s="750">
        <f t="shared" si="10"/>
        <v>52500</v>
      </c>
      <c r="BC63" s="750">
        <f t="shared" si="10"/>
        <v>52522</v>
      </c>
      <c r="BD63" s="750">
        <f t="shared" si="10"/>
        <v>52271</v>
      </c>
      <c r="BE63" s="750">
        <f t="shared" si="10"/>
        <v>52367</v>
      </c>
      <c r="BF63" s="750">
        <f t="shared" si="10"/>
        <v>52333</v>
      </c>
      <c r="BG63" s="750">
        <f t="shared" si="10"/>
        <v>52769</v>
      </c>
      <c r="BH63" s="750">
        <f t="shared" si="10"/>
        <v>52992</v>
      </c>
      <c r="BI63" s="750">
        <f t="shared" si="10"/>
        <v>53202</v>
      </c>
      <c r="BJ63" s="750">
        <f t="shared" si="10"/>
        <v>53387</v>
      </c>
    </row>
    <row r="64" spans="1:62" ht="12.75" customHeight="1">
      <c r="A64" s="723">
        <v>205</v>
      </c>
      <c r="B64" s="773" t="s">
        <v>912</v>
      </c>
      <c r="C64" s="774">
        <v>14972</v>
      </c>
      <c r="D64" s="1670">
        <v>15080</v>
      </c>
      <c r="E64" s="1670">
        <v>15117</v>
      </c>
      <c r="F64" s="1670">
        <v>15196</v>
      </c>
      <c r="G64" s="1670">
        <v>15248</v>
      </c>
      <c r="H64" s="774">
        <v>15316</v>
      </c>
      <c r="I64" s="1670">
        <v>15313</v>
      </c>
      <c r="J64" s="1670">
        <v>15426</v>
      </c>
      <c r="K64" s="1670">
        <v>15666</v>
      </c>
      <c r="L64" s="1670">
        <v>15821</v>
      </c>
      <c r="M64" s="774">
        <v>15947</v>
      </c>
      <c r="N64" s="1670">
        <v>16096</v>
      </c>
      <c r="O64" s="1670">
        <v>16193</v>
      </c>
      <c r="P64" s="1670">
        <v>16320</v>
      </c>
      <c r="Q64" s="1670">
        <v>16447</v>
      </c>
      <c r="R64" s="774">
        <v>16571</v>
      </c>
      <c r="S64" s="1670">
        <v>16711</v>
      </c>
      <c r="T64" s="1670">
        <v>16776</v>
      </c>
      <c r="U64" s="1670">
        <v>16822</v>
      </c>
      <c r="V64" s="1670">
        <v>16914</v>
      </c>
      <c r="W64" s="774">
        <v>17000</v>
      </c>
      <c r="X64" s="1670">
        <v>17086</v>
      </c>
      <c r="Y64" s="1670">
        <v>17096</v>
      </c>
      <c r="Z64" s="1670">
        <v>17220</v>
      </c>
      <c r="AA64" s="1670">
        <v>17310</v>
      </c>
      <c r="AB64" s="774">
        <v>17387</v>
      </c>
      <c r="AC64" s="774">
        <v>17437</v>
      </c>
      <c r="AD64" s="774">
        <v>17578</v>
      </c>
      <c r="AE64" s="774">
        <v>17574</v>
      </c>
      <c r="AF64" s="774">
        <v>17960</v>
      </c>
      <c r="AG64" s="774">
        <v>17981</v>
      </c>
      <c r="AH64" s="774">
        <v>18115</v>
      </c>
      <c r="AI64" s="774">
        <v>18193</v>
      </c>
      <c r="AJ64" s="774">
        <v>18206</v>
      </c>
      <c r="AK64" s="774">
        <v>18670</v>
      </c>
      <c r="AL64" s="774">
        <v>18842</v>
      </c>
      <c r="AM64" s="750">
        <v>18883</v>
      </c>
      <c r="AN64" s="750">
        <v>18895</v>
      </c>
      <c r="AO64" s="750">
        <v>18800</v>
      </c>
      <c r="AP64" s="750">
        <v>18730</v>
      </c>
      <c r="AQ64" s="774">
        <v>19086</v>
      </c>
      <c r="AR64" s="750">
        <v>18647</v>
      </c>
      <c r="AS64" s="750">
        <v>18679</v>
      </c>
      <c r="AT64" s="774">
        <v>18587</v>
      </c>
      <c r="AU64" s="750">
        <v>18498</v>
      </c>
      <c r="AV64" s="756">
        <v>18835</v>
      </c>
      <c r="AW64" s="757">
        <v>18317</v>
      </c>
      <c r="AX64" s="757">
        <v>18348</v>
      </c>
      <c r="AY64" s="757">
        <v>18181</v>
      </c>
      <c r="AZ64" s="757">
        <v>18154</v>
      </c>
      <c r="BA64" s="757">
        <v>18081</v>
      </c>
      <c r="BB64" s="750">
        <v>18024</v>
      </c>
      <c r="BC64" s="750">
        <v>17984</v>
      </c>
      <c r="BD64" s="758">
        <v>17829</v>
      </c>
      <c r="BE64" s="759">
        <v>17850</v>
      </c>
      <c r="BF64" s="760">
        <v>17792</v>
      </c>
      <c r="BG64" s="759">
        <v>17946</v>
      </c>
      <c r="BH64" s="759">
        <v>17996</v>
      </c>
      <c r="BI64" s="759">
        <v>18024</v>
      </c>
      <c r="BJ64" s="759">
        <v>18156</v>
      </c>
    </row>
    <row r="65" spans="1:62" ht="12.75" customHeight="1">
      <c r="A65" s="753">
        <v>224</v>
      </c>
      <c r="B65" s="769" t="s">
        <v>866</v>
      </c>
      <c r="C65" s="750">
        <v>14080</v>
      </c>
      <c r="D65" s="1669">
        <v>14082</v>
      </c>
      <c r="E65" s="1669">
        <v>14154</v>
      </c>
      <c r="F65" s="1669">
        <v>14218</v>
      </c>
      <c r="G65" s="1669">
        <v>14315</v>
      </c>
      <c r="H65" s="750">
        <v>14373</v>
      </c>
      <c r="I65" s="1669">
        <v>14479</v>
      </c>
      <c r="J65" s="1669">
        <v>14594</v>
      </c>
      <c r="K65" s="1669">
        <v>14747</v>
      </c>
      <c r="L65" s="1669">
        <v>14848</v>
      </c>
      <c r="M65" s="750">
        <v>14967</v>
      </c>
      <c r="N65" s="1669">
        <v>15128</v>
      </c>
      <c r="O65" s="1669">
        <v>15239</v>
      </c>
      <c r="P65" s="1669">
        <v>15329</v>
      </c>
      <c r="Q65" s="1669">
        <v>15429</v>
      </c>
      <c r="R65" s="750">
        <v>15544</v>
      </c>
      <c r="S65" s="1669">
        <v>15542</v>
      </c>
      <c r="T65" s="1669">
        <v>15543</v>
      </c>
      <c r="U65" s="1669">
        <v>15472</v>
      </c>
      <c r="V65" s="1669">
        <v>15501</v>
      </c>
      <c r="W65" s="750">
        <v>15490</v>
      </c>
      <c r="X65" s="1669">
        <v>15568</v>
      </c>
      <c r="Y65" s="1669">
        <v>15698</v>
      </c>
      <c r="Z65" s="1669">
        <v>15797</v>
      </c>
      <c r="AA65" s="1669">
        <v>15912</v>
      </c>
      <c r="AB65" s="750">
        <v>16017</v>
      </c>
      <c r="AC65" s="750">
        <v>16134</v>
      </c>
      <c r="AD65" s="750">
        <v>16227</v>
      </c>
      <c r="AE65" s="750">
        <v>16399</v>
      </c>
      <c r="AF65" s="750">
        <v>16674</v>
      </c>
      <c r="AG65" s="750">
        <v>16716</v>
      </c>
      <c r="AH65" s="750">
        <v>16827</v>
      </c>
      <c r="AI65" s="750">
        <v>16871</v>
      </c>
      <c r="AJ65" s="750">
        <v>16923</v>
      </c>
      <c r="AK65" s="750">
        <v>17055</v>
      </c>
      <c r="AL65" s="750">
        <v>17140</v>
      </c>
      <c r="AM65" s="750">
        <v>17199</v>
      </c>
      <c r="AN65" s="750">
        <v>17208</v>
      </c>
      <c r="AO65" s="750">
        <v>17142</v>
      </c>
      <c r="AP65" s="750">
        <v>17063</v>
      </c>
      <c r="AQ65" s="750">
        <v>17623</v>
      </c>
      <c r="AR65" s="750">
        <v>16951</v>
      </c>
      <c r="AS65" s="750">
        <v>16994</v>
      </c>
      <c r="AT65" s="750">
        <v>16947</v>
      </c>
      <c r="AU65" s="750">
        <v>16994</v>
      </c>
      <c r="AV65" s="774">
        <v>17466</v>
      </c>
      <c r="AW65" s="757">
        <v>16995</v>
      </c>
      <c r="AX65" s="757">
        <v>16974</v>
      </c>
      <c r="AY65" s="757">
        <v>16920</v>
      </c>
      <c r="AZ65" s="757">
        <v>16971</v>
      </c>
      <c r="BA65" s="757">
        <v>16968</v>
      </c>
      <c r="BB65" s="750">
        <v>16974</v>
      </c>
      <c r="BC65" s="750">
        <v>16951</v>
      </c>
      <c r="BD65" s="758">
        <v>16948</v>
      </c>
      <c r="BE65" s="759">
        <v>17031</v>
      </c>
      <c r="BF65" s="760">
        <v>17047</v>
      </c>
      <c r="BG65" s="759">
        <v>17226</v>
      </c>
      <c r="BH65" s="759">
        <v>17247</v>
      </c>
      <c r="BI65" s="759">
        <v>17328</v>
      </c>
      <c r="BJ65" s="759">
        <v>17367</v>
      </c>
    </row>
    <row r="66" spans="1:62" ht="12.75" customHeight="1">
      <c r="A66" s="753">
        <v>226</v>
      </c>
      <c r="B66" s="769" t="s">
        <v>867</v>
      </c>
      <c r="C66" s="750">
        <v>16001</v>
      </c>
      <c r="D66" s="1669">
        <v>16120</v>
      </c>
      <c r="E66" s="1669">
        <v>16066</v>
      </c>
      <c r="F66" s="1669">
        <v>16039</v>
      </c>
      <c r="G66" s="1669">
        <v>16016</v>
      </c>
      <c r="H66" s="750">
        <v>16020</v>
      </c>
      <c r="I66" s="1669">
        <v>16066</v>
      </c>
      <c r="J66" s="1669">
        <v>16135</v>
      </c>
      <c r="K66" s="1669">
        <v>16270</v>
      </c>
      <c r="L66" s="1669">
        <v>16252</v>
      </c>
      <c r="M66" s="750">
        <v>16310</v>
      </c>
      <c r="N66" s="1669">
        <v>16324</v>
      </c>
      <c r="O66" s="1669">
        <v>16375</v>
      </c>
      <c r="P66" s="1669">
        <v>16422</v>
      </c>
      <c r="Q66" s="1669">
        <v>16459</v>
      </c>
      <c r="R66" s="750">
        <v>16496</v>
      </c>
      <c r="S66" s="1669">
        <v>16487</v>
      </c>
      <c r="T66" s="1669">
        <v>16515</v>
      </c>
      <c r="U66" s="1669">
        <v>16555</v>
      </c>
      <c r="V66" s="1669">
        <v>16486</v>
      </c>
      <c r="W66" s="750">
        <v>16484</v>
      </c>
      <c r="X66" s="1669">
        <v>16458</v>
      </c>
      <c r="Y66" s="1669">
        <v>16388</v>
      </c>
      <c r="Z66" s="1669">
        <v>16370</v>
      </c>
      <c r="AA66" s="1669">
        <v>16619</v>
      </c>
      <c r="AB66" s="750">
        <v>16653</v>
      </c>
      <c r="AC66" s="750">
        <v>16741</v>
      </c>
      <c r="AD66" s="750">
        <v>16827</v>
      </c>
      <c r="AE66" s="750">
        <v>17086</v>
      </c>
      <c r="AF66" s="750">
        <v>17210</v>
      </c>
      <c r="AG66" s="750">
        <v>17295</v>
      </c>
      <c r="AH66" s="750">
        <v>17309</v>
      </c>
      <c r="AI66" s="750">
        <v>17389</v>
      </c>
      <c r="AJ66" s="750">
        <v>17460</v>
      </c>
      <c r="AK66" s="750">
        <v>17588</v>
      </c>
      <c r="AL66" s="750">
        <v>17662</v>
      </c>
      <c r="AM66" s="750">
        <v>17604</v>
      </c>
      <c r="AN66" s="750">
        <v>17525</v>
      </c>
      <c r="AO66" s="750">
        <v>17460</v>
      </c>
      <c r="AP66" s="750">
        <v>17396</v>
      </c>
      <c r="AQ66" s="750">
        <v>17878</v>
      </c>
      <c r="AR66" s="750">
        <v>17279</v>
      </c>
      <c r="AS66" s="750">
        <v>17341</v>
      </c>
      <c r="AT66" s="750">
        <v>17317</v>
      </c>
      <c r="AU66" s="750">
        <v>17414</v>
      </c>
      <c r="AV66" s="774">
        <v>17775</v>
      </c>
      <c r="AW66" s="757">
        <v>17422</v>
      </c>
      <c r="AX66" s="757">
        <v>17382</v>
      </c>
      <c r="AY66" s="757">
        <v>17402</v>
      </c>
      <c r="AZ66" s="757">
        <v>17448</v>
      </c>
      <c r="BA66" s="757">
        <v>17451</v>
      </c>
      <c r="BB66" s="750">
        <v>17502</v>
      </c>
      <c r="BC66" s="750">
        <v>17587</v>
      </c>
      <c r="BD66" s="758">
        <v>17494</v>
      </c>
      <c r="BE66" s="759">
        <v>17486</v>
      </c>
      <c r="BF66" s="760">
        <v>17494</v>
      </c>
      <c r="BG66" s="759">
        <v>17597</v>
      </c>
      <c r="BH66" s="759">
        <v>17749</v>
      </c>
      <c r="BI66" s="759">
        <v>17850</v>
      </c>
      <c r="BJ66" s="759">
        <v>17864</v>
      </c>
    </row>
    <row r="67" spans="1:62" ht="12" customHeight="1">
      <c r="A67" s="783"/>
      <c r="B67" s="784"/>
      <c r="C67" s="1671"/>
      <c r="D67" s="1671"/>
      <c r="E67" s="1671"/>
      <c r="F67" s="1671"/>
      <c r="G67" s="1671"/>
      <c r="H67" s="1671"/>
      <c r="I67" s="1671"/>
      <c r="J67" s="1671"/>
      <c r="K67" s="1671"/>
      <c r="L67" s="1671"/>
      <c r="M67" s="1671"/>
      <c r="N67" s="1671"/>
      <c r="O67" s="1671"/>
      <c r="P67" s="1671"/>
      <c r="Q67" s="1671"/>
      <c r="R67" s="1671"/>
      <c r="S67" s="1671"/>
      <c r="T67" s="1671"/>
      <c r="U67" s="1671"/>
      <c r="V67" s="1671"/>
      <c r="W67" s="1671"/>
      <c r="X67" s="1671"/>
      <c r="Y67" s="1671"/>
      <c r="Z67" s="1671"/>
      <c r="AA67" s="1671"/>
      <c r="AB67" s="1671"/>
      <c r="AC67" s="1671"/>
      <c r="AD67" s="1671"/>
      <c r="AE67" s="1671"/>
      <c r="AF67" s="1671"/>
      <c r="AG67" s="1671"/>
      <c r="AH67" s="1671"/>
      <c r="AI67" s="1671"/>
      <c r="AJ67" s="1671"/>
      <c r="AK67" s="1671"/>
      <c r="AL67" s="785"/>
      <c r="AM67" s="785"/>
      <c r="AN67" s="785"/>
      <c r="AO67" s="785"/>
      <c r="AP67" s="785"/>
      <c r="AQ67" s="785"/>
      <c r="AR67" s="785"/>
      <c r="AS67" s="785"/>
      <c r="AT67" s="785"/>
      <c r="AU67" s="785"/>
      <c r="AV67" s="786"/>
      <c r="AW67" s="786"/>
      <c r="AX67" s="786"/>
      <c r="AY67" s="786"/>
      <c r="AZ67" s="786"/>
      <c r="BA67" s="786"/>
      <c r="BB67" s="786"/>
      <c r="BC67" s="786"/>
      <c r="BD67" s="787"/>
      <c r="BE67" s="787"/>
      <c r="BF67" s="787"/>
      <c r="BG67" s="787"/>
      <c r="BH67" s="787"/>
      <c r="BI67" s="787"/>
      <c r="BJ67" s="787"/>
    </row>
    <row r="68" spans="1:62" ht="11.25" customHeight="1">
      <c r="A68" s="788" t="s">
        <v>913</v>
      </c>
      <c r="C68" s="723"/>
      <c r="D68" s="723"/>
      <c r="E68" s="723"/>
      <c r="F68" s="723"/>
      <c r="G68" s="723"/>
      <c r="H68" s="788"/>
      <c r="I68" s="788"/>
      <c r="J68" s="788"/>
      <c r="K68" s="788"/>
      <c r="L68" s="788"/>
      <c r="M68" s="788"/>
      <c r="N68" s="788"/>
      <c r="O68" s="788"/>
      <c r="P68" s="788"/>
      <c r="Q68" s="788"/>
      <c r="R68" s="788"/>
      <c r="S68" s="788"/>
      <c r="T68" s="788"/>
      <c r="U68" s="788"/>
      <c r="V68" s="788"/>
      <c r="W68" s="788"/>
      <c r="X68" s="788"/>
      <c r="Y68" s="788"/>
      <c r="Z68" s="788"/>
      <c r="AA68" s="788"/>
      <c r="AB68" s="788"/>
      <c r="AC68" s="788"/>
      <c r="AD68" s="788"/>
      <c r="AE68" s="788"/>
      <c r="AF68" s="788"/>
      <c r="AG68" s="788"/>
      <c r="AH68" s="788"/>
      <c r="AI68" s="788"/>
      <c r="AJ68" s="788"/>
      <c r="AK68" s="788"/>
      <c r="AL68" s="788"/>
      <c r="AM68" s="788"/>
      <c r="AN68" s="788"/>
      <c r="AO68" s="788"/>
      <c r="AP68" s="788"/>
      <c r="AQ68" s="789"/>
      <c r="AR68" s="789"/>
      <c r="AS68" s="789"/>
      <c r="AT68" s="789"/>
      <c r="AU68" s="789"/>
    </row>
    <row r="69" spans="1:62" ht="11.25" customHeight="1">
      <c r="A69" s="790" t="s">
        <v>914</v>
      </c>
      <c r="C69" s="723"/>
      <c r="D69" s="723"/>
      <c r="E69" s="723"/>
      <c r="F69" s="723"/>
      <c r="G69" s="723"/>
      <c r="H69" s="790"/>
      <c r="I69" s="790"/>
      <c r="J69" s="790"/>
      <c r="K69" s="790"/>
      <c r="L69" s="790"/>
      <c r="M69" s="790"/>
      <c r="N69" s="790"/>
      <c r="O69" s="790"/>
      <c r="P69" s="790"/>
      <c r="Q69" s="790"/>
      <c r="R69" s="790"/>
      <c r="S69" s="790"/>
      <c r="T69" s="790"/>
      <c r="U69" s="790"/>
      <c r="V69" s="790"/>
      <c r="W69" s="790"/>
      <c r="X69" s="790"/>
      <c r="Y69" s="790"/>
      <c r="Z69" s="790"/>
      <c r="AA69" s="790"/>
      <c r="AB69" s="788"/>
      <c r="AC69" s="788"/>
      <c r="AD69" s="788"/>
      <c r="AE69" s="788"/>
      <c r="AF69" s="788"/>
      <c r="AG69" s="788"/>
      <c r="AH69" s="788"/>
      <c r="AI69" s="788"/>
      <c r="AJ69" s="788"/>
      <c r="AK69" s="788"/>
      <c r="AL69" s="790"/>
      <c r="AM69" s="790"/>
      <c r="AN69" s="790"/>
      <c r="AO69" s="790"/>
      <c r="AP69" s="790"/>
      <c r="AQ69" s="789"/>
      <c r="AR69" s="789"/>
      <c r="AS69" s="789"/>
      <c r="AT69" s="789"/>
      <c r="AU69" s="789"/>
    </row>
    <row r="70" spans="1:62" ht="12" customHeight="1">
      <c r="A70" s="790" t="s">
        <v>915</v>
      </c>
      <c r="C70" s="723"/>
      <c r="D70" s="723"/>
      <c r="E70" s="723"/>
      <c r="F70" s="723"/>
      <c r="G70" s="723"/>
      <c r="H70" s="639"/>
      <c r="I70" s="639"/>
      <c r="J70" s="639"/>
      <c r="K70" s="639"/>
      <c r="L70" s="639"/>
      <c r="M70" s="639"/>
      <c r="N70" s="639"/>
      <c r="O70" s="639"/>
      <c r="P70" s="639"/>
      <c r="Q70" s="639"/>
      <c r="R70" s="639"/>
      <c r="S70" s="639"/>
      <c r="T70" s="639"/>
      <c r="U70" s="639"/>
      <c r="V70" s="639"/>
      <c r="W70" s="639"/>
      <c r="X70" s="639"/>
      <c r="Y70" s="639"/>
      <c r="Z70" s="639"/>
      <c r="AA70" s="639"/>
      <c r="AB70" s="639"/>
      <c r="AC70" s="639"/>
      <c r="AD70" s="639"/>
      <c r="AE70" s="639"/>
      <c r="AF70" s="639"/>
      <c r="AG70" s="639"/>
      <c r="AH70" s="639"/>
      <c r="AI70" s="639"/>
      <c r="AJ70" s="639"/>
      <c r="AK70" s="639"/>
      <c r="AL70" s="790"/>
      <c r="AM70" s="790"/>
      <c r="AN70" s="790"/>
      <c r="AO70" s="790"/>
      <c r="AP70" s="790"/>
      <c r="AQ70" s="789"/>
      <c r="AR70" s="789"/>
      <c r="AS70" s="789"/>
      <c r="AT70" s="789"/>
      <c r="AU70" s="789"/>
    </row>
    <row r="71" spans="1:62" ht="12" customHeight="1">
      <c r="C71" s="723"/>
      <c r="D71" s="723"/>
      <c r="E71" s="723"/>
      <c r="F71" s="723"/>
      <c r="G71" s="723"/>
      <c r="H71" s="639"/>
      <c r="I71" s="639"/>
      <c r="J71" s="639"/>
      <c r="K71" s="639"/>
      <c r="L71" s="639"/>
      <c r="M71" s="639"/>
      <c r="N71" s="639"/>
      <c r="O71" s="639"/>
      <c r="P71" s="639"/>
      <c r="Q71" s="639"/>
      <c r="R71" s="639"/>
      <c r="S71" s="639"/>
      <c r="T71" s="639"/>
      <c r="U71" s="639"/>
      <c r="V71" s="639"/>
      <c r="W71" s="639"/>
      <c r="X71" s="639"/>
      <c r="Y71" s="639"/>
      <c r="Z71" s="639"/>
      <c r="AA71" s="639"/>
      <c r="AB71" s="639"/>
      <c r="AC71" s="639"/>
      <c r="AD71" s="639"/>
      <c r="AE71" s="639"/>
      <c r="AF71" s="639"/>
      <c r="AG71" s="639"/>
      <c r="AH71" s="639"/>
      <c r="AI71" s="639"/>
      <c r="AJ71" s="639"/>
      <c r="AK71" s="639"/>
      <c r="AL71" s="723"/>
      <c r="AM71" s="723"/>
      <c r="AN71" s="723"/>
      <c r="AO71" s="723"/>
      <c r="AP71" s="723"/>
      <c r="AQ71" s="789"/>
      <c r="AR71" s="789"/>
      <c r="AS71" s="789"/>
      <c r="AT71" s="789"/>
      <c r="AU71" s="789"/>
    </row>
    <row r="72" spans="1:62" ht="11.4" customHeight="1"/>
  </sheetData>
  <mergeCells count="3">
    <mergeCell ref="A3:B3"/>
    <mergeCell ref="A4:B4"/>
    <mergeCell ref="A5:B5"/>
  </mergeCells>
  <phoneticPr fontId="2"/>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CA65B-4D1D-4EB9-BECF-01DABAD8A776}">
  <dimension ref="A1:Q63"/>
  <sheetViews>
    <sheetView workbookViewId="0">
      <pane xSplit="3" ySplit="9" topLeftCell="G10" activePane="bottomRight" state="frozen"/>
      <selection pane="topRight" activeCell="C1" sqref="C1"/>
      <selection pane="bottomLeft" activeCell="A10" sqref="A10"/>
      <selection pane="bottomRight" activeCell="N14" sqref="N14"/>
    </sheetView>
  </sheetViews>
  <sheetFormatPr defaultColWidth="12.6328125" defaultRowHeight="12"/>
  <cols>
    <col min="1" max="1" width="11.81640625" style="472" customWidth="1"/>
    <col min="2" max="2" width="2.36328125" style="472" bestFit="1" customWidth="1"/>
    <col min="3" max="3" width="21.54296875" style="472" customWidth="1"/>
    <col min="4" max="16384" width="12.6328125" style="472"/>
  </cols>
  <sheetData>
    <row r="1" spans="1:17" s="452" customFormat="1">
      <c r="B1" s="452" t="s">
        <v>297</v>
      </c>
    </row>
    <row r="2" spans="1:17" s="452" customFormat="1">
      <c r="B2" s="452" t="s">
        <v>550</v>
      </c>
    </row>
    <row r="3" spans="1:17" s="452" customFormat="1" ht="12.5" thickBot="1"/>
    <row r="4" spans="1:17" s="452" customFormat="1" ht="12.5" hidden="1" thickBot="1"/>
    <row r="5" spans="1:17" s="452" customFormat="1" ht="36">
      <c r="C5" s="453" t="s">
        <v>298</v>
      </c>
      <c r="D5" s="454" t="s">
        <v>299</v>
      </c>
      <c r="E5" s="455" t="s">
        <v>299</v>
      </c>
      <c r="F5" s="455" t="s">
        <v>299</v>
      </c>
      <c r="G5" s="455" t="s">
        <v>299</v>
      </c>
      <c r="H5" s="455" t="s">
        <v>299</v>
      </c>
      <c r="I5" s="455" t="s">
        <v>299</v>
      </c>
      <c r="J5" s="455" t="s">
        <v>299</v>
      </c>
      <c r="K5" s="455" t="s">
        <v>299</v>
      </c>
      <c r="L5" s="455" t="s">
        <v>299</v>
      </c>
      <c r="M5" s="455" t="s">
        <v>299</v>
      </c>
      <c r="N5" s="455" t="s">
        <v>299</v>
      </c>
      <c r="O5" s="456" t="s">
        <v>299</v>
      </c>
      <c r="P5" s="453" t="s">
        <v>300</v>
      </c>
    </row>
    <row r="6" spans="1:17" s="452" customFormat="1" ht="24">
      <c r="C6" s="457" t="s">
        <v>301</v>
      </c>
      <c r="D6" s="458" t="s">
        <v>302</v>
      </c>
      <c r="E6" s="459" t="s">
        <v>302</v>
      </c>
      <c r="F6" s="459" t="s">
        <v>302</v>
      </c>
      <c r="G6" s="459" t="s">
        <v>302</v>
      </c>
      <c r="H6" s="459" t="s">
        <v>302</v>
      </c>
      <c r="I6" s="459" t="s">
        <v>302</v>
      </c>
      <c r="J6" s="459" t="s">
        <v>302</v>
      </c>
      <c r="K6" s="459" t="s">
        <v>302</v>
      </c>
      <c r="L6" s="459" t="s">
        <v>302</v>
      </c>
      <c r="M6" s="459" t="s">
        <v>302</v>
      </c>
      <c r="N6" s="459" t="s">
        <v>302</v>
      </c>
      <c r="O6" s="460" t="s">
        <v>302</v>
      </c>
      <c r="P6" s="457"/>
    </row>
    <row r="7" spans="1:17" s="452" customFormat="1" ht="48">
      <c r="C7" s="457" t="s">
        <v>303</v>
      </c>
      <c r="D7" s="488" t="s">
        <v>304</v>
      </c>
      <c r="E7" s="486" t="s">
        <v>305</v>
      </c>
      <c r="F7" s="459" t="s">
        <v>306</v>
      </c>
      <c r="G7" s="459" t="s">
        <v>307</v>
      </c>
      <c r="H7" s="459" t="s">
        <v>308</v>
      </c>
      <c r="I7" s="459" t="s">
        <v>309</v>
      </c>
      <c r="J7" s="486" t="s">
        <v>310</v>
      </c>
      <c r="K7" s="459" t="s">
        <v>311</v>
      </c>
      <c r="L7" s="459" t="s">
        <v>312</v>
      </c>
      <c r="M7" s="459" t="s">
        <v>313</v>
      </c>
      <c r="N7" s="459" t="s">
        <v>314</v>
      </c>
      <c r="O7" s="460" t="s">
        <v>315</v>
      </c>
      <c r="P7" s="457"/>
    </row>
    <row r="8" spans="1:17" s="452" customFormat="1" ht="12.5" thickBot="1">
      <c r="C8" s="461" t="s">
        <v>316</v>
      </c>
      <c r="D8" s="462" t="s">
        <v>317</v>
      </c>
      <c r="E8" s="463" t="s">
        <v>317</v>
      </c>
      <c r="F8" s="463" t="s">
        <v>317</v>
      </c>
      <c r="G8" s="463" t="s">
        <v>317</v>
      </c>
      <c r="H8" s="463" t="s">
        <v>317</v>
      </c>
      <c r="I8" s="463" t="s">
        <v>317</v>
      </c>
      <c r="J8" s="463" t="s">
        <v>317</v>
      </c>
      <c r="K8" s="463" t="s">
        <v>317</v>
      </c>
      <c r="L8" s="463" t="s">
        <v>317</v>
      </c>
      <c r="M8" s="463" t="s">
        <v>317</v>
      </c>
      <c r="N8" s="463" t="s">
        <v>317</v>
      </c>
      <c r="O8" s="464" t="s">
        <v>317</v>
      </c>
      <c r="P8" s="461" t="s">
        <v>318</v>
      </c>
    </row>
    <row r="9" spans="1:17" s="452" customFormat="1">
      <c r="B9" s="465" t="s">
        <v>319</v>
      </c>
      <c r="C9" s="466" t="s">
        <v>320</v>
      </c>
      <c r="D9" s="467" t="s">
        <v>321</v>
      </c>
      <c r="E9" s="468"/>
      <c r="F9" s="468"/>
      <c r="G9" s="468"/>
      <c r="H9" s="468"/>
      <c r="I9" s="468"/>
      <c r="J9" s="468"/>
      <c r="K9" s="468"/>
      <c r="L9" s="468"/>
      <c r="M9" s="468"/>
      <c r="N9" s="468"/>
      <c r="O9" s="468"/>
      <c r="P9" s="468"/>
    </row>
    <row r="10" spans="1:17">
      <c r="B10" s="469" t="s">
        <v>322</v>
      </c>
      <c r="C10" s="470" t="s">
        <v>323</v>
      </c>
      <c r="D10" s="471">
        <v>65046700</v>
      </c>
      <c r="E10" s="471">
        <v>55665000</v>
      </c>
      <c r="F10" s="471">
        <v>55327600</v>
      </c>
      <c r="G10" s="471">
        <v>337400</v>
      </c>
      <c r="H10" s="471">
        <v>9381700</v>
      </c>
      <c r="I10" s="471">
        <v>285500</v>
      </c>
      <c r="J10" s="471">
        <v>9001600</v>
      </c>
      <c r="K10" s="471">
        <v>3856000</v>
      </c>
      <c r="L10" s="471">
        <v>4435800</v>
      </c>
      <c r="M10" s="471">
        <v>326200</v>
      </c>
      <c r="N10" s="471">
        <v>383500</v>
      </c>
      <c r="O10" s="471">
        <v>94700</v>
      </c>
      <c r="P10" s="471">
        <v>82800</v>
      </c>
      <c r="Q10" s="489"/>
    </row>
    <row r="11" spans="1:17" ht="13">
      <c r="A11" s="257" t="s">
        <v>167</v>
      </c>
      <c r="B11" s="491" t="s">
        <v>322</v>
      </c>
      <c r="C11" s="492" t="s">
        <v>324</v>
      </c>
      <c r="D11" s="493">
        <v>2798000</v>
      </c>
      <c r="E11" s="493">
        <v>2397400</v>
      </c>
      <c r="F11" s="493">
        <v>2384800</v>
      </c>
      <c r="G11" s="493">
        <v>12600</v>
      </c>
      <c r="H11" s="493">
        <v>400600</v>
      </c>
      <c r="I11" s="493">
        <v>11200</v>
      </c>
      <c r="J11" s="493">
        <v>386900</v>
      </c>
      <c r="K11" s="493">
        <v>172700</v>
      </c>
      <c r="L11" s="493">
        <v>180400</v>
      </c>
      <c r="M11" s="493">
        <v>17400</v>
      </c>
      <c r="N11" s="493">
        <v>16500</v>
      </c>
      <c r="O11" s="493">
        <v>2400</v>
      </c>
      <c r="P11" s="493">
        <v>3000</v>
      </c>
    </row>
    <row r="12" spans="1:17" ht="13">
      <c r="A12" t="s">
        <v>168</v>
      </c>
      <c r="B12" s="473" t="s">
        <v>325</v>
      </c>
      <c r="C12" s="474" t="s">
        <v>326</v>
      </c>
      <c r="D12" s="471">
        <v>852400</v>
      </c>
      <c r="E12" s="471">
        <v>730600</v>
      </c>
      <c r="F12" s="471">
        <v>727600</v>
      </c>
      <c r="G12" s="471">
        <v>3000</v>
      </c>
      <c r="H12" s="471">
        <v>121800</v>
      </c>
      <c r="I12" s="471">
        <v>2800</v>
      </c>
      <c r="J12" s="471">
        <v>118400</v>
      </c>
      <c r="K12" s="471">
        <v>39500</v>
      </c>
      <c r="L12" s="471">
        <v>70000</v>
      </c>
      <c r="M12" s="471">
        <v>6800</v>
      </c>
      <c r="N12" s="471">
        <v>2200</v>
      </c>
      <c r="O12" s="471">
        <v>600</v>
      </c>
      <c r="P12" s="471">
        <v>700</v>
      </c>
    </row>
    <row r="13" spans="1:17" ht="13">
      <c r="A13" s="241" t="s">
        <v>169</v>
      </c>
      <c r="B13" s="473" t="s">
        <v>327</v>
      </c>
      <c r="C13" s="474" t="s">
        <v>328</v>
      </c>
      <c r="D13" s="471">
        <v>112990</v>
      </c>
      <c r="E13" s="471">
        <v>100820</v>
      </c>
      <c r="F13" s="471">
        <v>100630</v>
      </c>
      <c r="G13" s="471">
        <v>190</v>
      </c>
      <c r="H13" s="471">
        <v>12170</v>
      </c>
      <c r="I13" s="471">
        <v>120</v>
      </c>
      <c r="J13" s="471">
        <v>11950</v>
      </c>
      <c r="K13" s="471">
        <v>4290</v>
      </c>
      <c r="L13" s="471">
        <v>6220</v>
      </c>
      <c r="M13" s="471">
        <v>1230</v>
      </c>
      <c r="N13" s="471">
        <v>210</v>
      </c>
      <c r="O13" s="471">
        <v>110</v>
      </c>
      <c r="P13" s="471">
        <v>70</v>
      </c>
    </row>
    <row r="14" spans="1:17" ht="13">
      <c r="A14" s="254" t="s">
        <v>170</v>
      </c>
      <c r="B14" s="473" t="s">
        <v>327</v>
      </c>
      <c r="C14" s="474" t="s">
        <v>329</v>
      </c>
      <c r="D14" s="471">
        <v>79780</v>
      </c>
      <c r="E14" s="471">
        <v>70290</v>
      </c>
      <c r="F14" s="471">
        <v>70060</v>
      </c>
      <c r="G14" s="471">
        <v>230</v>
      </c>
      <c r="H14" s="471">
        <v>9490</v>
      </c>
      <c r="I14" s="471">
        <v>50</v>
      </c>
      <c r="J14" s="471">
        <v>9440</v>
      </c>
      <c r="K14" s="471">
        <v>2860</v>
      </c>
      <c r="L14" s="471">
        <v>5870</v>
      </c>
      <c r="M14" s="471">
        <v>600</v>
      </c>
      <c r="N14" s="471">
        <v>110</v>
      </c>
      <c r="O14" s="475" t="s">
        <v>327</v>
      </c>
      <c r="P14" s="471">
        <v>20</v>
      </c>
    </row>
    <row r="15" spans="1:17" ht="13">
      <c r="A15" s="254" t="s">
        <v>171</v>
      </c>
      <c r="B15" s="473" t="s">
        <v>327</v>
      </c>
      <c r="C15" s="474" t="s">
        <v>330</v>
      </c>
      <c r="D15" s="471">
        <v>82970</v>
      </c>
      <c r="E15" s="471">
        <v>62190</v>
      </c>
      <c r="F15" s="471">
        <v>61980</v>
      </c>
      <c r="G15" s="471">
        <v>210</v>
      </c>
      <c r="H15" s="471">
        <v>20780</v>
      </c>
      <c r="I15" s="471">
        <v>190</v>
      </c>
      <c r="J15" s="471">
        <v>20500</v>
      </c>
      <c r="K15" s="471">
        <v>5950</v>
      </c>
      <c r="L15" s="471">
        <v>13250</v>
      </c>
      <c r="M15" s="471">
        <v>970</v>
      </c>
      <c r="N15" s="471">
        <v>330</v>
      </c>
      <c r="O15" s="471">
        <v>90</v>
      </c>
      <c r="P15" s="471">
        <v>40</v>
      </c>
    </row>
    <row r="16" spans="1:17" ht="13">
      <c r="A16" s="254" t="s">
        <v>172</v>
      </c>
      <c r="B16" s="473" t="s">
        <v>327</v>
      </c>
      <c r="C16" s="474" t="s">
        <v>331</v>
      </c>
      <c r="D16" s="471">
        <v>58940</v>
      </c>
      <c r="E16" s="471">
        <v>48290</v>
      </c>
      <c r="F16" s="471">
        <v>47940</v>
      </c>
      <c r="G16" s="471">
        <v>350</v>
      </c>
      <c r="H16" s="471">
        <v>10650</v>
      </c>
      <c r="I16" s="471">
        <v>290</v>
      </c>
      <c r="J16" s="471">
        <v>10300</v>
      </c>
      <c r="K16" s="471">
        <v>4430</v>
      </c>
      <c r="L16" s="471">
        <v>5470</v>
      </c>
      <c r="M16" s="471">
        <v>220</v>
      </c>
      <c r="N16" s="471">
        <v>180</v>
      </c>
      <c r="O16" s="471">
        <v>50</v>
      </c>
      <c r="P16" s="471">
        <v>80</v>
      </c>
    </row>
    <row r="17" spans="1:16" ht="13">
      <c r="A17" s="254" t="s">
        <v>173</v>
      </c>
      <c r="B17" s="473" t="s">
        <v>327</v>
      </c>
      <c r="C17" s="474" t="s">
        <v>332</v>
      </c>
      <c r="D17" s="471">
        <v>82460</v>
      </c>
      <c r="E17" s="471">
        <v>73060</v>
      </c>
      <c r="F17" s="471">
        <v>72830</v>
      </c>
      <c r="G17" s="471">
        <v>230</v>
      </c>
      <c r="H17" s="471">
        <v>9400</v>
      </c>
      <c r="I17" s="471">
        <v>230</v>
      </c>
      <c r="J17" s="471">
        <v>9090</v>
      </c>
      <c r="K17" s="471">
        <v>2950</v>
      </c>
      <c r="L17" s="471">
        <v>5460</v>
      </c>
      <c r="M17" s="471">
        <v>650</v>
      </c>
      <c r="N17" s="471">
        <v>40</v>
      </c>
      <c r="O17" s="471">
        <v>70</v>
      </c>
      <c r="P17" s="471">
        <v>60</v>
      </c>
    </row>
    <row r="18" spans="1:16" ht="13">
      <c r="A18" s="254" t="s">
        <v>174</v>
      </c>
      <c r="B18" s="473" t="s">
        <v>327</v>
      </c>
      <c r="C18" s="474" t="s">
        <v>333</v>
      </c>
      <c r="D18" s="471">
        <v>108310</v>
      </c>
      <c r="E18" s="471">
        <v>94330</v>
      </c>
      <c r="F18" s="471">
        <v>93670</v>
      </c>
      <c r="G18" s="471">
        <v>660</v>
      </c>
      <c r="H18" s="471">
        <v>13980</v>
      </c>
      <c r="I18" s="471">
        <v>370</v>
      </c>
      <c r="J18" s="471">
        <v>13470</v>
      </c>
      <c r="K18" s="471">
        <v>4600</v>
      </c>
      <c r="L18" s="471">
        <v>7930</v>
      </c>
      <c r="M18" s="471">
        <v>790</v>
      </c>
      <c r="N18" s="471">
        <v>150</v>
      </c>
      <c r="O18" s="471">
        <v>140</v>
      </c>
      <c r="P18" s="471">
        <v>100</v>
      </c>
    </row>
    <row r="19" spans="1:16" ht="13">
      <c r="A19" s="254" t="s">
        <v>175</v>
      </c>
      <c r="B19" s="473" t="s">
        <v>327</v>
      </c>
      <c r="C19" s="474" t="s">
        <v>334</v>
      </c>
      <c r="D19" s="471">
        <v>103560</v>
      </c>
      <c r="E19" s="471">
        <v>88720</v>
      </c>
      <c r="F19" s="471">
        <v>88270</v>
      </c>
      <c r="G19" s="471">
        <v>450</v>
      </c>
      <c r="H19" s="471">
        <v>14840</v>
      </c>
      <c r="I19" s="471">
        <v>750</v>
      </c>
      <c r="J19" s="471">
        <v>14010</v>
      </c>
      <c r="K19" s="471">
        <v>7120</v>
      </c>
      <c r="L19" s="471">
        <v>5660</v>
      </c>
      <c r="M19" s="471">
        <v>800</v>
      </c>
      <c r="N19" s="471">
        <v>440</v>
      </c>
      <c r="O19" s="471">
        <v>80</v>
      </c>
      <c r="P19" s="471">
        <v>180</v>
      </c>
    </row>
    <row r="20" spans="1:16" ht="13">
      <c r="A20" s="254" t="s">
        <v>176</v>
      </c>
      <c r="B20" s="473" t="s">
        <v>327</v>
      </c>
      <c r="C20" s="474" t="s">
        <v>335</v>
      </c>
      <c r="D20" s="471">
        <v>106370</v>
      </c>
      <c r="E20" s="471">
        <v>91710</v>
      </c>
      <c r="F20" s="471">
        <v>91420</v>
      </c>
      <c r="G20" s="471">
        <v>290</v>
      </c>
      <c r="H20" s="471">
        <v>14660</v>
      </c>
      <c r="I20" s="471">
        <v>540</v>
      </c>
      <c r="J20" s="471">
        <v>14090</v>
      </c>
      <c r="K20" s="471">
        <v>4080</v>
      </c>
      <c r="L20" s="471">
        <v>8960</v>
      </c>
      <c r="M20" s="471">
        <v>880</v>
      </c>
      <c r="N20" s="471">
        <v>180</v>
      </c>
      <c r="O20" s="471">
        <v>20</v>
      </c>
      <c r="P20" s="471">
        <v>40</v>
      </c>
    </row>
    <row r="21" spans="1:16" ht="13">
      <c r="A21" s="246" t="s">
        <v>177</v>
      </c>
      <c r="B21" s="473" t="s">
        <v>327</v>
      </c>
      <c r="C21" s="474" t="s">
        <v>336</v>
      </c>
      <c r="D21" s="471">
        <v>117040</v>
      </c>
      <c r="E21" s="471">
        <v>101220</v>
      </c>
      <c r="F21" s="471">
        <v>100800</v>
      </c>
      <c r="G21" s="471">
        <v>420</v>
      </c>
      <c r="H21" s="471">
        <v>15820</v>
      </c>
      <c r="I21" s="471">
        <v>260</v>
      </c>
      <c r="J21" s="471">
        <v>15520</v>
      </c>
      <c r="K21" s="471">
        <v>3200</v>
      </c>
      <c r="L21" s="471">
        <v>11160</v>
      </c>
      <c r="M21" s="471">
        <v>640</v>
      </c>
      <c r="N21" s="471">
        <v>520</v>
      </c>
      <c r="O21" s="471">
        <v>40</v>
      </c>
      <c r="P21" s="471">
        <v>70</v>
      </c>
    </row>
    <row r="22" spans="1:16" ht="13">
      <c r="A22" t="s">
        <v>178</v>
      </c>
      <c r="B22" s="473" t="s">
        <v>337</v>
      </c>
      <c r="C22" s="474" t="s">
        <v>338</v>
      </c>
      <c r="D22" s="471">
        <v>266000</v>
      </c>
      <c r="E22" s="471">
        <v>226530</v>
      </c>
      <c r="F22" s="471">
        <v>225170</v>
      </c>
      <c r="G22" s="471">
        <v>1360</v>
      </c>
      <c r="H22" s="471">
        <v>39470</v>
      </c>
      <c r="I22" s="471">
        <v>1790</v>
      </c>
      <c r="J22" s="471">
        <v>37560</v>
      </c>
      <c r="K22" s="471">
        <v>16510</v>
      </c>
      <c r="L22" s="471">
        <v>19550</v>
      </c>
      <c r="M22" s="471">
        <v>1240</v>
      </c>
      <c r="N22" s="471">
        <v>270</v>
      </c>
      <c r="O22" s="471">
        <v>120</v>
      </c>
      <c r="P22" s="471">
        <v>270</v>
      </c>
    </row>
    <row r="23" spans="1:16" ht="13">
      <c r="A23" t="s">
        <v>179</v>
      </c>
      <c r="B23" s="473" t="s">
        <v>337</v>
      </c>
      <c r="C23" s="474" t="s">
        <v>339</v>
      </c>
      <c r="D23" s="471">
        <v>261600</v>
      </c>
      <c r="E23" s="471">
        <v>222700</v>
      </c>
      <c r="F23" s="471">
        <v>221660</v>
      </c>
      <c r="G23" s="471">
        <v>1040</v>
      </c>
      <c r="H23" s="471">
        <v>38900</v>
      </c>
      <c r="I23" s="471">
        <v>830</v>
      </c>
      <c r="J23" s="471">
        <v>37830</v>
      </c>
      <c r="K23" s="471">
        <v>12330</v>
      </c>
      <c r="L23" s="471">
        <v>22640</v>
      </c>
      <c r="M23" s="471">
        <v>1750</v>
      </c>
      <c r="N23" s="471">
        <v>1110</v>
      </c>
      <c r="O23" s="471">
        <v>240</v>
      </c>
      <c r="P23" s="471">
        <v>480</v>
      </c>
    </row>
    <row r="24" spans="1:16" ht="13">
      <c r="A24" t="s">
        <v>180</v>
      </c>
      <c r="B24" s="473" t="s">
        <v>337</v>
      </c>
      <c r="C24" s="474" t="s">
        <v>340</v>
      </c>
      <c r="D24" s="471">
        <v>156550</v>
      </c>
      <c r="E24" s="471">
        <v>137350</v>
      </c>
      <c r="F24" s="471">
        <v>136630</v>
      </c>
      <c r="G24" s="471">
        <v>720</v>
      </c>
      <c r="H24" s="471">
        <v>19200</v>
      </c>
      <c r="I24" s="471">
        <v>1520</v>
      </c>
      <c r="J24" s="471">
        <v>17490</v>
      </c>
      <c r="K24" s="471">
        <v>7520</v>
      </c>
      <c r="L24" s="471">
        <v>9210</v>
      </c>
      <c r="M24" s="471">
        <v>680</v>
      </c>
      <c r="N24" s="471">
        <v>80</v>
      </c>
      <c r="O24" s="471">
        <v>200</v>
      </c>
      <c r="P24" s="471">
        <v>150</v>
      </c>
    </row>
    <row r="25" spans="1:16" ht="13">
      <c r="A25" t="s">
        <v>181</v>
      </c>
      <c r="B25" s="473" t="s">
        <v>337</v>
      </c>
      <c r="C25" s="474" t="s">
        <v>341</v>
      </c>
      <c r="D25" s="471">
        <v>243460</v>
      </c>
      <c r="E25" s="471">
        <v>215740</v>
      </c>
      <c r="F25" s="471">
        <v>214700</v>
      </c>
      <c r="G25" s="471">
        <v>1040</v>
      </c>
      <c r="H25" s="471">
        <v>27720</v>
      </c>
      <c r="I25" s="471">
        <v>870</v>
      </c>
      <c r="J25" s="471">
        <v>26740</v>
      </c>
      <c r="K25" s="471">
        <v>13860</v>
      </c>
      <c r="L25" s="471">
        <v>10970</v>
      </c>
      <c r="M25" s="471">
        <v>800</v>
      </c>
      <c r="N25" s="471">
        <v>1110</v>
      </c>
      <c r="O25" s="471">
        <v>110</v>
      </c>
      <c r="P25" s="471">
        <v>120</v>
      </c>
    </row>
    <row r="26" spans="1:16" ht="13">
      <c r="A26" s="276" t="s">
        <v>182</v>
      </c>
      <c r="B26" s="473" t="s">
        <v>337</v>
      </c>
      <c r="C26" s="474" t="s">
        <v>342</v>
      </c>
      <c r="D26" s="471">
        <v>23490</v>
      </c>
      <c r="E26" s="471">
        <v>17670</v>
      </c>
      <c r="F26" s="471">
        <v>17530</v>
      </c>
      <c r="G26" s="471">
        <v>140</v>
      </c>
      <c r="H26" s="471">
        <v>5820</v>
      </c>
      <c r="I26" s="471">
        <v>50</v>
      </c>
      <c r="J26" s="471">
        <v>5730</v>
      </c>
      <c r="K26" s="471">
        <v>3790</v>
      </c>
      <c r="L26" s="471">
        <v>1420</v>
      </c>
      <c r="M26" s="471">
        <v>40</v>
      </c>
      <c r="N26" s="471">
        <v>490</v>
      </c>
      <c r="O26" s="471">
        <v>30</v>
      </c>
      <c r="P26" s="471">
        <v>10</v>
      </c>
    </row>
    <row r="27" spans="1:16" ht="13">
      <c r="A27" t="s">
        <v>183</v>
      </c>
      <c r="B27" s="473" t="s">
        <v>337</v>
      </c>
      <c r="C27" s="474" t="s">
        <v>343</v>
      </c>
      <c r="D27" s="471">
        <v>50620</v>
      </c>
      <c r="E27" s="471">
        <v>42800</v>
      </c>
      <c r="F27" s="471">
        <v>42520</v>
      </c>
      <c r="G27" s="471">
        <v>280</v>
      </c>
      <c r="H27" s="471">
        <v>7820</v>
      </c>
      <c r="I27" s="471">
        <v>580</v>
      </c>
      <c r="J27" s="471">
        <v>7200</v>
      </c>
      <c r="K27" s="471">
        <v>2980</v>
      </c>
      <c r="L27" s="471">
        <v>3380</v>
      </c>
      <c r="M27" s="471">
        <v>780</v>
      </c>
      <c r="N27" s="471">
        <v>70</v>
      </c>
      <c r="O27" s="471">
        <v>50</v>
      </c>
      <c r="P27" s="471">
        <v>20</v>
      </c>
    </row>
    <row r="28" spans="1:16" ht="13">
      <c r="A28" t="s">
        <v>184</v>
      </c>
      <c r="B28" s="473" t="s">
        <v>337</v>
      </c>
      <c r="C28" s="474" t="s">
        <v>344</v>
      </c>
      <c r="D28" s="471">
        <v>91220</v>
      </c>
      <c r="E28" s="471">
        <v>82460</v>
      </c>
      <c r="F28" s="471">
        <v>82060</v>
      </c>
      <c r="G28" s="471">
        <v>390</v>
      </c>
      <c r="H28" s="471">
        <v>8760</v>
      </c>
      <c r="I28" s="471">
        <v>20</v>
      </c>
      <c r="J28" s="471">
        <v>8630</v>
      </c>
      <c r="K28" s="471">
        <v>4370</v>
      </c>
      <c r="L28" s="471">
        <v>3960</v>
      </c>
      <c r="M28" s="471">
        <v>220</v>
      </c>
      <c r="N28" s="471">
        <v>80</v>
      </c>
      <c r="O28" s="471">
        <v>110</v>
      </c>
      <c r="P28" s="471">
        <v>150</v>
      </c>
    </row>
    <row r="29" spans="1:16" ht="13">
      <c r="A29" t="s">
        <v>185</v>
      </c>
      <c r="B29" s="473" t="s">
        <v>337</v>
      </c>
      <c r="C29" s="474" t="s">
        <v>345</v>
      </c>
      <c r="D29" s="471">
        <v>15770</v>
      </c>
      <c r="E29" s="471">
        <v>11430</v>
      </c>
      <c r="F29" s="471">
        <v>11400</v>
      </c>
      <c r="G29" s="471">
        <v>40</v>
      </c>
      <c r="H29" s="471">
        <v>4340</v>
      </c>
      <c r="I29" s="471">
        <v>20</v>
      </c>
      <c r="J29" s="471">
        <v>4290</v>
      </c>
      <c r="K29" s="471">
        <v>2490</v>
      </c>
      <c r="L29" s="471">
        <v>1640</v>
      </c>
      <c r="M29" s="471">
        <v>160</v>
      </c>
      <c r="N29" s="475" t="s">
        <v>327</v>
      </c>
      <c r="O29" s="471">
        <v>20</v>
      </c>
      <c r="P29" s="471">
        <v>30</v>
      </c>
    </row>
    <row r="30" spans="1:16" ht="13">
      <c r="A30" t="s">
        <v>186</v>
      </c>
      <c r="B30" s="473" t="s">
        <v>337</v>
      </c>
      <c r="C30" s="474" t="s">
        <v>346</v>
      </c>
      <c r="D30" s="471">
        <v>36320</v>
      </c>
      <c r="E30" s="471">
        <v>29130</v>
      </c>
      <c r="F30" s="471">
        <v>28960</v>
      </c>
      <c r="G30" s="471">
        <v>170</v>
      </c>
      <c r="H30" s="471">
        <v>7190</v>
      </c>
      <c r="I30" s="471">
        <v>130</v>
      </c>
      <c r="J30" s="471">
        <v>6990</v>
      </c>
      <c r="K30" s="471">
        <v>4720</v>
      </c>
      <c r="L30" s="471">
        <v>1830</v>
      </c>
      <c r="M30" s="471">
        <v>180</v>
      </c>
      <c r="N30" s="471">
        <v>260</v>
      </c>
      <c r="O30" s="471">
        <v>60</v>
      </c>
      <c r="P30" s="471">
        <v>130</v>
      </c>
    </row>
    <row r="31" spans="1:16" ht="13">
      <c r="A31" t="s">
        <v>187</v>
      </c>
      <c r="B31" s="473" t="s">
        <v>337</v>
      </c>
      <c r="C31" s="474" t="s">
        <v>347</v>
      </c>
      <c r="D31" s="471">
        <v>121700</v>
      </c>
      <c r="E31" s="471">
        <v>107350</v>
      </c>
      <c r="F31" s="471">
        <v>106970</v>
      </c>
      <c r="G31" s="471">
        <v>380</v>
      </c>
      <c r="H31" s="471">
        <v>14350</v>
      </c>
      <c r="I31" s="471">
        <v>80</v>
      </c>
      <c r="J31" s="471">
        <v>14180</v>
      </c>
      <c r="K31" s="471">
        <v>6770</v>
      </c>
      <c r="L31" s="471">
        <v>6110</v>
      </c>
      <c r="M31" s="471">
        <v>1180</v>
      </c>
      <c r="N31" s="471">
        <v>130</v>
      </c>
      <c r="O31" s="471">
        <v>80</v>
      </c>
      <c r="P31" s="471">
        <v>100</v>
      </c>
    </row>
    <row r="32" spans="1:16" ht="13">
      <c r="A32" t="s">
        <v>188</v>
      </c>
      <c r="B32" s="473" t="s">
        <v>337</v>
      </c>
      <c r="C32" s="474" t="s">
        <v>348</v>
      </c>
      <c r="D32" s="471">
        <v>22780</v>
      </c>
      <c r="E32" s="471">
        <v>17810</v>
      </c>
      <c r="F32" s="471">
        <v>17740</v>
      </c>
      <c r="G32" s="471">
        <v>80</v>
      </c>
      <c r="H32" s="471">
        <v>4960</v>
      </c>
      <c r="I32" s="471">
        <v>70</v>
      </c>
      <c r="J32" s="471">
        <v>4900</v>
      </c>
      <c r="K32" s="471">
        <v>2750</v>
      </c>
      <c r="L32" s="471">
        <v>1820</v>
      </c>
      <c r="M32" s="471">
        <v>230</v>
      </c>
      <c r="N32" s="471">
        <v>90</v>
      </c>
      <c r="O32" s="475" t="s">
        <v>327</v>
      </c>
      <c r="P32" s="471">
        <v>50</v>
      </c>
    </row>
    <row r="33" spans="1:16" ht="13">
      <c r="A33" t="s">
        <v>189</v>
      </c>
      <c r="B33" s="473" t="s">
        <v>337</v>
      </c>
      <c r="C33" s="474" t="s">
        <v>349</v>
      </c>
      <c r="D33" s="471">
        <v>17590</v>
      </c>
      <c r="E33" s="471">
        <v>14310</v>
      </c>
      <c r="F33" s="471">
        <v>14160</v>
      </c>
      <c r="G33" s="471">
        <v>140</v>
      </c>
      <c r="H33" s="471">
        <v>3290</v>
      </c>
      <c r="I33" s="471">
        <v>210</v>
      </c>
      <c r="J33" s="471">
        <v>3070</v>
      </c>
      <c r="K33" s="471">
        <v>1660</v>
      </c>
      <c r="L33" s="471">
        <v>1280</v>
      </c>
      <c r="M33" s="471">
        <v>120</v>
      </c>
      <c r="N33" s="471">
        <v>20</v>
      </c>
      <c r="O33" s="475" t="s">
        <v>327</v>
      </c>
      <c r="P33" s="471">
        <v>10</v>
      </c>
    </row>
    <row r="34" spans="1:16" ht="13">
      <c r="A34" t="s">
        <v>190</v>
      </c>
      <c r="B34" s="473" t="s">
        <v>337</v>
      </c>
      <c r="C34" s="474" t="s">
        <v>350</v>
      </c>
      <c r="D34" s="471">
        <v>106250</v>
      </c>
      <c r="E34" s="471">
        <v>93580</v>
      </c>
      <c r="F34" s="471">
        <v>93150</v>
      </c>
      <c r="G34" s="471">
        <v>440</v>
      </c>
      <c r="H34" s="471">
        <v>12670</v>
      </c>
      <c r="I34" s="471">
        <v>690</v>
      </c>
      <c r="J34" s="471">
        <v>11790</v>
      </c>
      <c r="K34" s="471">
        <v>4980</v>
      </c>
      <c r="L34" s="471">
        <v>4950</v>
      </c>
      <c r="M34" s="471">
        <v>460</v>
      </c>
      <c r="N34" s="471">
        <v>1400</v>
      </c>
      <c r="O34" s="471">
        <v>200</v>
      </c>
      <c r="P34" s="471">
        <v>80</v>
      </c>
    </row>
    <row r="35" spans="1:16" ht="13">
      <c r="A35" t="s">
        <v>191</v>
      </c>
      <c r="B35" s="473" t="s">
        <v>337</v>
      </c>
      <c r="C35" s="474" t="s">
        <v>351</v>
      </c>
      <c r="D35" s="471">
        <v>36050</v>
      </c>
      <c r="E35" s="471">
        <v>30830</v>
      </c>
      <c r="F35" s="471">
        <v>30590</v>
      </c>
      <c r="G35" s="471">
        <v>240</v>
      </c>
      <c r="H35" s="471">
        <v>5210</v>
      </c>
      <c r="I35" s="471">
        <v>130</v>
      </c>
      <c r="J35" s="471">
        <v>5050</v>
      </c>
      <c r="K35" s="471">
        <v>2700</v>
      </c>
      <c r="L35" s="471">
        <v>2190</v>
      </c>
      <c r="M35" s="471">
        <v>130</v>
      </c>
      <c r="N35" s="471">
        <v>20</v>
      </c>
      <c r="O35" s="471">
        <v>40</v>
      </c>
      <c r="P35" s="471">
        <v>10</v>
      </c>
    </row>
    <row r="36" spans="1:16" ht="13">
      <c r="A36" t="s">
        <v>192</v>
      </c>
      <c r="B36" s="473" t="s">
        <v>337</v>
      </c>
      <c r="C36" s="474" t="s">
        <v>352</v>
      </c>
      <c r="D36" s="471">
        <v>42130</v>
      </c>
      <c r="E36" s="471">
        <v>35930</v>
      </c>
      <c r="F36" s="471">
        <v>35680</v>
      </c>
      <c r="G36" s="471">
        <v>250</v>
      </c>
      <c r="H36" s="471">
        <v>6200</v>
      </c>
      <c r="I36" s="471">
        <v>50</v>
      </c>
      <c r="J36" s="471">
        <v>6150</v>
      </c>
      <c r="K36" s="471">
        <v>2740</v>
      </c>
      <c r="L36" s="471">
        <v>2820</v>
      </c>
      <c r="M36" s="471">
        <v>330</v>
      </c>
      <c r="N36" s="471">
        <v>260</v>
      </c>
      <c r="O36" s="471">
        <v>10</v>
      </c>
      <c r="P36" s="471">
        <v>30</v>
      </c>
    </row>
    <row r="37" spans="1:16" ht="13">
      <c r="A37" t="s">
        <v>193</v>
      </c>
      <c r="B37" s="473" t="s">
        <v>337</v>
      </c>
      <c r="C37" s="474" t="s">
        <v>353</v>
      </c>
      <c r="D37" s="471">
        <v>72360</v>
      </c>
      <c r="E37" s="471">
        <v>63640</v>
      </c>
      <c r="F37" s="471">
        <v>63180</v>
      </c>
      <c r="G37" s="471">
        <v>460</v>
      </c>
      <c r="H37" s="471">
        <v>8720</v>
      </c>
      <c r="I37" s="471">
        <v>80</v>
      </c>
      <c r="J37" s="471">
        <v>8550</v>
      </c>
      <c r="K37" s="471">
        <v>6270</v>
      </c>
      <c r="L37" s="471">
        <v>1720</v>
      </c>
      <c r="M37" s="471">
        <v>360</v>
      </c>
      <c r="N37" s="471">
        <v>190</v>
      </c>
      <c r="O37" s="471">
        <v>90</v>
      </c>
      <c r="P37" s="471">
        <v>30</v>
      </c>
    </row>
    <row r="38" spans="1:16" ht="13">
      <c r="A38" t="s">
        <v>194</v>
      </c>
      <c r="B38" s="473" t="s">
        <v>337</v>
      </c>
      <c r="C38" s="474" t="s">
        <v>354</v>
      </c>
      <c r="D38" s="471">
        <v>20620</v>
      </c>
      <c r="E38" s="471">
        <v>17910</v>
      </c>
      <c r="F38" s="471">
        <v>17840</v>
      </c>
      <c r="G38" s="471">
        <v>80</v>
      </c>
      <c r="H38" s="471">
        <v>2710</v>
      </c>
      <c r="I38" s="471">
        <v>130</v>
      </c>
      <c r="J38" s="471">
        <v>2580</v>
      </c>
      <c r="K38" s="471">
        <v>1160</v>
      </c>
      <c r="L38" s="471">
        <v>1330</v>
      </c>
      <c r="M38" s="471">
        <v>50</v>
      </c>
      <c r="N38" s="471">
        <v>40</v>
      </c>
      <c r="O38" s="475" t="s">
        <v>327</v>
      </c>
      <c r="P38" s="471">
        <v>10</v>
      </c>
    </row>
    <row r="39" spans="1:16" ht="13">
      <c r="A39" t="s">
        <v>195</v>
      </c>
      <c r="B39" s="473" t="s">
        <v>337</v>
      </c>
      <c r="C39" s="474" t="s">
        <v>355</v>
      </c>
      <c r="D39" s="471">
        <v>47670</v>
      </c>
      <c r="E39" s="471">
        <v>43050</v>
      </c>
      <c r="F39" s="471">
        <v>42780</v>
      </c>
      <c r="G39" s="471">
        <v>270</v>
      </c>
      <c r="H39" s="471">
        <v>4620</v>
      </c>
      <c r="I39" s="471">
        <v>40</v>
      </c>
      <c r="J39" s="471">
        <v>4430</v>
      </c>
      <c r="K39" s="471">
        <v>2720</v>
      </c>
      <c r="L39" s="471">
        <v>1040</v>
      </c>
      <c r="M39" s="471">
        <v>340</v>
      </c>
      <c r="N39" s="471">
        <v>330</v>
      </c>
      <c r="O39" s="471">
        <v>160</v>
      </c>
      <c r="P39" s="471">
        <v>20</v>
      </c>
    </row>
    <row r="40" spans="1:16" ht="13">
      <c r="A40" t="s">
        <v>196</v>
      </c>
      <c r="B40" s="473" t="s">
        <v>337</v>
      </c>
      <c r="C40" s="474" t="s">
        <v>356</v>
      </c>
      <c r="D40" s="471">
        <v>19860</v>
      </c>
      <c r="E40" s="471">
        <v>17330</v>
      </c>
      <c r="F40" s="471">
        <v>17200</v>
      </c>
      <c r="G40" s="471">
        <v>140</v>
      </c>
      <c r="H40" s="471">
        <v>2530</v>
      </c>
      <c r="I40" s="471">
        <v>20</v>
      </c>
      <c r="J40" s="471">
        <v>2500</v>
      </c>
      <c r="K40" s="471">
        <v>1460</v>
      </c>
      <c r="L40" s="471">
        <v>850</v>
      </c>
      <c r="M40" s="471">
        <v>150</v>
      </c>
      <c r="N40" s="471">
        <v>40</v>
      </c>
      <c r="O40" s="471">
        <v>10</v>
      </c>
      <c r="P40" s="471">
        <v>40</v>
      </c>
    </row>
    <row r="41" spans="1:16" ht="13">
      <c r="A41" t="s">
        <v>295</v>
      </c>
      <c r="B41" s="473" t="s">
        <v>337</v>
      </c>
      <c r="C41" s="474" t="s">
        <v>357</v>
      </c>
      <c r="D41" s="471">
        <v>19760</v>
      </c>
      <c r="E41" s="471">
        <v>15900</v>
      </c>
      <c r="F41" s="471">
        <v>15750</v>
      </c>
      <c r="G41" s="471">
        <v>150</v>
      </c>
      <c r="H41" s="471">
        <v>3870</v>
      </c>
      <c r="I41" s="471">
        <v>60</v>
      </c>
      <c r="J41" s="471">
        <v>3790</v>
      </c>
      <c r="K41" s="471">
        <v>2100</v>
      </c>
      <c r="L41" s="471">
        <v>690</v>
      </c>
      <c r="M41" s="471">
        <v>120</v>
      </c>
      <c r="N41" s="471">
        <v>870</v>
      </c>
      <c r="O41" s="471">
        <v>20</v>
      </c>
      <c r="P41" s="471">
        <v>70</v>
      </c>
    </row>
    <row r="42" spans="1:16" ht="13">
      <c r="A42" t="s">
        <v>197</v>
      </c>
      <c r="B42" s="473" t="s">
        <v>337</v>
      </c>
      <c r="C42" s="474" t="s">
        <v>358</v>
      </c>
      <c r="D42" s="471">
        <v>10710</v>
      </c>
      <c r="E42" s="471">
        <v>7900</v>
      </c>
      <c r="F42" s="471">
        <v>7850</v>
      </c>
      <c r="G42" s="471">
        <v>50</v>
      </c>
      <c r="H42" s="471">
        <v>2810</v>
      </c>
      <c r="I42" s="471">
        <v>60</v>
      </c>
      <c r="J42" s="471">
        <v>2760</v>
      </c>
      <c r="K42" s="471">
        <v>2250</v>
      </c>
      <c r="L42" s="471">
        <v>310</v>
      </c>
      <c r="M42" s="471">
        <v>70</v>
      </c>
      <c r="N42" s="471">
        <v>120</v>
      </c>
      <c r="O42" s="475" t="s">
        <v>327</v>
      </c>
      <c r="P42" s="471">
        <v>10</v>
      </c>
    </row>
    <row r="43" spans="1:16" ht="13">
      <c r="A43" t="s">
        <v>198</v>
      </c>
      <c r="B43" s="473" t="s">
        <v>337</v>
      </c>
      <c r="C43" s="474" t="s">
        <v>359</v>
      </c>
      <c r="D43" s="471">
        <v>28140</v>
      </c>
      <c r="E43" s="471">
        <v>23080</v>
      </c>
      <c r="F43" s="471">
        <v>22850</v>
      </c>
      <c r="G43" s="471">
        <v>230</v>
      </c>
      <c r="H43" s="471">
        <v>5060</v>
      </c>
      <c r="I43" s="471">
        <v>10</v>
      </c>
      <c r="J43" s="471">
        <v>5030</v>
      </c>
      <c r="K43" s="471">
        <v>2950</v>
      </c>
      <c r="L43" s="471">
        <v>1270</v>
      </c>
      <c r="M43" s="471">
        <v>120</v>
      </c>
      <c r="N43" s="471">
        <v>690</v>
      </c>
      <c r="O43" s="471">
        <v>20</v>
      </c>
      <c r="P43" s="471">
        <v>110</v>
      </c>
    </row>
    <row r="44" spans="1:16" ht="13">
      <c r="A44" s="276" t="s">
        <v>199</v>
      </c>
      <c r="B44" s="473" t="s">
        <v>337</v>
      </c>
      <c r="C44" s="474" t="s">
        <v>360</v>
      </c>
      <c r="D44" s="471">
        <v>21240</v>
      </c>
      <c r="E44" s="471">
        <v>16920</v>
      </c>
      <c r="F44" s="471">
        <v>16820</v>
      </c>
      <c r="G44" s="471">
        <v>100</v>
      </c>
      <c r="H44" s="471">
        <v>4320</v>
      </c>
      <c r="I44" s="471">
        <v>60</v>
      </c>
      <c r="J44" s="471">
        <v>4200</v>
      </c>
      <c r="K44" s="471">
        <v>2520</v>
      </c>
      <c r="L44" s="471">
        <v>790</v>
      </c>
      <c r="M44" s="471">
        <v>90</v>
      </c>
      <c r="N44" s="471">
        <v>790</v>
      </c>
      <c r="O44" s="471">
        <v>60</v>
      </c>
      <c r="P44" s="471">
        <v>30</v>
      </c>
    </row>
    <row r="45" spans="1:16" ht="13">
      <c r="A45" t="s">
        <v>200</v>
      </c>
      <c r="B45" s="473" t="s">
        <v>337</v>
      </c>
      <c r="C45" s="474" t="s">
        <v>361</v>
      </c>
      <c r="D45" s="471">
        <v>13990</v>
      </c>
      <c r="E45" s="471">
        <v>11030</v>
      </c>
      <c r="F45" s="471">
        <v>10960</v>
      </c>
      <c r="G45" s="471">
        <v>80</v>
      </c>
      <c r="H45" s="471">
        <v>2960</v>
      </c>
      <c r="I45" s="471">
        <v>120</v>
      </c>
      <c r="J45" s="471">
        <v>2830</v>
      </c>
      <c r="K45" s="471">
        <v>1750</v>
      </c>
      <c r="L45" s="471">
        <v>770</v>
      </c>
      <c r="M45" s="471">
        <v>140</v>
      </c>
      <c r="N45" s="471">
        <v>160</v>
      </c>
      <c r="O45" s="471">
        <v>10</v>
      </c>
      <c r="P45" s="471">
        <v>40</v>
      </c>
    </row>
    <row r="46" spans="1:16" ht="13">
      <c r="A46" s="276" t="s">
        <v>201</v>
      </c>
      <c r="B46" s="473" t="s">
        <v>337</v>
      </c>
      <c r="C46" s="474" t="s">
        <v>362</v>
      </c>
      <c r="D46" s="471">
        <v>22210</v>
      </c>
      <c r="E46" s="471">
        <v>16130</v>
      </c>
      <c r="F46" s="471">
        <v>16010</v>
      </c>
      <c r="G46" s="471">
        <v>120</v>
      </c>
      <c r="H46" s="471">
        <v>6080</v>
      </c>
      <c r="I46" s="471">
        <v>110</v>
      </c>
      <c r="J46" s="471">
        <v>5970</v>
      </c>
      <c r="K46" s="471">
        <v>3700</v>
      </c>
      <c r="L46" s="471">
        <v>1760</v>
      </c>
      <c r="M46" s="471">
        <v>110</v>
      </c>
      <c r="N46" s="471">
        <v>400</v>
      </c>
      <c r="O46" s="475" t="s">
        <v>327</v>
      </c>
      <c r="P46" s="471">
        <v>40</v>
      </c>
    </row>
    <row r="47" spans="1:16" ht="13">
      <c r="A47" t="s">
        <v>202</v>
      </c>
      <c r="B47" s="473" t="s">
        <v>337</v>
      </c>
      <c r="C47" s="474" t="s">
        <v>363</v>
      </c>
      <c r="D47" s="471">
        <v>15600</v>
      </c>
      <c r="E47" s="471">
        <v>12660</v>
      </c>
      <c r="F47" s="471">
        <v>12660</v>
      </c>
      <c r="G47" s="475" t="s">
        <v>327</v>
      </c>
      <c r="H47" s="471">
        <v>2940</v>
      </c>
      <c r="I47" s="471">
        <v>70</v>
      </c>
      <c r="J47" s="471">
        <v>2870</v>
      </c>
      <c r="K47" s="471">
        <v>2090</v>
      </c>
      <c r="L47" s="471">
        <v>490</v>
      </c>
      <c r="M47" s="471">
        <v>60</v>
      </c>
      <c r="N47" s="471">
        <v>230</v>
      </c>
      <c r="O47" s="475" t="s">
        <v>327</v>
      </c>
      <c r="P47" s="471">
        <v>60</v>
      </c>
    </row>
    <row r="48" spans="1:16" ht="13">
      <c r="A48" t="s">
        <v>203</v>
      </c>
      <c r="B48" s="473" t="s">
        <v>337</v>
      </c>
      <c r="C48" s="474" t="s">
        <v>364</v>
      </c>
      <c r="D48" s="471">
        <v>20010</v>
      </c>
      <c r="E48" s="471">
        <v>15470</v>
      </c>
      <c r="F48" s="471">
        <v>15330</v>
      </c>
      <c r="G48" s="471">
        <v>140</v>
      </c>
      <c r="H48" s="471">
        <v>4550</v>
      </c>
      <c r="I48" s="471">
        <v>130</v>
      </c>
      <c r="J48" s="471">
        <v>4420</v>
      </c>
      <c r="K48" s="471">
        <v>1140</v>
      </c>
      <c r="L48" s="471">
        <v>2540</v>
      </c>
      <c r="M48" s="471">
        <v>150</v>
      </c>
      <c r="N48" s="471">
        <v>590</v>
      </c>
      <c r="O48" s="475" t="s">
        <v>327</v>
      </c>
      <c r="P48" s="471">
        <v>40</v>
      </c>
    </row>
    <row r="49" spans="1:16" ht="13">
      <c r="A49" t="s">
        <v>204</v>
      </c>
      <c r="B49" s="473" t="s">
        <v>337</v>
      </c>
      <c r="C49" s="474" t="s">
        <v>365</v>
      </c>
      <c r="D49" s="471">
        <v>31860</v>
      </c>
      <c r="E49" s="471">
        <v>27740</v>
      </c>
      <c r="F49" s="471">
        <v>27420</v>
      </c>
      <c r="G49" s="471">
        <v>320</v>
      </c>
      <c r="H49" s="471">
        <v>4120</v>
      </c>
      <c r="I49" s="471">
        <v>10</v>
      </c>
      <c r="J49" s="471">
        <v>4070</v>
      </c>
      <c r="K49" s="471">
        <v>2740</v>
      </c>
      <c r="L49" s="471">
        <v>1180</v>
      </c>
      <c r="M49" s="471">
        <v>100</v>
      </c>
      <c r="N49" s="471">
        <v>50</v>
      </c>
      <c r="O49" s="471">
        <v>40</v>
      </c>
      <c r="P49" s="471">
        <v>50</v>
      </c>
    </row>
    <row r="50" spans="1:16" ht="13">
      <c r="A50" t="s">
        <v>205</v>
      </c>
      <c r="B50" s="473" t="s">
        <v>366</v>
      </c>
      <c r="C50" s="474" t="s">
        <v>367</v>
      </c>
      <c r="D50" s="471">
        <v>12200</v>
      </c>
      <c r="E50" s="471">
        <v>10990</v>
      </c>
      <c r="F50" s="471">
        <v>10870</v>
      </c>
      <c r="G50" s="471">
        <v>120</v>
      </c>
      <c r="H50" s="471">
        <v>1210</v>
      </c>
      <c r="I50" s="471">
        <v>20</v>
      </c>
      <c r="J50" s="471">
        <v>1160</v>
      </c>
      <c r="K50" s="471">
        <v>980</v>
      </c>
      <c r="L50" s="471">
        <v>10</v>
      </c>
      <c r="M50" s="471">
        <v>50</v>
      </c>
      <c r="N50" s="471">
        <v>130</v>
      </c>
      <c r="O50" s="471">
        <v>30</v>
      </c>
      <c r="P50" s="475" t="s">
        <v>327</v>
      </c>
    </row>
    <row r="51" spans="1:16" ht="13">
      <c r="A51" t="s">
        <v>206</v>
      </c>
      <c r="B51" s="473" t="s">
        <v>366</v>
      </c>
      <c r="C51" s="474" t="s">
        <v>368</v>
      </c>
      <c r="D51" s="471">
        <v>6950</v>
      </c>
      <c r="E51" s="471">
        <v>5850</v>
      </c>
      <c r="F51" s="471">
        <v>5800</v>
      </c>
      <c r="G51" s="471">
        <v>50</v>
      </c>
      <c r="H51" s="471">
        <v>1100</v>
      </c>
      <c r="I51" s="471">
        <v>160</v>
      </c>
      <c r="J51" s="471">
        <v>940</v>
      </c>
      <c r="K51" s="471">
        <v>620</v>
      </c>
      <c r="L51" s="471">
        <v>70</v>
      </c>
      <c r="M51" s="475" t="s">
        <v>327</v>
      </c>
      <c r="N51" s="471">
        <v>250</v>
      </c>
      <c r="O51" s="475" t="s">
        <v>327</v>
      </c>
      <c r="P51" s="471">
        <v>20</v>
      </c>
    </row>
    <row r="52" spans="1:16" ht="13">
      <c r="A52" t="s">
        <v>207</v>
      </c>
      <c r="B52" s="473" t="s">
        <v>366</v>
      </c>
      <c r="C52" s="474" t="s">
        <v>369</v>
      </c>
      <c r="D52" s="471">
        <v>12160</v>
      </c>
      <c r="E52" s="471">
        <v>11430</v>
      </c>
      <c r="F52" s="471">
        <v>11420</v>
      </c>
      <c r="G52" s="471">
        <v>20</v>
      </c>
      <c r="H52" s="471">
        <v>720</v>
      </c>
      <c r="I52" s="471">
        <v>20</v>
      </c>
      <c r="J52" s="471">
        <v>690</v>
      </c>
      <c r="K52" s="471">
        <v>490</v>
      </c>
      <c r="L52" s="471">
        <v>150</v>
      </c>
      <c r="M52" s="475" t="s">
        <v>327</v>
      </c>
      <c r="N52" s="471">
        <v>50</v>
      </c>
      <c r="O52" s="471">
        <v>20</v>
      </c>
      <c r="P52" s="471">
        <v>10</v>
      </c>
    </row>
    <row r="53" spans="1:16" ht="13">
      <c r="A53" t="s">
        <v>208</v>
      </c>
      <c r="B53" s="473" t="s">
        <v>366</v>
      </c>
      <c r="C53" s="474" t="s">
        <v>370</v>
      </c>
      <c r="D53" s="471">
        <v>15380</v>
      </c>
      <c r="E53" s="471">
        <v>14060</v>
      </c>
      <c r="F53" s="471">
        <v>13920</v>
      </c>
      <c r="G53" s="471">
        <v>140</v>
      </c>
      <c r="H53" s="471">
        <v>1310</v>
      </c>
      <c r="I53" s="471">
        <v>60</v>
      </c>
      <c r="J53" s="471">
        <v>1230</v>
      </c>
      <c r="K53" s="471">
        <v>770</v>
      </c>
      <c r="L53" s="471">
        <v>380</v>
      </c>
      <c r="M53" s="471">
        <v>80</v>
      </c>
      <c r="N53" s="475" t="s">
        <v>327</v>
      </c>
      <c r="O53" s="471">
        <v>20</v>
      </c>
      <c r="P53" s="475" t="s">
        <v>327</v>
      </c>
    </row>
    <row r="54" spans="1:16" ht="13">
      <c r="A54" s="211" t="s">
        <v>209</v>
      </c>
      <c r="B54" s="473"/>
      <c r="C54" s="474"/>
      <c r="D54" s="471"/>
      <c r="E54" s="471"/>
      <c r="F54" s="471"/>
      <c r="G54" s="471"/>
      <c r="H54" s="471"/>
      <c r="I54" s="471"/>
      <c r="J54" s="471"/>
      <c r="K54" s="471"/>
      <c r="L54" s="471"/>
      <c r="M54" s="471"/>
      <c r="N54" s="475"/>
      <c r="O54" s="471"/>
      <c r="P54" s="475"/>
    </row>
    <row r="55" spans="1:16" ht="13">
      <c r="A55" t="s">
        <v>210</v>
      </c>
      <c r="B55" s="473" t="s">
        <v>366</v>
      </c>
      <c r="C55" s="474" t="s">
        <v>371</v>
      </c>
      <c r="D55" s="471">
        <v>8620</v>
      </c>
      <c r="E55" s="471">
        <v>7800</v>
      </c>
      <c r="F55" s="471">
        <v>7780</v>
      </c>
      <c r="G55" s="471">
        <v>20</v>
      </c>
      <c r="H55" s="471">
        <v>820</v>
      </c>
      <c r="I55" s="471">
        <v>30</v>
      </c>
      <c r="J55" s="471">
        <v>770</v>
      </c>
      <c r="K55" s="471">
        <v>360</v>
      </c>
      <c r="L55" s="471">
        <v>220</v>
      </c>
      <c r="M55" s="471">
        <v>60</v>
      </c>
      <c r="N55" s="471">
        <v>120</v>
      </c>
      <c r="O55" s="471">
        <v>20</v>
      </c>
      <c r="P55" s="471">
        <v>20</v>
      </c>
    </row>
    <row r="56" spans="1:16" ht="13">
      <c r="A56" s="211" t="s">
        <v>211</v>
      </c>
      <c r="B56" s="473"/>
      <c r="C56" s="474"/>
      <c r="D56" s="471"/>
      <c r="E56" s="471"/>
      <c r="F56" s="471"/>
      <c r="G56" s="471"/>
      <c r="H56" s="471"/>
      <c r="I56" s="471"/>
      <c r="J56" s="471"/>
      <c r="K56" s="471"/>
      <c r="L56" s="471"/>
      <c r="M56" s="471"/>
      <c r="N56" s="471"/>
      <c r="O56" s="471"/>
      <c r="P56" s="471"/>
    </row>
    <row r="57" spans="1:16" ht="13">
      <c r="A57" t="s">
        <v>212</v>
      </c>
      <c r="B57" s="473" t="s">
        <v>366</v>
      </c>
      <c r="C57" s="474" t="s">
        <v>372</v>
      </c>
      <c r="D57" s="471">
        <v>14480</v>
      </c>
      <c r="E57" s="471">
        <v>13040</v>
      </c>
      <c r="F57" s="471">
        <v>12960</v>
      </c>
      <c r="G57" s="471">
        <v>80</v>
      </c>
      <c r="H57" s="471">
        <v>1440</v>
      </c>
      <c r="I57" s="471">
        <v>90</v>
      </c>
      <c r="J57" s="471">
        <v>1350</v>
      </c>
      <c r="K57" s="471">
        <v>890</v>
      </c>
      <c r="L57" s="471">
        <v>380</v>
      </c>
      <c r="M57" s="471">
        <v>20</v>
      </c>
      <c r="N57" s="471">
        <v>60</v>
      </c>
      <c r="O57" s="475" t="s">
        <v>327</v>
      </c>
      <c r="P57" s="475" t="s">
        <v>327</v>
      </c>
    </row>
    <row r="58" spans="1:16" ht="13">
      <c r="A58" t="s">
        <v>213</v>
      </c>
      <c r="B58" s="473"/>
      <c r="C58" s="474"/>
      <c r="D58" s="471"/>
      <c r="E58" s="471"/>
      <c r="F58" s="471"/>
      <c r="G58" s="471"/>
      <c r="H58" s="471"/>
      <c r="I58" s="471"/>
      <c r="J58" s="471"/>
      <c r="K58" s="471"/>
      <c r="L58" s="471"/>
      <c r="M58" s="471"/>
      <c r="N58" s="471"/>
      <c r="O58" s="475"/>
      <c r="P58" s="475"/>
    </row>
    <row r="59" spans="1:16" ht="13">
      <c r="A59" t="s">
        <v>214</v>
      </c>
      <c r="B59" s="473" t="s">
        <v>366</v>
      </c>
      <c r="C59" s="474" t="s">
        <v>373</v>
      </c>
      <c r="D59" s="471">
        <v>8690</v>
      </c>
      <c r="E59" s="471">
        <v>5870</v>
      </c>
      <c r="F59" s="471">
        <v>5800</v>
      </c>
      <c r="G59" s="471">
        <v>60</v>
      </c>
      <c r="H59" s="471">
        <v>2830</v>
      </c>
      <c r="I59" s="471">
        <v>100</v>
      </c>
      <c r="J59" s="471">
        <v>2730</v>
      </c>
      <c r="K59" s="471">
        <v>1240</v>
      </c>
      <c r="L59" s="471">
        <v>50</v>
      </c>
      <c r="M59" s="471">
        <v>70</v>
      </c>
      <c r="N59" s="471">
        <v>1370</v>
      </c>
      <c r="O59" s="475" t="s">
        <v>327</v>
      </c>
      <c r="P59" s="471">
        <v>40</v>
      </c>
    </row>
    <row r="60" spans="1:16" ht="13">
      <c r="A60" t="s">
        <v>215</v>
      </c>
      <c r="B60" s="473" t="s">
        <v>366</v>
      </c>
      <c r="C60" s="474" t="s">
        <v>374</v>
      </c>
      <c r="D60" s="471">
        <v>7280</v>
      </c>
      <c r="E60" s="471">
        <v>5620</v>
      </c>
      <c r="F60" s="471">
        <v>5590</v>
      </c>
      <c r="G60" s="471">
        <v>30</v>
      </c>
      <c r="H60" s="471">
        <v>1660</v>
      </c>
      <c r="I60" s="471">
        <v>10</v>
      </c>
      <c r="J60" s="471">
        <v>1570</v>
      </c>
      <c r="K60" s="471">
        <v>1470</v>
      </c>
      <c r="L60" s="471">
        <v>80</v>
      </c>
      <c r="M60" s="471">
        <v>10</v>
      </c>
      <c r="N60" s="475" t="s">
        <v>327</v>
      </c>
      <c r="O60" s="471">
        <v>80</v>
      </c>
      <c r="P60" s="471">
        <v>70</v>
      </c>
    </row>
    <row r="61" spans="1:16" ht="13">
      <c r="A61" s="204" t="s">
        <v>216</v>
      </c>
    </row>
    <row r="62" spans="1:16">
      <c r="D62" s="489">
        <f>SUM(D12:D61)</f>
        <v>3626140</v>
      </c>
      <c r="E62" s="489">
        <f t="shared" ref="E62:P62" si="0">SUM(E12:E61)</f>
        <v>3110270</v>
      </c>
      <c r="F62" s="489">
        <f t="shared" si="0"/>
        <v>3094910</v>
      </c>
      <c r="G62" s="489">
        <f t="shared" si="0"/>
        <v>15400</v>
      </c>
      <c r="H62" s="489">
        <f t="shared" si="0"/>
        <v>515870</v>
      </c>
      <c r="I62" s="489">
        <f t="shared" si="0"/>
        <v>14030</v>
      </c>
      <c r="J62" s="489">
        <f t="shared" si="0"/>
        <v>498810</v>
      </c>
      <c r="K62" s="489">
        <f t="shared" si="0"/>
        <v>208820</v>
      </c>
      <c r="L62" s="489">
        <f t="shared" si="0"/>
        <v>249830</v>
      </c>
      <c r="M62" s="489">
        <f t="shared" si="0"/>
        <v>24030</v>
      </c>
      <c r="N62" s="489">
        <f t="shared" si="0"/>
        <v>16230</v>
      </c>
      <c r="O62" s="489">
        <f t="shared" si="0"/>
        <v>3050</v>
      </c>
      <c r="P62" s="489">
        <f t="shared" si="0"/>
        <v>3710</v>
      </c>
    </row>
    <row r="63" spans="1:16">
      <c r="D63" s="490" t="e">
        <f t="array" ref="D63">D110D62</f>
        <v>#NAME?</v>
      </c>
      <c r="E63" s="490" t="e">
        <f t="array" ref="E63">E110E62</f>
        <v>#NAME?</v>
      </c>
      <c r="F63" s="490" t="e">
        <f t="array" ref="F63">F110F62</f>
        <v>#NAME?</v>
      </c>
      <c r="G63" s="490" t="e">
        <f t="array" ref="G63">G110G62</f>
        <v>#NAME?</v>
      </c>
      <c r="H63" s="490" t="e">
        <f t="array" ref="H63">H110H62</f>
        <v>#NAME?</v>
      </c>
      <c r="I63" s="490" t="e">
        <f t="array" ref="I63">I110I62</f>
        <v>#NAME?</v>
      </c>
      <c r="J63" s="490" t="e">
        <f t="array" ref="J63">J110J62</f>
        <v>#NAME?</v>
      </c>
      <c r="K63" s="490" t="e">
        <f t="array" ref="K63">K110K62</f>
        <v>#NAME?</v>
      </c>
      <c r="L63" s="490" t="e">
        <f t="array" ref="L63">L110L62</f>
        <v>#NAME?</v>
      </c>
      <c r="M63" s="490" t="e">
        <f t="array" ref="M63">M110M62</f>
        <v>#NAME?</v>
      </c>
      <c r="N63" s="490" t="e">
        <f t="array" ref="N63">N110N62</f>
        <v>#NAME?</v>
      </c>
      <c r="O63" s="490" t="e">
        <f t="array" ref="O63">O110O62</f>
        <v>#NAME?</v>
      </c>
      <c r="P63" s="490" t="e">
        <f t="array" ref="P63">P110P62</f>
        <v>#NAME?</v>
      </c>
    </row>
  </sheetData>
  <phoneticPr fontId="2"/>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E8D66-829E-4D94-A347-1619F1419900}">
  <dimension ref="A1:V78"/>
  <sheetViews>
    <sheetView workbookViewId="0">
      <selection activeCell="L17" sqref="L17"/>
    </sheetView>
  </sheetViews>
  <sheetFormatPr defaultColWidth="12.6328125" defaultRowHeight="12"/>
  <cols>
    <col min="1" max="1" width="2.36328125" style="472" bestFit="1" customWidth="1"/>
    <col min="2" max="2" width="11.6328125" style="472" customWidth="1"/>
    <col min="3" max="16384" width="12.6328125" style="472"/>
  </cols>
  <sheetData>
    <row r="1" spans="1:22" s="452" customFormat="1">
      <c r="A1" s="452" t="s">
        <v>297</v>
      </c>
    </row>
    <row r="2" spans="1:22" s="452" customFormat="1">
      <c r="A2" s="452" t="s">
        <v>551</v>
      </c>
    </row>
    <row r="3" spans="1:22" s="452" customFormat="1" ht="12.5" thickBot="1"/>
    <row r="4" spans="1:22" s="452" customFormat="1" ht="12.5" hidden="1" thickBot="1"/>
    <row r="5" spans="1:22" s="452" customFormat="1" ht="36">
      <c r="B5" s="453" t="s">
        <v>298</v>
      </c>
      <c r="C5" s="454" t="s">
        <v>299</v>
      </c>
      <c r="D5" s="455" t="s">
        <v>299</v>
      </c>
      <c r="E5" s="455" t="s">
        <v>299</v>
      </c>
      <c r="F5" s="455" t="s">
        <v>299</v>
      </c>
      <c r="G5" s="455" t="s">
        <v>299</v>
      </c>
      <c r="H5" s="455" t="s">
        <v>299</v>
      </c>
      <c r="I5" s="455" t="s">
        <v>299</v>
      </c>
      <c r="J5" s="455" t="s">
        <v>299</v>
      </c>
      <c r="K5" s="455" t="s">
        <v>299</v>
      </c>
      <c r="L5" s="455" t="s">
        <v>299</v>
      </c>
      <c r="M5" s="455" t="s">
        <v>299</v>
      </c>
      <c r="N5" s="455" t="s">
        <v>299</v>
      </c>
      <c r="O5" s="455" t="s">
        <v>299</v>
      </c>
      <c r="P5" s="456" t="s">
        <v>299</v>
      </c>
      <c r="Q5" s="454" t="s">
        <v>300</v>
      </c>
      <c r="R5" s="455" t="s">
        <v>300</v>
      </c>
      <c r="S5" s="455" t="s">
        <v>300</v>
      </c>
      <c r="T5" s="455" t="s">
        <v>300</v>
      </c>
      <c r="U5" s="455" t="s">
        <v>300</v>
      </c>
      <c r="V5" s="477" t="s">
        <v>300</v>
      </c>
    </row>
    <row r="6" spans="1:22" s="452" customFormat="1" ht="24">
      <c r="B6" s="457" t="s">
        <v>301</v>
      </c>
      <c r="C6" s="458" t="s">
        <v>302</v>
      </c>
      <c r="D6" s="459" t="s">
        <v>302</v>
      </c>
      <c r="E6" s="459" t="s">
        <v>302</v>
      </c>
      <c r="F6" s="459" t="s">
        <v>302</v>
      </c>
      <c r="G6" s="459" t="s">
        <v>302</v>
      </c>
      <c r="H6" s="459" t="s">
        <v>302</v>
      </c>
      <c r="I6" s="459" t="s">
        <v>302</v>
      </c>
      <c r="J6" s="459" t="s">
        <v>302</v>
      </c>
      <c r="K6" s="459" t="s">
        <v>302</v>
      </c>
      <c r="L6" s="459" t="s">
        <v>302</v>
      </c>
      <c r="M6" s="459" t="s">
        <v>302</v>
      </c>
      <c r="N6" s="459" t="s">
        <v>302</v>
      </c>
      <c r="O6" s="459" t="s">
        <v>302</v>
      </c>
      <c r="P6" s="460" t="s">
        <v>302</v>
      </c>
      <c r="Q6" s="458" t="s">
        <v>375</v>
      </c>
      <c r="R6" s="459" t="s">
        <v>375</v>
      </c>
      <c r="S6" s="459" t="s">
        <v>375</v>
      </c>
      <c r="T6" s="459" t="s">
        <v>375</v>
      </c>
      <c r="U6" s="459" t="s">
        <v>375</v>
      </c>
      <c r="V6" s="478" t="s">
        <v>375</v>
      </c>
    </row>
    <row r="7" spans="1:22" s="452" customFormat="1" ht="48">
      <c r="B7" s="457" t="s">
        <v>303</v>
      </c>
      <c r="C7" s="458" t="s">
        <v>304</v>
      </c>
      <c r="D7" s="459" t="s">
        <v>305</v>
      </c>
      <c r="E7" s="459" t="s">
        <v>306</v>
      </c>
      <c r="F7" s="459" t="s">
        <v>307</v>
      </c>
      <c r="G7" s="459" t="s">
        <v>308</v>
      </c>
      <c r="H7" s="459" t="s">
        <v>309</v>
      </c>
      <c r="I7" s="459" t="s">
        <v>310</v>
      </c>
      <c r="J7" s="459" t="s">
        <v>311</v>
      </c>
      <c r="K7" s="459" t="s">
        <v>312</v>
      </c>
      <c r="L7" s="459" t="s">
        <v>313</v>
      </c>
      <c r="M7" s="459" t="s">
        <v>314</v>
      </c>
      <c r="N7" s="459" t="s">
        <v>376</v>
      </c>
      <c r="O7" s="459" t="s">
        <v>377</v>
      </c>
      <c r="P7" s="460" t="s">
        <v>315</v>
      </c>
      <c r="Q7" s="458" t="s">
        <v>304</v>
      </c>
      <c r="R7" s="459" t="s">
        <v>378</v>
      </c>
      <c r="S7" s="459" t="s">
        <v>379</v>
      </c>
      <c r="T7" s="459" t="s">
        <v>380</v>
      </c>
      <c r="U7" s="459" t="s">
        <v>381</v>
      </c>
      <c r="V7" s="478" t="s">
        <v>382</v>
      </c>
    </row>
    <row r="8" spans="1:22" s="452" customFormat="1" ht="12.5" thickBot="1">
      <c r="B8" s="461" t="s">
        <v>316</v>
      </c>
      <c r="C8" s="462" t="s">
        <v>317</v>
      </c>
      <c r="D8" s="463" t="s">
        <v>317</v>
      </c>
      <c r="E8" s="463" t="s">
        <v>317</v>
      </c>
      <c r="F8" s="463" t="s">
        <v>317</v>
      </c>
      <c r="G8" s="463" t="s">
        <v>317</v>
      </c>
      <c r="H8" s="463" t="s">
        <v>317</v>
      </c>
      <c r="I8" s="463" t="s">
        <v>317</v>
      </c>
      <c r="J8" s="463" t="s">
        <v>317</v>
      </c>
      <c r="K8" s="463" t="s">
        <v>317</v>
      </c>
      <c r="L8" s="463" t="s">
        <v>317</v>
      </c>
      <c r="M8" s="463" t="s">
        <v>317</v>
      </c>
      <c r="N8" s="463" t="s">
        <v>317</v>
      </c>
      <c r="O8" s="463" t="s">
        <v>317</v>
      </c>
      <c r="P8" s="464" t="s">
        <v>317</v>
      </c>
      <c r="Q8" s="462" t="s">
        <v>318</v>
      </c>
      <c r="R8" s="463" t="s">
        <v>318</v>
      </c>
      <c r="S8" s="463" t="s">
        <v>318</v>
      </c>
      <c r="T8" s="463" t="s">
        <v>318</v>
      </c>
      <c r="U8" s="463" t="s">
        <v>318</v>
      </c>
      <c r="V8" s="479" t="s">
        <v>318</v>
      </c>
    </row>
    <row r="9" spans="1:22" s="452" customFormat="1">
      <c r="A9" s="465" t="s">
        <v>319</v>
      </c>
      <c r="B9" s="466" t="s">
        <v>320</v>
      </c>
      <c r="C9" s="467" t="s">
        <v>321</v>
      </c>
      <c r="D9" s="468"/>
      <c r="E9" s="468"/>
      <c r="F9" s="468"/>
      <c r="G9" s="468"/>
      <c r="H9" s="468"/>
      <c r="I9" s="468"/>
      <c r="J9" s="468"/>
      <c r="K9" s="468"/>
      <c r="L9" s="468"/>
      <c r="M9" s="468"/>
      <c r="N9" s="468"/>
      <c r="O9" s="468"/>
      <c r="P9" s="468"/>
      <c r="Q9" s="468"/>
      <c r="R9" s="468"/>
      <c r="S9" s="468"/>
      <c r="T9" s="468"/>
      <c r="U9" s="468"/>
      <c r="V9" s="468"/>
    </row>
    <row r="10" spans="1:22">
      <c r="A10" s="469" t="s">
        <v>322</v>
      </c>
      <c r="B10" s="470" t="s">
        <v>323</v>
      </c>
      <c r="C10" s="471">
        <v>65046700</v>
      </c>
      <c r="D10" s="471">
        <v>55665000</v>
      </c>
      <c r="E10" s="471">
        <v>55327600</v>
      </c>
      <c r="F10" s="471">
        <v>337400</v>
      </c>
      <c r="G10" s="471">
        <v>9381700</v>
      </c>
      <c r="H10" s="471">
        <v>285500</v>
      </c>
      <c r="I10" s="471">
        <v>9001600</v>
      </c>
      <c r="J10" s="471">
        <v>3856000</v>
      </c>
      <c r="K10" s="471">
        <v>4435800</v>
      </c>
      <c r="L10" s="471">
        <v>326200</v>
      </c>
      <c r="M10" s="471">
        <v>383500</v>
      </c>
      <c r="N10" s="471">
        <v>258500</v>
      </c>
      <c r="O10" s="471">
        <v>125000</v>
      </c>
      <c r="P10" s="471">
        <v>94700</v>
      </c>
      <c r="Q10" s="471">
        <v>82800</v>
      </c>
      <c r="R10" s="471">
        <v>43900</v>
      </c>
      <c r="S10" s="471">
        <v>9300</v>
      </c>
      <c r="T10" s="471">
        <v>4500</v>
      </c>
      <c r="U10" s="471">
        <v>3800</v>
      </c>
      <c r="V10" s="471">
        <v>21400</v>
      </c>
    </row>
    <row r="11" spans="1:22">
      <c r="A11" s="473" t="s">
        <v>322</v>
      </c>
      <c r="B11" s="474" t="s">
        <v>383</v>
      </c>
      <c r="C11" s="471">
        <v>2888500</v>
      </c>
      <c r="D11" s="471">
        <v>2423200</v>
      </c>
      <c r="E11" s="471">
        <v>2404500</v>
      </c>
      <c r="F11" s="471">
        <v>18800</v>
      </c>
      <c r="G11" s="471">
        <v>465300</v>
      </c>
      <c r="H11" s="471">
        <v>10000</v>
      </c>
      <c r="I11" s="471">
        <v>451900</v>
      </c>
      <c r="J11" s="471">
        <v>163000</v>
      </c>
      <c r="K11" s="471">
        <v>258700</v>
      </c>
      <c r="L11" s="471">
        <v>19600</v>
      </c>
      <c r="M11" s="471">
        <v>10700</v>
      </c>
      <c r="N11" s="471">
        <v>5300</v>
      </c>
      <c r="O11" s="471">
        <v>5400</v>
      </c>
      <c r="P11" s="471">
        <v>3300</v>
      </c>
      <c r="Q11" s="471">
        <v>5300</v>
      </c>
      <c r="R11" s="471">
        <v>2500</v>
      </c>
      <c r="S11" s="471">
        <v>700</v>
      </c>
      <c r="T11" s="471">
        <v>400</v>
      </c>
      <c r="U11" s="471">
        <v>200</v>
      </c>
      <c r="V11" s="471">
        <v>1500</v>
      </c>
    </row>
    <row r="12" spans="1:22">
      <c r="A12" s="473" t="s">
        <v>325</v>
      </c>
      <c r="B12" s="474" t="s">
        <v>384</v>
      </c>
      <c r="C12" s="471">
        <v>1128200</v>
      </c>
      <c r="D12" s="471">
        <v>967400</v>
      </c>
      <c r="E12" s="471">
        <v>960700</v>
      </c>
      <c r="F12" s="471">
        <v>6800</v>
      </c>
      <c r="G12" s="471">
        <v>160700</v>
      </c>
      <c r="H12" s="471">
        <v>3700</v>
      </c>
      <c r="I12" s="471">
        <v>155800</v>
      </c>
      <c r="J12" s="471">
        <v>31800</v>
      </c>
      <c r="K12" s="471">
        <v>111600</v>
      </c>
      <c r="L12" s="471">
        <v>10900</v>
      </c>
      <c r="M12" s="471">
        <v>1500</v>
      </c>
      <c r="N12" s="471">
        <v>400</v>
      </c>
      <c r="O12" s="471">
        <v>1100</v>
      </c>
      <c r="P12" s="471">
        <v>1300</v>
      </c>
      <c r="Q12" s="471">
        <v>1500</v>
      </c>
      <c r="R12" s="471">
        <v>1000</v>
      </c>
      <c r="S12" s="471">
        <v>100</v>
      </c>
      <c r="T12" s="471">
        <v>100</v>
      </c>
      <c r="U12" s="475" t="s">
        <v>327</v>
      </c>
      <c r="V12" s="471">
        <v>400</v>
      </c>
    </row>
    <row r="13" spans="1:22">
      <c r="A13" s="473" t="s">
        <v>322</v>
      </c>
      <c r="B13" s="474" t="s">
        <v>385</v>
      </c>
      <c r="C13" s="471">
        <v>590300</v>
      </c>
      <c r="D13" s="471">
        <v>488700</v>
      </c>
      <c r="E13" s="471">
        <v>484800</v>
      </c>
      <c r="F13" s="471">
        <v>3900</v>
      </c>
      <c r="G13" s="471">
        <v>101600</v>
      </c>
      <c r="H13" s="471">
        <v>1900</v>
      </c>
      <c r="I13" s="471">
        <v>98800</v>
      </c>
      <c r="J13" s="471">
        <v>55000</v>
      </c>
      <c r="K13" s="471">
        <v>39900</v>
      </c>
      <c r="L13" s="471">
        <v>2200</v>
      </c>
      <c r="M13" s="471">
        <v>1700</v>
      </c>
      <c r="N13" s="471">
        <v>900</v>
      </c>
      <c r="O13" s="471">
        <v>900</v>
      </c>
      <c r="P13" s="471">
        <v>900</v>
      </c>
      <c r="Q13" s="471">
        <v>1700</v>
      </c>
      <c r="R13" s="471">
        <v>1100</v>
      </c>
      <c r="S13" s="471">
        <v>100</v>
      </c>
      <c r="T13" s="471">
        <v>0</v>
      </c>
      <c r="U13" s="471">
        <v>0</v>
      </c>
      <c r="V13" s="471">
        <v>500</v>
      </c>
    </row>
    <row r="14" spans="1:22">
      <c r="A14" s="473" t="s">
        <v>322</v>
      </c>
      <c r="B14" s="474" t="s">
        <v>386</v>
      </c>
      <c r="C14" s="471">
        <v>579400</v>
      </c>
      <c r="D14" s="471">
        <v>476700</v>
      </c>
      <c r="E14" s="471">
        <v>473900</v>
      </c>
      <c r="F14" s="471">
        <v>2700</v>
      </c>
      <c r="G14" s="471">
        <v>102800</v>
      </c>
      <c r="H14" s="471">
        <v>1700</v>
      </c>
      <c r="I14" s="471">
        <v>100400</v>
      </c>
      <c r="J14" s="471">
        <v>54100</v>
      </c>
      <c r="K14" s="471">
        <v>41100</v>
      </c>
      <c r="L14" s="471">
        <v>2000</v>
      </c>
      <c r="M14" s="471">
        <v>3200</v>
      </c>
      <c r="N14" s="471">
        <v>2200</v>
      </c>
      <c r="O14" s="471">
        <v>1100</v>
      </c>
      <c r="P14" s="471">
        <v>600</v>
      </c>
      <c r="Q14" s="471">
        <v>1000</v>
      </c>
      <c r="R14" s="471">
        <v>600</v>
      </c>
      <c r="S14" s="471">
        <v>0</v>
      </c>
      <c r="T14" s="471">
        <v>0</v>
      </c>
      <c r="U14" s="471">
        <v>0</v>
      </c>
      <c r="V14" s="471">
        <v>300</v>
      </c>
    </row>
    <row r="15" spans="1:22">
      <c r="A15" s="473" t="s">
        <v>322</v>
      </c>
      <c r="B15" s="474" t="s">
        <v>387</v>
      </c>
      <c r="C15" s="471">
        <v>1129200</v>
      </c>
      <c r="D15" s="471">
        <v>983900</v>
      </c>
      <c r="E15" s="471">
        <v>978300</v>
      </c>
      <c r="F15" s="471">
        <v>5600</v>
      </c>
      <c r="G15" s="471">
        <v>145300</v>
      </c>
      <c r="H15" s="471">
        <v>3300</v>
      </c>
      <c r="I15" s="471">
        <v>140300</v>
      </c>
      <c r="J15" s="471">
        <v>52000</v>
      </c>
      <c r="K15" s="471">
        <v>80200</v>
      </c>
      <c r="L15" s="471">
        <v>6500</v>
      </c>
      <c r="M15" s="471">
        <v>1600</v>
      </c>
      <c r="N15" s="471">
        <v>500</v>
      </c>
      <c r="O15" s="471">
        <v>1100</v>
      </c>
      <c r="P15" s="471">
        <v>1700</v>
      </c>
      <c r="Q15" s="471">
        <v>1300</v>
      </c>
      <c r="R15" s="471">
        <v>600</v>
      </c>
      <c r="S15" s="471">
        <v>200</v>
      </c>
      <c r="T15" s="471">
        <v>100</v>
      </c>
      <c r="U15" s="471">
        <v>100</v>
      </c>
      <c r="V15" s="471">
        <v>300</v>
      </c>
    </row>
    <row r="16" spans="1:22">
      <c r="A16" s="473" t="s">
        <v>325</v>
      </c>
      <c r="B16" s="474" t="s">
        <v>388</v>
      </c>
      <c r="C16" s="471">
        <v>604700</v>
      </c>
      <c r="D16" s="471">
        <v>534100</v>
      </c>
      <c r="E16" s="471">
        <v>531200</v>
      </c>
      <c r="F16" s="471">
        <v>2900</v>
      </c>
      <c r="G16" s="471">
        <v>70600</v>
      </c>
      <c r="H16" s="471">
        <v>2100</v>
      </c>
      <c r="I16" s="471">
        <v>67600</v>
      </c>
      <c r="J16" s="471">
        <v>15800</v>
      </c>
      <c r="K16" s="471">
        <v>47200</v>
      </c>
      <c r="L16" s="471">
        <v>4000</v>
      </c>
      <c r="M16" s="471">
        <v>500</v>
      </c>
      <c r="N16" s="471">
        <v>200</v>
      </c>
      <c r="O16" s="471">
        <v>400</v>
      </c>
      <c r="P16" s="471">
        <v>1000</v>
      </c>
      <c r="Q16" s="471">
        <v>600</v>
      </c>
      <c r="R16" s="471">
        <v>200</v>
      </c>
      <c r="S16" s="471">
        <v>100</v>
      </c>
      <c r="T16" s="471">
        <v>100</v>
      </c>
      <c r="U16" s="475" t="s">
        <v>327</v>
      </c>
      <c r="V16" s="471">
        <v>100</v>
      </c>
    </row>
    <row r="17" spans="1:22">
      <c r="A17" s="473" t="s">
        <v>322</v>
      </c>
      <c r="B17" s="474" t="s">
        <v>389</v>
      </c>
      <c r="C17" s="471">
        <v>440600</v>
      </c>
      <c r="D17" s="471">
        <v>369400</v>
      </c>
      <c r="E17" s="471">
        <v>367700</v>
      </c>
      <c r="F17" s="471">
        <v>1700</v>
      </c>
      <c r="G17" s="471">
        <v>71200</v>
      </c>
      <c r="H17" s="471">
        <v>1100</v>
      </c>
      <c r="I17" s="471">
        <v>69500</v>
      </c>
      <c r="J17" s="471">
        <v>43900</v>
      </c>
      <c r="K17" s="471">
        <v>23600</v>
      </c>
      <c r="L17" s="471">
        <v>1000</v>
      </c>
      <c r="M17" s="471">
        <v>1000</v>
      </c>
      <c r="N17" s="471">
        <v>400</v>
      </c>
      <c r="O17" s="471">
        <v>600</v>
      </c>
      <c r="P17" s="471">
        <v>600</v>
      </c>
      <c r="Q17" s="471">
        <v>1300</v>
      </c>
      <c r="R17" s="471">
        <v>700</v>
      </c>
      <c r="S17" s="471">
        <v>0</v>
      </c>
      <c r="T17" s="471">
        <v>100</v>
      </c>
      <c r="U17" s="471">
        <v>100</v>
      </c>
      <c r="V17" s="471">
        <v>300</v>
      </c>
    </row>
    <row r="18" spans="1:22">
      <c r="A18" s="473" t="s">
        <v>322</v>
      </c>
      <c r="B18" s="474" t="s">
        <v>390</v>
      </c>
      <c r="C18" s="471">
        <v>455400</v>
      </c>
      <c r="D18" s="471">
        <v>391500</v>
      </c>
      <c r="E18" s="471">
        <v>389800</v>
      </c>
      <c r="F18" s="471">
        <v>1600</v>
      </c>
      <c r="G18" s="471">
        <v>63900</v>
      </c>
      <c r="H18" s="471">
        <v>1600</v>
      </c>
      <c r="I18" s="471">
        <v>61700</v>
      </c>
      <c r="J18" s="471">
        <v>35900</v>
      </c>
      <c r="K18" s="471">
        <v>22200</v>
      </c>
      <c r="L18" s="471">
        <v>1900</v>
      </c>
      <c r="M18" s="471">
        <v>1600</v>
      </c>
      <c r="N18" s="471">
        <v>600</v>
      </c>
      <c r="O18" s="471">
        <v>1000</v>
      </c>
      <c r="P18" s="471">
        <v>600</v>
      </c>
      <c r="Q18" s="471">
        <v>1100</v>
      </c>
      <c r="R18" s="471">
        <v>600</v>
      </c>
      <c r="S18" s="471">
        <v>100</v>
      </c>
      <c r="T18" s="471">
        <v>100</v>
      </c>
      <c r="U18" s="471">
        <v>100</v>
      </c>
      <c r="V18" s="471">
        <v>200</v>
      </c>
    </row>
    <row r="19" spans="1:22">
      <c r="A19" s="473" t="s">
        <v>322</v>
      </c>
      <c r="B19" s="474" t="s">
        <v>391</v>
      </c>
      <c r="C19" s="471">
        <v>862900</v>
      </c>
      <c r="D19" s="471">
        <v>726800</v>
      </c>
      <c r="E19" s="471">
        <v>722800</v>
      </c>
      <c r="F19" s="471">
        <v>4000</v>
      </c>
      <c r="G19" s="471">
        <v>136100</v>
      </c>
      <c r="H19" s="471">
        <v>3900</v>
      </c>
      <c r="I19" s="471">
        <v>131000</v>
      </c>
      <c r="J19" s="471">
        <v>62600</v>
      </c>
      <c r="K19" s="471">
        <v>60800</v>
      </c>
      <c r="L19" s="471">
        <v>3900</v>
      </c>
      <c r="M19" s="471">
        <v>3700</v>
      </c>
      <c r="N19" s="471">
        <v>1100</v>
      </c>
      <c r="O19" s="471">
        <v>2600</v>
      </c>
      <c r="P19" s="471">
        <v>1200</v>
      </c>
      <c r="Q19" s="471">
        <v>1400</v>
      </c>
      <c r="R19" s="471">
        <v>600</v>
      </c>
      <c r="S19" s="471">
        <v>200</v>
      </c>
      <c r="T19" s="471">
        <v>100</v>
      </c>
      <c r="U19" s="471">
        <v>100</v>
      </c>
      <c r="V19" s="471">
        <v>400</v>
      </c>
    </row>
    <row r="20" spans="1:22">
      <c r="A20" s="473" t="s">
        <v>322</v>
      </c>
      <c r="B20" s="474" t="s">
        <v>392</v>
      </c>
      <c r="C20" s="471">
        <v>1390900</v>
      </c>
      <c r="D20" s="471">
        <v>1187400</v>
      </c>
      <c r="E20" s="471">
        <v>1179800</v>
      </c>
      <c r="F20" s="471">
        <v>7600</v>
      </c>
      <c r="G20" s="471">
        <v>203500</v>
      </c>
      <c r="H20" s="471">
        <v>3900</v>
      </c>
      <c r="I20" s="471">
        <v>196200</v>
      </c>
      <c r="J20" s="471">
        <v>93200</v>
      </c>
      <c r="K20" s="471">
        <v>90700</v>
      </c>
      <c r="L20" s="471">
        <v>5400</v>
      </c>
      <c r="M20" s="471">
        <v>6800</v>
      </c>
      <c r="N20" s="471">
        <v>4100</v>
      </c>
      <c r="O20" s="471">
        <v>2800</v>
      </c>
      <c r="P20" s="471">
        <v>3400</v>
      </c>
      <c r="Q20" s="471">
        <v>1600</v>
      </c>
      <c r="R20" s="471">
        <v>800</v>
      </c>
      <c r="S20" s="471">
        <v>200</v>
      </c>
      <c r="T20" s="471">
        <v>100</v>
      </c>
      <c r="U20" s="471">
        <v>100</v>
      </c>
      <c r="V20" s="471">
        <v>400</v>
      </c>
    </row>
    <row r="21" spans="1:22">
      <c r="A21" s="473" t="s">
        <v>322</v>
      </c>
      <c r="B21" s="474" t="s">
        <v>393</v>
      </c>
      <c r="C21" s="471">
        <v>971000</v>
      </c>
      <c r="D21" s="471">
        <v>802200</v>
      </c>
      <c r="E21" s="471">
        <v>797600</v>
      </c>
      <c r="F21" s="471">
        <v>4500</v>
      </c>
      <c r="G21" s="471">
        <v>168800</v>
      </c>
      <c r="H21" s="471">
        <v>3900</v>
      </c>
      <c r="I21" s="471">
        <v>163700</v>
      </c>
      <c r="J21" s="471">
        <v>64300</v>
      </c>
      <c r="K21" s="471">
        <v>76700</v>
      </c>
      <c r="L21" s="471">
        <v>3800</v>
      </c>
      <c r="M21" s="471">
        <v>18900</v>
      </c>
      <c r="N21" s="471">
        <v>14800</v>
      </c>
      <c r="O21" s="471">
        <v>4100</v>
      </c>
      <c r="P21" s="471">
        <v>1200</v>
      </c>
      <c r="Q21" s="471">
        <v>1000</v>
      </c>
      <c r="R21" s="471">
        <v>500</v>
      </c>
      <c r="S21" s="471">
        <v>100</v>
      </c>
      <c r="T21" s="475" t="s">
        <v>327</v>
      </c>
      <c r="U21" s="471">
        <v>100</v>
      </c>
      <c r="V21" s="471">
        <v>300</v>
      </c>
    </row>
    <row r="22" spans="1:22">
      <c r="A22" s="473" t="s">
        <v>322</v>
      </c>
      <c r="B22" s="474" t="s">
        <v>394</v>
      </c>
      <c r="C22" s="471">
        <v>967400</v>
      </c>
      <c r="D22" s="471">
        <v>801900</v>
      </c>
      <c r="E22" s="471">
        <v>796900</v>
      </c>
      <c r="F22" s="471">
        <v>5000</v>
      </c>
      <c r="G22" s="471">
        <v>165500</v>
      </c>
      <c r="H22" s="471">
        <v>3000</v>
      </c>
      <c r="I22" s="471">
        <v>161300</v>
      </c>
      <c r="J22" s="471">
        <v>73100</v>
      </c>
      <c r="K22" s="471">
        <v>68500</v>
      </c>
      <c r="L22" s="471">
        <v>3700</v>
      </c>
      <c r="M22" s="471">
        <v>16000</v>
      </c>
      <c r="N22" s="471">
        <v>14200</v>
      </c>
      <c r="O22" s="471">
        <v>1800</v>
      </c>
      <c r="P22" s="471">
        <v>1200</v>
      </c>
      <c r="Q22" s="471">
        <v>1800</v>
      </c>
      <c r="R22" s="471">
        <v>1100</v>
      </c>
      <c r="S22" s="471">
        <v>200</v>
      </c>
      <c r="T22" s="471">
        <v>100</v>
      </c>
      <c r="U22" s="471">
        <v>100</v>
      </c>
      <c r="V22" s="471">
        <v>300</v>
      </c>
    </row>
    <row r="23" spans="1:22">
      <c r="A23" s="473" t="s">
        <v>322</v>
      </c>
      <c r="B23" s="474" t="s">
        <v>395</v>
      </c>
      <c r="C23" s="471">
        <v>3555100</v>
      </c>
      <c r="D23" s="471">
        <v>3205000</v>
      </c>
      <c r="E23" s="471">
        <v>3185400</v>
      </c>
      <c r="F23" s="471">
        <v>19600</v>
      </c>
      <c r="G23" s="471">
        <v>350100</v>
      </c>
      <c r="H23" s="471">
        <v>11900</v>
      </c>
      <c r="I23" s="471">
        <v>330400</v>
      </c>
      <c r="J23" s="471">
        <v>135800</v>
      </c>
      <c r="K23" s="471">
        <v>166800</v>
      </c>
      <c r="L23" s="471">
        <v>21400</v>
      </c>
      <c r="M23" s="471">
        <v>6300</v>
      </c>
      <c r="N23" s="471">
        <v>1700</v>
      </c>
      <c r="O23" s="471">
        <v>4600</v>
      </c>
      <c r="P23" s="471">
        <v>7700</v>
      </c>
      <c r="Q23" s="471">
        <v>3000</v>
      </c>
      <c r="R23" s="471">
        <v>1900</v>
      </c>
      <c r="S23" s="471">
        <v>300</v>
      </c>
      <c r="T23" s="471">
        <v>100</v>
      </c>
      <c r="U23" s="471">
        <v>0</v>
      </c>
      <c r="V23" s="471">
        <v>600</v>
      </c>
    </row>
    <row r="24" spans="1:22">
      <c r="A24" s="473" t="s">
        <v>325</v>
      </c>
      <c r="B24" s="474" t="s">
        <v>396</v>
      </c>
      <c r="C24" s="471">
        <v>656300</v>
      </c>
      <c r="D24" s="471">
        <v>594400</v>
      </c>
      <c r="E24" s="471">
        <v>590600</v>
      </c>
      <c r="F24" s="471">
        <v>3800</v>
      </c>
      <c r="G24" s="471">
        <v>61800</v>
      </c>
      <c r="H24" s="471">
        <v>2100</v>
      </c>
      <c r="I24" s="471">
        <v>56500</v>
      </c>
      <c r="J24" s="471">
        <v>20100</v>
      </c>
      <c r="K24" s="471">
        <v>31400</v>
      </c>
      <c r="L24" s="471">
        <v>4200</v>
      </c>
      <c r="M24" s="471">
        <v>700</v>
      </c>
      <c r="N24" s="471">
        <v>100</v>
      </c>
      <c r="O24" s="471">
        <v>600</v>
      </c>
      <c r="P24" s="471">
        <v>3200</v>
      </c>
      <c r="Q24" s="471">
        <v>500</v>
      </c>
      <c r="R24" s="471">
        <v>300</v>
      </c>
      <c r="S24" s="471">
        <v>0</v>
      </c>
      <c r="T24" s="471">
        <v>100</v>
      </c>
      <c r="U24" s="475" t="s">
        <v>327</v>
      </c>
      <c r="V24" s="471">
        <v>200</v>
      </c>
    </row>
    <row r="25" spans="1:22">
      <c r="A25" s="473" t="s">
        <v>322</v>
      </c>
      <c r="B25" s="474" t="s">
        <v>397</v>
      </c>
      <c r="C25" s="471">
        <v>3191100</v>
      </c>
      <c r="D25" s="471">
        <v>2782300</v>
      </c>
      <c r="E25" s="471">
        <v>2765000</v>
      </c>
      <c r="F25" s="471">
        <v>17300</v>
      </c>
      <c r="G25" s="471">
        <v>408800</v>
      </c>
      <c r="H25" s="471">
        <v>9900</v>
      </c>
      <c r="I25" s="471">
        <v>394100</v>
      </c>
      <c r="J25" s="471">
        <v>158500</v>
      </c>
      <c r="K25" s="471">
        <v>196400</v>
      </c>
      <c r="L25" s="471">
        <v>17200</v>
      </c>
      <c r="M25" s="471">
        <v>21900</v>
      </c>
      <c r="N25" s="471">
        <v>16500</v>
      </c>
      <c r="O25" s="471">
        <v>5400</v>
      </c>
      <c r="P25" s="471">
        <v>4800</v>
      </c>
      <c r="Q25" s="471">
        <v>3300</v>
      </c>
      <c r="R25" s="471">
        <v>1700</v>
      </c>
      <c r="S25" s="471">
        <v>600</v>
      </c>
      <c r="T25" s="471">
        <v>100</v>
      </c>
      <c r="U25" s="471">
        <v>0</v>
      </c>
      <c r="V25" s="471">
        <v>800</v>
      </c>
    </row>
    <row r="26" spans="1:22">
      <c r="A26" s="473" t="s">
        <v>325</v>
      </c>
      <c r="B26" s="474" t="s">
        <v>398</v>
      </c>
      <c r="C26" s="471">
        <v>510700</v>
      </c>
      <c r="D26" s="471">
        <v>456500</v>
      </c>
      <c r="E26" s="471">
        <v>453900</v>
      </c>
      <c r="F26" s="471">
        <v>2500</v>
      </c>
      <c r="G26" s="471">
        <v>54200</v>
      </c>
      <c r="H26" s="471">
        <v>1000</v>
      </c>
      <c r="I26" s="471">
        <v>52700</v>
      </c>
      <c r="J26" s="471">
        <v>13700</v>
      </c>
      <c r="K26" s="471">
        <v>33800</v>
      </c>
      <c r="L26" s="471">
        <v>4700</v>
      </c>
      <c r="M26" s="471">
        <v>400</v>
      </c>
      <c r="N26" s="471">
        <v>100</v>
      </c>
      <c r="O26" s="471">
        <v>300</v>
      </c>
      <c r="P26" s="471">
        <v>600</v>
      </c>
      <c r="Q26" s="471">
        <v>500</v>
      </c>
      <c r="R26" s="471">
        <v>200</v>
      </c>
      <c r="S26" s="471">
        <v>100</v>
      </c>
      <c r="T26" s="475" t="s">
        <v>327</v>
      </c>
      <c r="U26" s="475" t="s">
        <v>327</v>
      </c>
      <c r="V26" s="471">
        <v>100</v>
      </c>
    </row>
    <row r="27" spans="1:22">
      <c r="A27" s="473" t="s">
        <v>322</v>
      </c>
      <c r="B27" s="474" t="s">
        <v>399</v>
      </c>
      <c r="C27" s="471">
        <v>8201400</v>
      </c>
      <c r="D27" s="471">
        <v>7235400</v>
      </c>
      <c r="E27" s="471">
        <v>7192900</v>
      </c>
      <c r="F27" s="471">
        <v>42500</v>
      </c>
      <c r="G27" s="471">
        <v>966000</v>
      </c>
      <c r="H27" s="471">
        <v>57300</v>
      </c>
      <c r="I27" s="471">
        <v>896500</v>
      </c>
      <c r="J27" s="471">
        <v>214200</v>
      </c>
      <c r="K27" s="471">
        <v>629000</v>
      </c>
      <c r="L27" s="471">
        <v>43800</v>
      </c>
      <c r="M27" s="471">
        <v>9600</v>
      </c>
      <c r="N27" s="471">
        <v>1800</v>
      </c>
      <c r="O27" s="471">
        <v>7800</v>
      </c>
      <c r="P27" s="471">
        <v>12300</v>
      </c>
      <c r="Q27" s="471">
        <v>5400</v>
      </c>
      <c r="R27" s="471">
        <v>2300</v>
      </c>
      <c r="S27" s="471">
        <v>400</v>
      </c>
      <c r="T27" s="471">
        <v>500</v>
      </c>
      <c r="U27" s="471">
        <v>200</v>
      </c>
      <c r="V27" s="471">
        <v>2000</v>
      </c>
    </row>
    <row r="28" spans="1:22">
      <c r="A28" s="473" t="s">
        <v>325</v>
      </c>
      <c r="B28" s="474" t="s">
        <v>400</v>
      </c>
      <c r="C28" s="471">
        <v>5922100</v>
      </c>
      <c r="D28" s="471">
        <v>5220100</v>
      </c>
      <c r="E28" s="471">
        <v>5189400</v>
      </c>
      <c r="F28" s="471">
        <v>30700</v>
      </c>
      <c r="G28" s="471">
        <v>702000</v>
      </c>
      <c r="H28" s="471">
        <v>46300</v>
      </c>
      <c r="I28" s="471">
        <v>646800</v>
      </c>
      <c r="J28" s="471">
        <v>150900</v>
      </c>
      <c r="K28" s="471">
        <v>458200</v>
      </c>
      <c r="L28" s="471">
        <v>32000</v>
      </c>
      <c r="M28" s="471">
        <v>5700</v>
      </c>
      <c r="N28" s="471">
        <v>1200</v>
      </c>
      <c r="O28" s="471">
        <v>4500</v>
      </c>
      <c r="P28" s="471">
        <v>8900</v>
      </c>
      <c r="Q28" s="471">
        <v>3100</v>
      </c>
      <c r="R28" s="471">
        <v>1500</v>
      </c>
      <c r="S28" s="471">
        <v>300</v>
      </c>
      <c r="T28" s="471">
        <v>200</v>
      </c>
      <c r="U28" s="471">
        <v>100</v>
      </c>
      <c r="V28" s="471">
        <v>1100</v>
      </c>
    </row>
    <row r="29" spans="1:22">
      <c r="A29" s="473" t="s">
        <v>322</v>
      </c>
      <c r="B29" s="474" t="s">
        <v>401</v>
      </c>
      <c r="C29" s="471">
        <v>4765000</v>
      </c>
      <c r="D29" s="471">
        <v>4271500</v>
      </c>
      <c r="E29" s="471">
        <v>4245300</v>
      </c>
      <c r="F29" s="471">
        <v>26100</v>
      </c>
      <c r="G29" s="471">
        <v>493600</v>
      </c>
      <c r="H29" s="471">
        <v>20600</v>
      </c>
      <c r="I29" s="471">
        <v>467100</v>
      </c>
      <c r="J29" s="471">
        <v>151000</v>
      </c>
      <c r="K29" s="471">
        <v>279000</v>
      </c>
      <c r="L29" s="471">
        <v>21800</v>
      </c>
      <c r="M29" s="471">
        <v>15300</v>
      </c>
      <c r="N29" s="471">
        <v>10300</v>
      </c>
      <c r="O29" s="471">
        <v>5000</v>
      </c>
      <c r="P29" s="471">
        <v>5900</v>
      </c>
      <c r="Q29" s="471">
        <v>4500</v>
      </c>
      <c r="R29" s="471">
        <v>2500</v>
      </c>
      <c r="S29" s="471">
        <v>400</v>
      </c>
      <c r="T29" s="471">
        <v>200</v>
      </c>
      <c r="U29" s="471">
        <v>300</v>
      </c>
      <c r="V29" s="471">
        <v>1100</v>
      </c>
    </row>
    <row r="30" spans="1:22">
      <c r="A30" s="473" t="s">
        <v>325</v>
      </c>
      <c r="B30" s="474" t="s">
        <v>402</v>
      </c>
      <c r="C30" s="471">
        <v>1942700</v>
      </c>
      <c r="D30" s="471">
        <v>1764700</v>
      </c>
      <c r="E30" s="471">
        <v>1753300</v>
      </c>
      <c r="F30" s="471">
        <v>11500</v>
      </c>
      <c r="G30" s="471">
        <v>178000</v>
      </c>
      <c r="H30" s="471">
        <v>7900</v>
      </c>
      <c r="I30" s="471">
        <v>168600</v>
      </c>
      <c r="J30" s="471">
        <v>51500</v>
      </c>
      <c r="K30" s="471">
        <v>105700</v>
      </c>
      <c r="L30" s="471">
        <v>10000</v>
      </c>
      <c r="M30" s="471">
        <v>1300</v>
      </c>
      <c r="N30" s="471">
        <v>100</v>
      </c>
      <c r="O30" s="471">
        <v>1200</v>
      </c>
      <c r="P30" s="471">
        <v>1600</v>
      </c>
      <c r="Q30" s="471">
        <v>1800</v>
      </c>
      <c r="R30" s="471">
        <v>1000</v>
      </c>
      <c r="S30" s="471">
        <v>200</v>
      </c>
      <c r="T30" s="471">
        <v>100</v>
      </c>
      <c r="U30" s="471">
        <v>200</v>
      </c>
      <c r="V30" s="471">
        <v>400</v>
      </c>
    </row>
    <row r="31" spans="1:22">
      <c r="A31" s="473" t="s">
        <v>325</v>
      </c>
      <c r="B31" s="474" t="s">
        <v>403</v>
      </c>
      <c r="C31" s="471">
        <v>836900</v>
      </c>
      <c r="D31" s="471">
        <v>757600</v>
      </c>
      <c r="E31" s="471">
        <v>752900</v>
      </c>
      <c r="F31" s="471">
        <v>4700</v>
      </c>
      <c r="G31" s="471">
        <v>79300</v>
      </c>
      <c r="H31" s="471">
        <v>3000</v>
      </c>
      <c r="I31" s="471">
        <v>75100</v>
      </c>
      <c r="J31" s="471">
        <v>20100</v>
      </c>
      <c r="K31" s="471">
        <v>51000</v>
      </c>
      <c r="L31" s="471">
        <v>3400</v>
      </c>
      <c r="M31" s="471">
        <v>500</v>
      </c>
      <c r="N31" s="471">
        <v>100</v>
      </c>
      <c r="O31" s="471">
        <v>500</v>
      </c>
      <c r="P31" s="471">
        <v>1200</v>
      </c>
      <c r="Q31" s="471">
        <v>600</v>
      </c>
      <c r="R31" s="471">
        <v>400</v>
      </c>
      <c r="S31" s="471">
        <v>100</v>
      </c>
      <c r="T31" s="471">
        <v>100</v>
      </c>
      <c r="U31" s="475" t="s">
        <v>327</v>
      </c>
      <c r="V31" s="471">
        <v>0</v>
      </c>
    </row>
    <row r="32" spans="1:22">
      <c r="A32" s="473" t="s">
        <v>325</v>
      </c>
      <c r="B32" s="474" t="s">
        <v>404</v>
      </c>
      <c r="C32" s="471">
        <v>369300</v>
      </c>
      <c r="D32" s="471">
        <v>338400</v>
      </c>
      <c r="E32" s="471">
        <v>336600</v>
      </c>
      <c r="F32" s="471">
        <v>1800</v>
      </c>
      <c r="G32" s="471">
        <v>31000</v>
      </c>
      <c r="H32" s="471">
        <v>700</v>
      </c>
      <c r="I32" s="471">
        <v>30200</v>
      </c>
      <c r="J32" s="471">
        <v>11800</v>
      </c>
      <c r="K32" s="471">
        <v>16900</v>
      </c>
      <c r="L32" s="471">
        <v>1100</v>
      </c>
      <c r="M32" s="471">
        <v>400</v>
      </c>
      <c r="N32" s="471">
        <v>200</v>
      </c>
      <c r="O32" s="471">
        <v>300</v>
      </c>
      <c r="P32" s="471">
        <v>100</v>
      </c>
      <c r="Q32" s="471">
        <v>300</v>
      </c>
      <c r="R32" s="471">
        <v>200</v>
      </c>
      <c r="S32" s="471">
        <v>0</v>
      </c>
      <c r="T32" s="471">
        <v>0</v>
      </c>
      <c r="U32" s="475" t="s">
        <v>327</v>
      </c>
      <c r="V32" s="471">
        <v>100</v>
      </c>
    </row>
    <row r="33" spans="1:22">
      <c r="A33" s="473" t="s">
        <v>322</v>
      </c>
      <c r="B33" s="474" t="s">
        <v>405</v>
      </c>
      <c r="C33" s="471">
        <v>1015200</v>
      </c>
      <c r="D33" s="471">
        <v>851600</v>
      </c>
      <c r="E33" s="471">
        <v>846900</v>
      </c>
      <c r="F33" s="471">
        <v>4600</v>
      </c>
      <c r="G33" s="471">
        <v>163700</v>
      </c>
      <c r="H33" s="471">
        <v>6900</v>
      </c>
      <c r="I33" s="471">
        <v>155300</v>
      </c>
      <c r="J33" s="471">
        <v>77500</v>
      </c>
      <c r="K33" s="471">
        <v>54500</v>
      </c>
      <c r="L33" s="471">
        <v>4000</v>
      </c>
      <c r="M33" s="471">
        <v>19400</v>
      </c>
      <c r="N33" s="471">
        <v>16900</v>
      </c>
      <c r="O33" s="471">
        <v>2400</v>
      </c>
      <c r="P33" s="471">
        <v>1400</v>
      </c>
      <c r="Q33" s="471">
        <v>2100</v>
      </c>
      <c r="R33" s="471">
        <v>1000</v>
      </c>
      <c r="S33" s="471">
        <v>200</v>
      </c>
      <c r="T33" s="471">
        <v>100</v>
      </c>
      <c r="U33" s="471">
        <v>400</v>
      </c>
      <c r="V33" s="471">
        <v>500</v>
      </c>
    </row>
    <row r="34" spans="1:22">
      <c r="A34" s="473" t="s">
        <v>325</v>
      </c>
      <c r="B34" s="474" t="s">
        <v>406</v>
      </c>
      <c r="C34" s="471">
        <v>381800</v>
      </c>
      <c r="D34" s="471">
        <v>330100</v>
      </c>
      <c r="E34" s="471">
        <v>328100</v>
      </c>
      <c r="F34" s="471">
        <v>2000</v>
      </c>
      <c r="G34" s="471">
        <v>51700</v>
      </c>
      <c r="H34" s="471">
        <v>1000</v>
      </c>
      <c r="I34" s="471">
        <v>50100</v>
      </c>
      <c r="J34" s="471">
        <v>21900</v>
      </c>
      <c r="K34" s="471">
        <v>25900</v>
      </c>
      <c r="L34" s="471">
        <v>1600</v>
      </c>
      <c r="M34" s="471">
        <v>700</v>
      </c>
      <c r="N34" s="471">
        <v>200</v>
      </c>
      <c r="O34" s="471">
        <v>500</v>
      </c>
      <c r="P34" s="471">
        <v>600</v>
      </c>
      <c r="Q34" s="471">
        <v>600</v>
      </c>
      <c r="R34" s="471">
        <v>300</v>
      </c>
      <c r="S34" s="471">
        <v>0</v>
      </c>
      <c r="T34" s="471">
        <v>0</v>
      </c>
      <c r="U34" s="471">
        <v>0</v>
      </c>
      <c r="V34" s="471">
        <v>200</v>
      </c>
    </row>
    <row r="35" spans="1:22">
      <c r="A35" s="473" t="s">
        <v>322</v>
      </c>
      <c r="B35" s="474" t="s">
        <v>407</v>
      </c>
      <c r="C35" s="471">
        <v>473900</v>
      </c>
      <c r="D35" s="471">
        <v>401900</v>
      </c>
      <c r="E35" s="471">
        <v>400100</v>
      </c>
      <c r="F35" s="471">
        <v>1800</v>
      </c>
      <c r="G35" s="471">
        <v>71900</v>
      </c>
      <c r="H35" s="471">
        <v>1600</v>
      </c>
      <c r="I35" s="471">
        <v>69700</v>
      </c>
      <c r="J35" s="471">
        <v>39800</v>
      </c>
      <c r="K35" s="471">
        <v>26300</v>
      </c>
      <c r="L35" s="471">
        <v>2300</v>
      </c>
      <c r="M35" s="471">
        <v>1200</v>
      </c>
      <c r="N35" s="471">
        <v>300</v>
      </c>
      <c r="O35" s="471">
        <v>900</v>
      </c>
      <c r="P35" s="471">
        <v>700</v>
      </c>
      <c r="Q35" s="471">
        <v>900</v>
      </c>
      <c r="R35" s="471">
        <v>600</v>
      </c>
      <c r="S35" s="471">
        <v>100</v>
      </c>
      <c r="T35" s="475" t="s">
        <v>327</v>
      </c>
      <c r="U35" s="475" t="s">
        <v>327</v>
      </c>
      <c r="V35" s="471">
        <v>300</v>
      </c>
    </row>
    <row r="36" spans="1:22">
      <c r="A36" s="473" t="s">
        <v>322</v>
      </c>
      <c r="B36" s="474" t="s">
        <v>408</v>
      </c>
      <c r="C36" s="471">
        <v>554000</v>
      </c>
      <c r="D36" s="471">
        <v>464300</v>
      </c>
      <c r="E36" s="471">
        <v>462100</v>
      </c>
      <c r="F36" s="471">
        <v>2100</v>
      </c>
      <c r="G36" s="471">
        <v>89700</v>
      </c>
      <c r="H36" s="471">
        <v>2100</v>
      </c>
      <c r="I36" s="471">
        <v>86400</v>
      </c>
      <c r="J36" s="471">
        <v>40700</v>
      </c>
      <c r="K36" s="471">
        <v>40500</v>
      </c>
      <c r="L36" s="471">
        <v>2100</v>
      </c>
      <c r="M36" s="471">
        <v>3100</v>
      </c>
      <c r="N36" s="471">
        <v>1500</v>
      </c>
      <c r="O36" s="471">
        <v>1600</v>
      </c>
      <c r="P36" s="471">
        <v>1100</v>
      </c>
      <c r="Q36" s="471">
        <v>800</v>
      </c>
      <c r="R36" s="471">
        <v>600</v>
      </c>
      <c r="S36" s="471">
        <v>100</v>
      </c>
      <c r="T36" s="471">
        <v>0</v>
      </c>
      <c r="U36" s="471">
        <v>0</v>
      </c>
      <c r="V36" s="471">
        <v>100</v>
      </c>
    </row>
    <row r="37" spans="1:22">
      <c r="A37" s="473" t="s">
        <v>322</v>
      </c>
      <c r="B37" s="474" t="s">
        <v>409</v>
      </c>
      <c r="C37" s="471">
        <v>341400</v>
      </c>
      <c r="D37" s="471">
        <v>286700</v>
      </c>
      <c r="E37" s="471">
        <v>285300</v>
      </c>
      <c r="F37" s="471">
        <v>1400</v>
      </c>
      <c r="G37" s="471">
        <v>54700</v>
      </c>
      <c r="H37" s="471">
        <v>800</v>
      </c>
      <c r="I37" s="471">
        <v>53100</v>
      </c>
      <c r="J37" s="471">
        <v>28900</v>
      </c>
      <c r="K37" s="471">
        <v>20400</v>
      </c>
      <c r="L37" s="471">
        <v>2400</v>
      </c>
      <c r="M37" s="471">
        <v>1400</v>
      </c>
      <c r="N37" s="471">
        <v>600</v>
      </c>
      <c r="O37" s="471">
        <v>800</v>
      </c>
      <c r="P37" s="471">
        <v>800</v>
      </c>
      <c r="Q37" s="471">
        <v>700</v>
      </c>
      <c r="R37" s="471">
        <v>300</v>
      </c>
      <c r="S37" s="471">
        <v>200</v>
      </c>
      <c r="T37" s="471">
        <v>0</v>
      </c>
      <c r="U37" s="471">
        <v>0</v>
      </c>
      <c r="V37" s="471">
        <v>200</v>
      </c>
    </row>
    <row r="38" spans="1:22">
      <c r="A38" s="473" t="s">
        <v>322</v>
      </c>
      <c r="B38" s="474" t="s">
        <v>410</v>
      </c>
      <c r="C38" s="471">
        <v>427000</v>
      </c>
      <c r="D38" s="471">
        <v>336800</v>
      </c>
      <c r="E38" s="471">
        <v>334700</v>
      </c>
      <c r="F38" s="471">
        <v>2100</v>
      </c>
      <c r="G38" s="471">
        <v>90200</v>
      </c>
      <c r="H38" s="471">
        <v>2300</v>
      </c>
      <c r="I38" s="471">
        <v>87200</v>
      </c>
      <c r="J38" s="471">
        <v>37200</v>
      </c>
      <c r="K38" s="471">
        <v>31000</v>
      </c>
      <c r="L38" s="471">
        <v>1900</v>
      </c>
      <c r="M38" s="471">
        <v>17100</v>
      </c>
      <c r="N38" s="471">
        <v>15700</v>
      </c>
      <c r="O38" s="471">
        <v>1400</v>
      </c>
      <c r="P38" s="471">
        <v>700</v>
      </c>
      <c r="Q38" s="471">
        <v>600</v>
      </c>
      <c r="R38" s="471">
        <v>200</v>
      </c>
      <c r="S38" s="471">
        <v>100</v>
      </c>
      <c r="T38" s="471">
        <v>0</v>
      </c>
      <c r="U38" s="471">
        <v>100</v>
      </c>
      <c r="V38" s="471">
        <v>200</v>
      </c>
    </row>
    <row r="39" spans="1:22">
      <c r="A39" s="473" t="s">
        <v>322</v>
      </c>
      <c r="B39" s="474" t="s">
        <v>411</v>
      </c>
      <c r="C39" s="471">
        <v>1039600</v>
      </c>
      <c r="D39" s="471">
        <v>824700</v>
      </c>
      <c r="E39" s="471">
        <v>819200</v>
      </c>
      <c r="F39" s="471">
        <v>5500</v>
      </c>
      <c r="G39" s="471">
        <v>214900</v>
      </c>
      <c r="H39" s="471">
        <v>4900</v>
      </c>
      <c r="I39" s="471">
        <v>208500</v>
      </c>
      <c r="J39" s="471">
        <v>92300</v>
      </c>
      <c r="K39" s="471">
        <v>57100</v>
      </c>
      <c r="L39" s="471">
        <v>2900</v>
      </c>
      <c r="M39" s="471">
        <v>56000</v>
      </c>
      <c r="N39" s="471">
        <v>52100</v>
      </c>
      <c r="O39" s="471">
        <v>3900</v>
      </c>
      <c r="P39" s="471">
        <v>1600</v>
      </c>
      <c r="Q39" s="471">
        <v>2100</v>
      </c>
      <c r="R39" s="471">
        <v>800</v>
      </c>
      <c r="S39" s="471">
        <v>300</v>
      </c>
      <c r="T39" s="471">
        <v>100</v>
      </c>
      <c r="U39" s="471">
        <v>700</v>
      </c>
      <c r="V39" s="471">
        <v>300</v>
      </c>
    </row>
    <row r="40" spans="1:22">
      <c r="A40" s="473" t="s">
        <v>322</v>
      </c>
      <c r="B40" s="474" t="s">
        <v>412</v>
      </c>
      <c r="C40" s="471">
        <v>924100</v>
      </c>
      <c r="D40" s="471">
        <v>769800</v>
      </c>
      <c r="E40" s="471">
        <v>764800</v>
      </c>
      <c r="F40" s="471">
        <v>5000</v>
      </c>
      <c r="G40" s="471">
        <v>154200</v>
      </c>
      <c r="H40" s="471">
        <v>4000</v>
      </c>
      <c r="I40" s="471">
        <v>148400</v>
      </c>
      <c r="J40" s="471">
        <v>74400</v>
      </c>
      <c r="K40" s="471">
        <v>61700</v>
      </c>
      <c r="L40" s="471">
        <v>4000</v>
      </c>
      <c r="M40" s="471">
        <v>8400</v>
      </c>
      <c r="N40" s="471">
        <v>6200</v>
      </c>
      <c r="O40" s="471">
        <v>2300</v>
      </c>
      <c r="P40" s="471">
        <v>1800</v>
      </c>
      <c r="Q40" s="471">
        <v>1700</v>
      </c>
      <c r="R40" s="471">
        <v>700</v>
      </c>
      <c r="S40" s="471">
        <v>200</v>
      </c>
      <c r="T40" s="471">
        <v>100</v>
      </c>
      <c r="U40" s="471">
        <v>100</v>
      </c>
      <c r="V40" s="471">
        <v>600</v>
      </c>
    </row>
    <row r="41" spans="1:22">
      <c r="A41" s="473" t="s">
        <v>322</v>
      </c>
      <c r="B41" s="474" t="s">
        <v>413</v>
      </c>
      <c r="C41" s="471">
        <v>1774100</v>
      </c>
      <c r="D41" s="471">
        <v>1468400</v>
      </c>
      <c r="E41" s="471">
        <v>1457500</v>
      </c>
      <c r="F41" s="471">
        <v>10900</v>
      </c>
      <c r="G41" s="471">
        <v>305700</v>
      </c>
      <c r="H41" s="471">
        <v>7300</v>
      </c>
      <c r="I41" s="471">
        <v>296300</v>
      </c>
      <c r="J41" s="471">
        <v>104800</v>
      </c>
      <c r="K41" s="471">
        <v>144400</v>
      </c>
      <c r="L41" s="471">
        <v>8400</v>
      </c>
      <c r="M41" s="471">
        <v>38500</v>
      </c>
      <c r="N41" s="471">
        <v>34200</v>
      </c>
      <c r="O41" s="471">
        <v>4400</v>
      </c>
      <c r="P41" s="471">
        <v>2100</v>
      </c>
      <c r="Q41" s="471">
        <v>2000</v>
      </c>
      <c r="R41" s="471">
        <v>900</v>
      </c>
      <c r="S41" s="471">
        <v>200</v>
      </c>
      <c r="T41" s="471">
        <v>100</v>
      </c>
      <c r="U41" s="471">
        <v>200</v>
      </c>
      <c r="V41" s="471">
        <v>500</v>
      </c>
    </row>
    <row r="42" spans="1:22">
      <c r="A42" s="473" t="s">
        <v>325</v>
      </c>
      <c r="B42" s="474" t="s">
        <v>414</v>
      </c>
      <c r="C42" s="471">
        <v>346100</v>
      </c>
      <c r="D42" s="471">
        <v>292100</v>
      </c>
      <c r="E42" s="471">
        <v>289700</v>
      </c>
      <c r="F42" s="471">
        <v>2400</v>
      </c>
      <c r="G42" s="471">
        <v>54100</v>
      </c>
      <c r="H42" s="471">
        <v>1100</v>
      </c>
      <c r="I42" s="471">
        <v>52700</v>
      </c>
      <c r="J42" s="471">
        <v>17500</v>
      </c>
      <c r="K42" s="471">
        <v>32900</v>
      </c>
      <c r="L42" s="471">
        <v>1600</v>
      </c>
      <c r="M42" s="471">
        <v>800</v>
      </c>
      <c r="N42" s="471">
        <v>500</v>
      </c>
      <c r="O42" s="471">
        <v>300</v>
      </c>
      <c r="P42" s="471">
        <v>300</v>
      </c>
      <c r="Q42" s="471">
        <v>300</v>
      </c>
      <c r="R42" s="471">
        <v>200</v>
      </c>
      <c r="S42" s="471">
        <v>0</v>
      </c>
      <c r="T42" s="471">
        <v>0</v>
      </c>
      <c r="U42" s="475" t="s">
        <v>327</v>
      </c>
      <c r="V42" s="471">
        <v>0</v>
      </c>
    </row>
    <row r="43" spans="1:22">
      <c r="A43" s="473" t="s">
        <v>325</v>
      </c>
      <c r="B43" s="474" t="s">
        <v>415</v>
      </c>
      <c r="C43" s="471">
        <v>371400</v>
      </c>
      <c r="D43" s="471">
        <v>322500</v>
      </c>
      <c r="E43" s="471">
        <v>320400</v>
      </c>
      <c r="F43" s="471">
        <v>2000</v>
      </c>
      <c r="G43" s="471">
        <v>49000</v>
      </c>
      <c r="H43" s="471">
        <v>1100</v>
      </c>
      <c r="I43" s="471">
        <v>47400</v>
      </c>
      <c r="J43" s="471">
        <v>17700</v>
      </c>
      <c r="K43" s="471">
        <v>26100</v>
      </c>
      <c r="L43" s="471">
        <v>1200</v>
      </c>
      <c r="M43" s="471">
        <v>2300</v>
      </c>
      <c r="N43" s="471">
        <v>1700</v>
      </c>
      <c r="O43" s="471">
        <v>600</v>
      </c>
      <c r="P43" s="471">
        <v>500</v>
      </c>
      <c r="Q43" s="471">
        <v>400</v>
      </c>
      <c r="R43" s="471">
        <v>200</v>
      </c>
      <c r="S43" s="471">
        <v>0</v>
      </c>
      <c r="T43" s="471">
        <v>0</v>
      </c>
      <c r="U43" s="475" t="s">
        <v>327</v>
      </c>
      <c r="V43" s="471">
        <v>100</v>
      </c>
    </row>
    <row r="44" spans="1:22">
      <c r="A44" s="473" t="s">
        <v>322</v>
      </c>
      <c r="B44" s="474" t="s">
        <v>416</v>
      </c>
      <c r="C44" s="471">
        <v>3664700</v>
      </c>
      <c r="D44" s="471">
        <v>3211300</v>
      </c>
      <c r="E44" s="471">
        <v>3192900</v>
      </c>
      <c r="F44" s="471">
        <v>18400</v>
      </c>
      <c r="G44" s="471">
        <v>453500</v>
      </c>
      <c r="H44" s="471">
        <v>13300</v>
      </c>
      <c r="I44" s="471">
        <v>433000</v>
      </c>
      <c r="J44" s="471">
        <v>156000</v>
      </c>
      <c r="K44" s="471">
        <v>251800</v>
      </c>
      <c r="L44" s="471">
        <v>18300</v>
      </c>
      <c r="M44" s="471">
        <v>6800</v>
      </c>
      <c r="N44" s="471">
        <v>2100</v>
      </c>
      <c r="O44" s="471">
        <v>4700</v>
      </c>
      <c r="P44" s="471">
        <v>7200</v>
      </c>
      <c r="Q44" s="471">
        <v>4000</v>
      </c>
      <c r="R44" s="471">
        <v>2200</v>
      </c>
      <c r="S44" s="471">
        <v>700</v>
      </c>
      <c r="T44" s="471">
        <v>100</v>
      </c>
      <c r="U44" s="471">
        <v>100</v>
      </c>
      <c r="V44" s="471">
        <v>900</v>
      </c>
    </row>
    <row r="45" spans="1:22">
      <c r="A45" s="473" t="s">
        <v>325</v>
      </c>
      <c r="B45" s="474" t="s">
        <v>417</v>
      </c>
      <c r="C45" s="471">
        <v>1310600</v>
      </c>
      <c r="D45" s="471">
        <v>1128700</v>
      </c>
      <c r="E45" s="471">
        <v>1123100</v>
      </c>
      <c r="F45" s="471">
        <v>5600</v>
      </c>
      <c r="G45" s="471">
        <v>181900</v>
      </c>
      <c r="H45" s="471">
        <v>7300</v>
      </c>
      <c r="I45" s="471">
        <v>173000</v>
      </c>
      <c r="J45" s="471">
        <v>44600</v>
      </c>
      <c r="K45" s="471">
        <v>118100</v>
      </c>
      <c r="L45" s="471">
        <v>8400</v>
      </c>
      <c r="M45" s="471">
        <v>1900</v>
      </c>
      <c r="N45" s="471">
        <v>100</v>
      </c>
      <c r="O45" s="471">
        <v>1800</v>
      </c>
      <c r="P45" s="471">
        <v>1600</v>
      </c>
      <c r="Q45" s="471">
        <v>1200</v>
      </c>
      <c r="R45" s="471">
        <v>700</v>
      </c>
      <c r="S45" s="471">
        <v>100</v>
      </c>
      <c r="T45" s="471">
        <v>0</v>
      </c>
      <c r="U45" s="475" t="s">
        <v>327</v>
      </c>
      <c r="V45" s="471">
        <v>300</v>
      </c>
    </row>
    <row r="46" spans="1:22">
      <c r="A46" s="473" t="s">
        <v>322</v>
      </c>
      <c r="B46" s="474" t="s">
        <v>418</v>
      </c>
      <c r="C46" s="471">
        <v>873500</v>
      </c>
      <c r="D46" s="471">
        <v>727300</v>
      </c>
      <c r="E46" s="471">
        <v>723100</v>
      </c>
      <c r="F46" s="471">
        <v>4200</v>
      </c>
      <c r="G46" s="471">
        <v>146200</v>
      </c>
      <c r="H46" s="471">
        <v>2200</v>
      </c>
      <c r="I46" s="471">
        <v>142700</v>
      </c>
      <c r="J46" s="471">
        <v>83100</v>
      </c>
      <c r="K46" s="471">
        <v>50800</v>
      </c>
      <c r="L46" s="471">
        <v>3300</v>
      </c>
      <c r="M46" s="471">
        <v>5500</v>
      </c>
      <c r="N46" s="471">
        <v>3300</v>
      </c>
      <c r="O46" s="471">
        <v>2200</v>
      </c>
      <c r="P46" s="471">
        <v>1300</v>
      </c>
      <c r="Q46" s="471">
        <v>1300</v>
      </c>
      <c r="R46" s="471">
        <v>700</v>
      </c>
      <c r="S46" s="471">
        <v>300</v>
      </c>
      <c r="T46" s="471">
        <v>0</v>
      </c>
      <c r="U46" s="471">
        <v>0</v>
      </c>
      <c r="V46" s="471">
        <v>200</v>
      </c>
    </row>
    <row r="47" spans="1:22">
      <c r="A47" s="473" t="s">
        <v>322</v>
      </c>
      <c r="B47" s="474" t="s">
        <v>419</v>
      </c>
      <c r="C47" s="471">
        <v>664200</v>
      </c>
      <c r="D47" s="471">
        <v>579200</v>
      </c>
      <c r="E47" s="471">
        <v>576300</v>
      </c>
      <c r="F47" s="471">
        <v>2900</v>
      </c>
      <c r="G47" s="471">
        <v>84900</v>
      </c>
      <c r="H47" s="471">
        <v>2200</v>
      </c>
      <c r="I47" s="471">
        <v>81600</v>
      </c>
      <c r="J47" s="471">
        <v>48500</v>
      </c>
      <c r="K47" s="471">
        <v>25100</v>
      </c>
      <c r="L47" s="471">
        <v>3200</v>
      </c>
      <c r="M47" s="471">
        <v>4700</v>
      </c>
      <c r="N47" s="471">
        <v>3500</v>
      </c>
      <c r="O47" s="471">
        <v>1300</v>
      </c>
      <c r="P47" s="471">
        <v>1200</v>
      </c>
      <c r="Q47" s="471">
        <v>700</v>
      </c>
      <c r="R47" s="471">
        <v>400</v>
      </c>
      <c r="S47" s="471">
        <v>100</v>
      </c>
      <c r="T47" s="471">
        <v>0</v>
      </c>
      <c r="U47" s="471">
        <v>100</v>
      </c>
      <c r="V47" s="471">
        <v>100</v>
      </c>
    </row>
    <row r="48" spans="1:22">
      <c r="A48" s="473" t="s">
        <v>322</v>
      </c>
      <c r="B48" s="474" t="s">
        <v>420</v>
      </c>
      <c r="C48" s="471">
        <v>1372200</v>
      </c>
      <c r="D48" s="471">
        <v>1182900</v>
      </c>
      <c r="E48" s="471">
        <v>1176700</v>
      </c>
      <c r="F48" s="471">
        <v>6200</v>
      </c>
      <c r="G48" s="471">
        <v>189300</v>
      </c>
      <c r="H48" s="471">
        <v>6700</v>
      </c>
      <c r="I48" s="471">
        <v>180400</v>
      </c>
      <c r="J48" s="471">
        <v>84900</v>
      </c>
      <c r="K48" s="471">
        <v>81000</v>
      </c>
      <c r="L48" s="471">
        <v>6900</v>
      </c>
      <c r="M48" s="471">
        <v>7700</v>
      </c>
      <c r="N48" s="471">
        <v>4100</v>
      </c>
      <c r="O48" s="471">
        <v>3600</v>
      </c>
      <c r="P48" s="471">
        <v>2200</v>
      </c>
      <c r="Q48" s="471">
        <v>1700</v>
      </c>
      <c r="R48" s="471">
        <v>700</v>
      </c>
      <c r="S48" s="471">
        <v>100</v>
      </c>
      <c r="T48" s="471">
        <v>100</v>
      </c>
      <c r="U48" s="471">
        <v>0</v>
      </c>
      <c r="V48" s="471">
        <v>700</v>
      </c>
    </row>
    <row r="49" spans="1:22">
      <c r="A49" s="473" t="s">
        <v>325</v>
      </c>
      <c r="B49" s="474" t="s">
        <v>421</v>
      </c>
      <c r="C49" s="471">
        <v>842300</v>
      </c>
      <c r="D49" s="471">
        <v>731200</v>
      </c>
      <c r="E49" s="471">
        <v>728000</v>
      </c>
      <c r="F49" s="471">
        <v>3200</v>
      </c>
      <c r="G49" s="471">
        <v>111000</v>
      </c>
      <c r="H49" s="471">
        <v>4400</v>
      </c>
      <c r="I49" s="471">
        <v>105300</v>
      </c>
      <c r="J49" s="471">
        <v>44300</v>
      </c>
      <c r="K49" s="471">
        <v>54800</v>
      </c>
      <c r="L49" s="471">
        <v>3500</v>
      </c>
      <c r="M49" s="471">
        <v>2700</v>
      </c>
      <c r="N49" s="471">
        <v>800</v>
      </c>
      <c r="O49" s="471">
        <v>1800</v>
      </c>
      <c r="P49" s="471">
        <v>1300</v>
      </c>
      <c r="Q49" s="471">
        <v>800</v>
      </c>
      <c r="R49" s="471">
        <v>400</v>
      </c>
      <c r="S49" s="471">
        <v>100</v>
      </c>
      <c r="T49" s="471">
        <v>0</v>
      </c>
      <c r="U49" s="475" t="s">
        <v>327</v>
      </c>
      <c r="V49" s="471">
        <v>300</v>
      </c>
    </row>
    <row r="50" spans="1:22">
      <c r="A50" s="473" t="s">
        <v>322</v>
      </c>
      <c r="B50" s="474" t="s">
        <v>422</v>
      </c>
      <c r="C50" s="471">
        <v>4928600</v>
      </c>
      <c r="D50" s="471">
        <v>4197000</v>
      </c>
      <c r="E50" s="471">
        <v>4176200</v>
      </c>
      <c r="F50" s="471">
        <v>20800</v>
      </c>
      <c r="G50" s="471">
        <v>731600</v>
      </c>
      <c r="H50" s="471">
        <v>23500</v>
      </c>
      <c r="I50" s="471">
        <v>701900</v>
      </c>
      <c r="J50" s="471">
        <v>226900</v>
      </c>
      <c r="K50" s="471">
        <v>436100</v>
      </c>
      <c r="L50" s="471">
        <v>30000</v>
      </c>
      <c r="M50" s="471">
        <v>8800</v>
      </c>
      <c r="N50" s="471">
        <v>900</v>
      </c>
      <c r="O50" s="471">
        <v>7900</v>
      </c>
      <c r="P50" s="471">
        <v>6200</v>
      </c>
      <c r="Q50" s="471">
        <v>4300</v>
      </c>
      <c r="R50" s="471">
        <v>2900</v>
      </c>
      <c r="S50" s="471">
        <v>300</v>
      </c>
      <c r="T50" s="471">
        <v>100</v>
      </c>
      <c r="U50" s="471">
        <v>0</v>
      </c>
      <c r="V50" s="471">
        <v>1000</v>
      </c>
    </row>
    <row r="51" spans="1:22">
      <c r="A51" s="473" t="s">
        <v>325</v>
      </c>
      <c r="B51" s="474" t="s">
        <v>423</v>
      </c>
      <c r="C51" s="471">
        <v>1827900</v>
      </c>
      <c r="D51" s="471">
        <v>1520400</v>
      </c>
      <c r="E51" s="471">
        <v>1514200</v>
      </c>
      <c r="F51" s="471">
        <v>6200</v>
      </c>
      <c r="G51" s="471">
        <v>307600</v>
      </c>
      <c r="H51" s="471">
        <v>11800</v>
      </c>
      <c r="I51" s="471">
        <v>294600</v>
      </c>
      <c r="J51" s="471">
        <v>74100</v>
      </c>
      <c r="K51" s="471">
        <v>204000</v>
      </c>
      <c r="L51" s="471">
        <v>13100</v>
      </c>
      <c r="M51" s="471">
        <v>3500</v>
      </c>
      <c r="N51" s="471">
        <v>200</v>
      </c>
      <c r="O51" s="471">
        <v>3300</v>
      </c>
      <c r="P51" s="471">
        <v>1100</v>
      </c>
      <c r="Q51" s="471">
        <v>1200</v>
      </c>
      <c r="R51" s="471">
        <v>700</v>
      </c>
      <c r="S51" s="471">
        <v>100</v>
      </c>
      <c r="T51" s="471">
        <v>0</v>
      </c>
      <c r="U51" s="475" t="s">
        <v>327</v>
      </c>
      <c r="V51" s="471">
        <v>400</v>
      </c>
    </row>
    <row r="52" spans="1:22">
      <c r="A52" s="473" t="s">
        <v>325</v>
      </c>
      <c r="B52" s="474" t="s">
        <v>424</v>
      </c>
      <c r="C52" s="471">
        <v>427800</v>
      </c>
      <c r="D52" s="471">
        <v>370600</v>
      </c>
      <c r="E52" s="471">
        <v>368500</v>
      </c>
      <c r="F52" s="471">
        <v>2100</v>
      </c>
      <c r="G52" s="471">
        <v>57200</v>
      </c>
      <c r="H52" s="471">
        <v>1600</v>
      </c>
      <c r="I52" s="471">
        <v>55200</v>
      </c>
      <c r="J52" s="471">
        <v>22200</v>
      </c>
      <c r="K52" s="471">
        <v>30500</v>
      </c>
      <c r="L52" s="471">
        <v>2100</v>
      </c>
      <c r="M52" s="471">
        <v>400</v>
      </c>
      <c r="N52" s="471">
        <v>0</v>
      </c>
      <c r="O52" s="471">
        <v>400</v>
      </c>
      <c r="P52" s="471">
        <v>400</v>
      </c>
      <c r="Q52" s="471">
        <v>400</v>
      </c>
      <c r="R52" s="471">
        <v>300</v>
      </c>
      <c r="S52" s="471">
        <v>0</v>
      </c>
      <c r="T52" s="471">
        <v>0</v>
      </c>
      <c r="U52" s="471">
        <v>0</v>
      </c>
      <c r="V52" s="471">
        <v>100</v>
      </c>
    </row>
    <row r="53" spans="1:22">
      <c r="A53" s="473" t="s">
        <v>322</v>
      </c>
      <c r="B53" s="474" t="s">
        <v>324</v>
      </c>
      <c r="C53" s="471">
        <v>2798000</v>
      </c>
      <c r="D53" s="471">
        <v>2397400</v>
      </c>
      <c r="E53" s="471">
        <v>2384800</v>
      </c>
      <c r="F53" s="471">
        <v>12600</v>
      </c>
      <c r="G53" s="471">
        <v>400600</v>
      </c>
      <c r="H53" s="471">
        <v>11200</v>
      </c>
      <c r="I53" s="471">
        <v>386900</v>
      </c>
      <c r="J53" s="471">
        <v>172700</v>
      </c>
      <c r="K53" s="471">
        <v>180400</v>
      </c>
      <c r="L53" s="471">
        <v>17400</v>
      </c>
      <c r="M53" s="471">
        <v>16500</v>
      </c>
      <c r="N53" s="471">
        <v>7600</v>
      </c>
      <c r="O53" s="471">
        <v>8900</v>
      </c>
      <c r="P53" s="471">
        <v>2400</v>
      </c>
      <c r="Q53" s="471">
        <v>3000</v>
      </c>
      <c r="R53" s="471">
        <v>1400</v>
      </c>
      <c r="S53" s="471">
        <v>500</v>
      </c>
      <c r="T53" s="471">
        <v>200</v>
      </c>
      <c r="U53" s="471">
        <v>100</v>
      </c>
      <c r="V53" s="471">
        <v>800</v>
      </c>
    </row>
    <row r="54" spans="1:22">
      <c r="A54" s="473" t="s">
        <v>325</v>
      </c>
      <c r="B54" s="474" t="s">
        <v>326</v>
      </c>
      <c r="C54" s="471">
        <v>852400</v>
      </c>
      <c r="D54" s="471">
        <v>730600</v>
      </c>
      <c r="E54" s="471">
        <v>727600</v>
      </c>
      <c r="F54" s="471">
        <v>3000</v>
      </c>
      <c r="G54" s="471">
        <v>121800</v>
      </c>
      <c r="H54" s="471">
        <v>2800</v>
      </c>
      <c r="I54" s="471">
        <v>118400</v>
      </c>
      <c r="J54" s="471">
        <v>39500</v>
      </c>
      <c r="K54" s="471">
        <v>70000</v>
      </c>
      <c r="L54" s="471">
        <v>6800</v>
      </c>
      <c r="M54" s="471">
        <v>2200</v>
      </c>
      <c r="N54" s="471">
        <v>400</v>
      </c>
      <c r="O54" s="471">
        <v>1800</v>
      </c>
      <c r="P54" s="471">
        <v>600</v>
      </c>
      <c r="Q54" s="471">
        <v>700</v>
      </c>
      <c r="R54" s="471">
        <v>400</v>
      </c>
      <c r="S54" s="471">
        <v>100</v>
      </c>
      <c r="T54" s="471">
        <v>0</v>
      </c>
      <c r="U54" s="475" t="s">
        <v>327</v>
      </c>
      <c r="V54" s="471">
        <v>200</v>
      </c>
    </row>
    <row r="55" spans="1:22">
      <c r="A55" s="473" t="s">
        <v>322</v>
      </c>
      <c r="B55" s="474" t="s">
        <v>425</v>
      </c>
      <c r="C55" s="471">
        <v>639500</v>
      </c>
      <c r="D55" s="471">
        <v>542900</v>
      </c>
      <c r="E55" s="471">
        <v>539300</v>
      </c>
      <c r="F55" s="471">
        <v>3700</v>
      </c>
      <c r="G55" s="471">
        <v>96600</v>
      </c>
      <c r="H55" s="471">
        <v>2100</v>
      </c>
      <c r="I55" s="471">
        <v>93600</v>
      </c>
      <c r="J55" s="471">
        <v>49500</v>
      </c>
      <c r="K55" s="471">
        <v>39000</v>
      </c>
      <c r="L55" s="471">
        <v>3100</v>
      </c>
      <c r="M55" s="471">
        <v>2000</v>
      </c>
      <c r="N55" s="471">
        <v>700</v>
      </c>
      <c r="O55" s="471">
        <v>1300</v>
      </c>
      <c r="P55" s="471">
        <v>800</v>
      </c>
      <c r="Q55" s="471">
        <v>1000</v>
      </c>
      <c r="R55" s="471">
        <v>400</v>
      </c>
      <c r="S55" s="471">
        <v>100</v>
      </c>
      <c r="T55" s="471">
        <v>0</v>
      </c>
      <c r="U55" s="471">
        <v>200</v>
      </c>
      <c r="V55" s="471">
        <v>200</v>
      </c>
    </row>
    <row r="56" spans="1:22">
      <c r="A56" s="473" t="s">
        <v>322</v>
      </c>
      <c r="B56" s="474" t="s">
        <v>426</v>
      </c>
      <c r="C56" s="471">
        <v>495600</v>
      </c>
      <c r="D56" s="471">
        <v>386600</v>
      </c>
      <c r="E56" s="471">
        <v>384500</v>
      </c>
      <c r="F56" s="471">
        <v>2000</v>
      </c>
      <c r="G56" s="471">
        <v>109000</v>
      </c>
      <c r="H56" s="471">
        <v>2800</v>
      </c>
      <c r="I56" s="471">
        <v>105300</v>
      </c>
      <c r="J56" s="471">
        <v>59800</v>
      </c>
      <c r="K56" s="471">
        <v>35100</v>
      </c>
      <c r="L56" s="471">
        <v>2400</v>
      </c>
      <c r="M56" s="471">
        <v>8000</v>
      </c>
      <c r="N56" s="471">
        <v>6200</v>
      </c>
      <c r="O56" s="471">
        <v>1800</v>
      </c>
      <c r="P56" s="471">
        <v>800</v>
      </c>
      <c r="Q56" s="471">
        <v>1000</v>
      </c>
      <c r="R56" s="471">
        <v>700</v>
      </c>
      <c r="S56" s="471">
        <v>0</v>
      </c>
      <c r="T56" s="471">
        <v>0</v>
      </c>
      <c r="U56" s="471">
        <v>0</v>
      </c>
      <c r="V56" s="471">
        <v>200</v>
      </c>
    </row>
    <row r="57" spans="1:22">
      <c r="A57" s="473" t="s">
        <v>322</v>
      </c>
      <c r="B57" s="474" t="s">
        <v>427</v>
      </c>
      <c r="C57" s="471">
        <v>262300</v>
      </c>
      <c r="D57" s="471">
        <v>219500</v>
      </c>
      <c r="E57" s="471">
        <v>218500</v>
      </c>
      <c r="F57" s="471">
        <v>1000</v>
      </c>
      <c r="G57" s="471">
        <v>42800</v>
      </c>
      <c r="H57" s="471">
        <v>1200</v>
      </c>
      <c r="I57" s="471">
        <v>41300</v>
      </c>
      <c r="J57" s="471">
        <v>25400</v>
      </c>
      <c r="K57" s="471">
        <v>13800</v>
      </c>
      <c r="L57" s="471">
        <v>1100</v>
      </c>
      <c r="M57" s="471">
        <v>900</v>
      </c>
      <c r="N57" s="471">
        <v>300</v>
      </c>
      <c r="O57" s="471">
        <v>500</v>
      </c>
      <c r="P57" s="471">
        <v>300</v>
      </c>
      <c r="Q57" s="471">
        <v>600</v>
      </c>
      <c r="R57" s="471">
        <v>200</v>
      </c>
      <c r="S57" s="471">
        <v>100</v>
      </c>
      <c r="T57" s="471">
        <v>100</v>
      </c>
      <c r="U57" s="475" t="s">
        <v>327</v>
      </c>
      <c r="V57" s="471">
        <v>200</v>
      </c>
    </row>
    <row r="58" spans="1:22">
      <c r="A58" s="473" t="s">
        <v>322</v>
      </c>
      <c r="B58" s="474" t="s">
        <v>428</v>
      </c>
      <c r="C58" s="471">
        <v>320300</v>
      </c>
      <c r="D58" s="471">
        <v>263800</v>
      </c>
      <c r="E58" s="471">
        <v>261800</v>
      </c>
      <c r="F58" s="471">
        <v>2000</v>
      </c>
      <c r="G58" s="471">
        <v>56500</v>
      </c>
      <c r="H58" s="471">
        <v>1500</v>
      </c>
      <c r="I58" s="471">
        <v>54600</v>
      </c>
      <c r="J58" s="471">
        <v>36300</v>
      </c>
      <c r="K58" s="471">
        <v>15700</v>
      </c>
      <c r="L58" s="471">
        <v>1100</v>
      </c>
      <c r="M58" s="471">
        <v>1500</v>
      </c>
      <c r="N58" s="471">
        <v>400</v>
      </c>
      <c r="O58" s="471">
        <v>1100</v>
      </c>
      <c r="P58" s="471">
        <v>400</v>
      </c>
      <c r="Q58" s="471">
        <v>700</v>
      </c>
      <c r="R58" s="471">
        <v>300</v>
      </c>
      <c r="S58" s="471">
        <v>0</v>
      </c>
      <c r="T58" s="471">
        <v>100</v>
      </c>
      <c r="U58" s="475" t="s">
        <v>327</v>
      </c>
      <c r="V58" s="471">
        <v>200</v>
      </c>
    </row>
    <row r="59" spans="1:22">
      <c r="A59" s="473" t="s">
        <v>322</v>
      </c>
      <c r="B59" s="474" t="s">
        <v>429</v>
      </c>
      <c r="C59" s="471">
        <v>955400</v>
      </c>
      <c r="D59" s="471">
        <v>793900</v>
      </c>
      <c r="E59" s="471">
        <v>788400</v>
      </c>
      <c r="F59" s="471">
        <v>5500</v>
      </c>
      <c r="G59" s="471">
        <v>161500</v>
      </c>
      <c r="H59" s="471">
        <v>3100</v>
      </c>
      <c r="I59" s="471">
        <v>157200</v>
      </c>
      <c r="J59" s="471">
        <v>82600</v>
      </c>
      <c r="K59" s="471">
        <v>65000</v>
      </c>
      <c r="L59" s="471">
        <v>3800</v>
      </c>
      <c r="M59" s="471">
        <v>5800</v>
      </c>
      <c r="N59" s="471">
        <v>3100</v>
      </c>
      <c r="O59" s="471">
        <v>2700</v>
      </c>
      <c r="P59" s="471">
        <v>1200</v>
      </c>
      <c r="Q59" s="471">
        <v>1000</v>
      </c>
      <c r="R59" s="471">
        <v>600</v>
      </c>
      <c r="S59" s="471">
        <v>0</v>
      </c>
      <c r="T59" s="471">
        <v>100</v>
      </c>
      <c r="U59" s="471">
        <v>0</v>
      </c>
      <c r="V59" s="471">
        <v>200</v>
      </c>
    </row>
    <row r="60" spans="1:22">
      <c r="A60" s="473" t="s">
        <v>325</v>
      </c>
      <c r="B60" s="474" t="s">
        <v>430</v>
      </c>
      <c r="C60" s="471">
        <v>387900</v>
      </c>
      <c r="D60" s="471">
        <v>329900</v>
      </c>
      <c r="E60" s="471">
        <v>328300</v>
      </c>
      <c r="F60" s="471">
        <v>1600</v>
      </c>
      <c r="G60" s="471">
        <v>58000</v>
      </c>
      <c r="H60" s="471">
        <v>1400</v>
      </c>
      <c r="I60" s="471">
        <v>56100</v>
      </c>
      <c r="J60" s="471">
        <v>22900</v>
      </c>
      <c r="K60" s="471">
        <v>30800</v>
      </c>
      <c r="L60" s="471">
        <v>1200</v>
      </c>
      <c r="M60" s="471">
        <v>1100</v>
      </c>
      <c r="N60" s="471">
        <v>200</v>
      </c>
      <c r="O60" s="471">
        <v>900</v>
      </c>
      <c r="P60" s="471">
        <v>500</v>
      </c>
      <c r="Q60" s="471">
        <v>300</v>
      </c>
      <c r="R60" s="471">
        <v>200</v>
      </c>
      <c r="S60" s="475" t="s">
        <v>327</v>
      </c>
      <c r="T60" s="471">
        <v>100</v>
      </c>
      <c r="U60" s="475" t="s">
        <v>327</v>
      </c>
      <c r="V60" s="471">
        <v>0</v>
      </c>
    </row>
    <row r="61" spans="1:22">
      <c r="A61" s="473" t="s">
        <v>322</v>
      </c>
      <c r="B61" s="474" t="s">
        <v>431</v>
      </c>
      <c r="C61" s="471">
        <v>1465500</v>
      </c>
      <c r="D61" s="471">
        <v>1228400</v>
      </c>
      <c r="E61" s="471">
        <v>1220700</v>
      </c>
      <c r="F61" s="471">
        <v>7700</v>
      </c>
      <c r="G61" s="471">
        <v>237100</v>
      </c>
      <c r="H61" s="471">
        <v>4200</v>
      </c>
      <c r="I61" s="471">
        <v>231400</v>
      </c>
      <c r="J61" s="471">
        <v>114700</v>
      </c>
      <c r="K61" s="471">
        <v>102600</v>
      </c>
      <c r="L61" s="471">
        <v>6200</v>
      </c>
      <c r="M61" s="471">
        <v>7800</v>
      </c>
      <c r="N61" s="471">
        <v>2800</v>
      </c>
      <c r="O61" s="471">
        <v>5000</v>
      </c>
      <c r="P61" s="471">
        <v>1500</v>
      </c>
      <c r="Q61" s="471">
        <v>1900</v>
      </c>
      <c r="R61" s="471">
        <v>800</v>
      </c>
      <c r="S61" s="471">
        <v>300</v>
      </c>
      <c r="T61" s="471">
        <v>200</v>
      </c>
      <c r="U61" s="471">
        <v>100</v>
      </c>
      <c r="V61" s="471">
        <v>500</v>
      </c>
    </row>
    <row r="62" spans="1:22">
      <c r="A62" s="473" t="s">
        <v>325</v>
      </c>
      <c r="B62" s="474" t="s">
        <v>432</v>
      </c>
      <c r="C62" s="471">
        <v>628800</v>
      </c>
      <c r="D62" s="471">
        <v>553000</v>
      </c>
      <c r="E62" s="471">
        <v>550200</v>
      </c>
      <c r="F62" s="471">
        <v>2700</v>
      </c>
      <c r="G62" s="471">
        <v>75900</v>
      </c>
      <c r="H62" s="471">
        <v>1700</v>
      </c>
      <c r="I62" s="471">
        <v>73700</v>
      </c>
      <c r="J62" s="471">
        <v>22300</v>
      </c>
      <c r="K62" s="471">
        <v>47900</v>
      </c>
      <c r="L62" s="471">
        <v>2500</v>
      </c>
      <c r="M62" s="471">
        <v>1100</v>
      </c>
      <c r="N62" s="471">
        <v>300</v>
      </c>
      <c r="O62" s="471">
        <v>700</v>
      </c>
      <c r="P62" s="471">
        <v>500</v>
      </c>
      <c r="Q62" s="471">
        <v>600</v>
      </c>
      <c r="R62" s="471">
        <v>300</v>
      </c>
      <c r="S62" s="471">
        <v>100</v>
      </c>
      <c r="T62" s="471">
        <v>100</v>
      </c>
      <c r="U62" s="471">
        <v>0</v>
      </c>
      <c r="V62" s="471">
        <v>200</v>
      </c>
    </row>
    <row r="63" spans="1:22">
      <c r="A63" s="473" t="s">
        <v>322</v>
      </c>
      <c r="B63" s="474" t="s">
        <v>433</v>
      </c>
      <c r="C63" s="471">
        <v>726400</v>
      </c>
      <c r="D63" s="471">
        <v>583000</v>
      </c>
      <c r="E63" s="471">
        <v>579600</v>
      </c>
      <c r="F63" s="471">
        <v>3300</v>
      </c>
      <c r="G63" s="471">
        <v>143400</v>
      </c>
      <c r="H63" s="471">
        <v>2100</v>
      </c>
      <c r="I63" s="471">
        <v>140700</v>
      </c>
      <c r="J63" s="471">
        <v>80500</v>
      </c>
      <c r="K63" s="471">
        <v>53600</v>
      </c>
      <c r="L63" s="471">
        <v>3700</v>
      </c>
      <c r="M63" s="471">
        <v>2900</v>
      </c>
      <c r="N63" s="471">
        <v>1300</v>
      </c>
      <c r="O63" s="471">
        <v>1600</v>
      </c>
      <c r="P63" s="471">
        <v>600</v>
      </c>
      <c r="Q63" s="471">
        <v>1400</v>
      </c>
      <c r="R63" s="471">
        <v>700</v>
      </c>
      <c r="S63" s="471">
        <v>100</v>
      </c>
      <c r="T63" s="471">
        <v>100</v>
      </c>
      <c r="U63" s="475" t="s">
        <v>327</v>
      </c>
      <c r="V63" s="471">
        <v>400</v>
      </c>
    </row>
    <row r="64" spans="1:22">
      <c r="A64" s="473" t="s">
        <v>322</v>
      </c>
      <c r="B64" s="474" t="s">
        <v>434</v>
      </c>
      <c r="C64" s="471">
        <v>389200</v>
      </c>
      <c r="D64" s="471">
        <v>303100</v>
      </c>
      <c r="E64" s="471">
        <v>300800</v>
      </c>
      <c r="F64" s="471">
        <v>2300</v>
      </c>
      <c r="G64" s="471">
        <v>86100</v>
      </c>
      <c r="H64" s="471">
        <v>2700</v>
      </c>
      <c r="I64" s="471">
        <v>83000</v>
      </c>
      <c r="J64" s="471">
        <v>47600</v>
      </c>
      <c r="K64" s="471">
        <v>31300</v>
      </c>
      <c r="L64" s="471">
        <v>2100</v>
      </c>
      <c r="M64" s="471">
        <v>2000</v>
      </c>
      <c r="N64" s="471">
        <v>800</v>
      </c>
      <c r="O64" s="471">
        <v>1200</v>
      </c>
      <c r="P64" s="471">
        <v>400</v>
      </c>
      <c r="Q64" s="471">
        <v>700</v>
      </c>
      <c r="R64" s="471">
        <v>400</v>
      </c>
      <c r="S64" s="471">
        <v>100</v>
      </c>
      <c r="T64" s="471">
        <v>0</v>
      </c>
      <c r="U64" s="475" t="s">
        <v>327</v>
      </c>
      <c r="V64" s="471">
        <v>200</v>
      </c>
    </row>
    <row r="65" spans="1:22">
      <c r="A65" s="473" t="s">
        <v>322</v>
      </c>
      <c r="B65" s="474" t="s">
        <v>435</v>
      </c>
      <c r="C65" s="471">
        <v>492800</v>
      </c>
      <c r="D65" s="471">
        <v>398800</v>
      </c>
      <c r="E65" s="471">
        <v>395900</v>
      </c>
      <c r="F65" s="471">
        <v>3000</v>
      </c>
      <c r="G65" s="471">
        <v>93900</v>
      </c>
      <c r="H65" s="471">
        <v>1700</v>
      </c>
      <c r="I65" s="471">
        <v>91500</v>
      </c>
      <c r="J65" s="471">
        <v>47900</v>
      </c>
      <c r="K65" s="471">
        <v>38200</v>
      </c>
      <c r="L65" s="471">
        <v>2200</v>
      </c>
      <c r="M65" s="471">
        <v>3200</v>
      </c>
      <c r="N65" s="471">
        <v>900</v>
      </c>
      <c r="O65" s="471">
        <v>2300</v>
      </c>
      <c r="P65" s="471">
        <v>700</v>
      </c>
      <c r="Q65" s="471">
        <v>900</v>
      </c>
      <c r="R65" s="471">
        <v>600</v>
      </c>
      <c r="S65" s="471">
        <v>200</v>
      </c>
      <c r="T65" s="471">
        <v>0</v>
      </c>
      <c r="U65" s="475" t="s">
        <v>327</v>
      </c>
      <c r="V65" s="471">
        <v>100</v>
      </c>
    </row>
    <row r="66" spans="1:22">
      <c r="A66" s="473" t="s">
        <v>322</v>
      </c>
      <c r="B66" s="474" t="s">
        <v>436</v>
      </c>
      <c r="C66" s="471">
        <v>736800</v>
      </c>
      <c r="D66" s="471">
        <v>586300</v>
      </c>
      <c r="E66" s="471">
        <v>581600</v>
      </c>
      <c r="F66" s="471">
        <v>4700</v>
      </c>
      <c r="G66" s="471">
        <v>150500</v>
      </c>
      <c r="H66" s="471">
        <v>4000</v>
      </c>
      <c r="I66" s="471">
        <v>145600</v>
      </c>
      <c r="J66" s="471">
        <v>90100</v>
      </c>
      <c r="K66" s="471">
        <v>48400</v>
      </c>
      <c r="L66" s="471">
        <v>3300</v>
      </c>
      <c r="M66" s="471">
        <v>3800</v>
      </c>
      <c r="N66" s="471">
        <v>1400</v>
      </c>
      <c r="O66" s="471">
        <v>2400</v>
      </c>
      <c r="P66" s="471">
        <v>900</v>
      </c>
      <c r="Q66" s="471">
        <v>1300</v>
      </c>
      <c r="R66" s="471">
        <v>800</v>
      </c>
      <c r="S66" s="471">
        <v>200</v>
      </c>
      <c r="T66" s="471">
        <v>100</v>
      </c>
      <c r="U66" s="471">
        <v>100</v>
      </c>
      <c r="V66" s="471">
        <v>200</v>
      </c>
    </row>
    <row r="67" spans="1:22">
      <c r="A67" s="473" t="s">
        <v>322</v>
      </c>
      <c r="B67" s="474" t="s">
        <v>437</v>
      </c>
      <c r="C67" s="471">
        <v>388100</v>
      </c>
      <c r="D67" s="471">
        <v>307400</v>
      </c>
      <c r="E67" s="471">
        <v>305500</v>
      </c>
      <c r="F67" s="471">
        <v>1900</v>
      </c>
      <c r="G67" s="471">
        <v>80800</v>
      </c>
      <c r="H67" s="471">
        <v>1600</v>
      </c>
      <c r="I67" s="471">
        <v>78700</v>
      </c>
      <c r="J67" s="471">
        <v>50100</v>
      </c>
      <c r="K67" s="471">
        <v>24300</v>
      </c>
      <c r="L67" s="471">
        <v>1700</v>
      </c>
      <c r="M67" s="471">
        <v>2500</v>
      </c>
      <c r="N67" s="471">
        <v>1100</v>
      </c>
      <c r="O67" s="471">
        <v>1400</v>
      </c>
      <c r="P67" s="471">
        <v>500</v>
      </c>
      <c r="Q67" s="471">
        <v>700</v>
      </c>
      <c r="R67" s="471">
        <v>400</v>
      </c>
      <c r="S67" s="471">
        <v>100</v>
      </c>
      <c r="T67" s="471">
        <v>100</v>
      </c>
      <c r="U67" s="475" t="s">
        <v>327</v>
      </c>
      <c r="V67" s="471">
        <v>100</v>
      </c>
    </row>
    <row r="68" spans="1:22">
      <c r="A68" s="473" t="s">
        <v>322</v>
      </c>
      <c r="B68" s="474" t="s">
        <v>438</v>
      </c>
      <c r="C68" s="471">
        <v>2703300</v>
      </c>
      <c r="D68" s="471">
        <v>2351800</v>
      </c>
      <c r="E68" s="471">
        <v>2338900</v>
      </c>
      <c r="F68" s="471">
        <v>12900</v>
      </c>
      <c r="G68" s="471">
        <v>351500</v>
      </c>
      <c r="H68" s="471">
        <v>13300</v>
      </c>
      <c r="I68" s="471">
        <v>335300</v>
      </c>
      <c r="J68" s="471">
        <v>125500</v>
      </c>
      <c r="K68" s="471">
        <v>189100</v>
      </c>
      <c r="L68" s="471">
        <v>16500</v>
      </c>
      <c r="M68" s="471">
        <v>4300</v>
      </c>
      <c r="N68" s="471">
        <v>2000</v>
      </c>
      <c r="O68" s="471">
        <v>2300</v>
      </c>
      <c r="P68" s="471">
        <v>2900</v>
      </c>
      <c r="Q68" s="471">
        <v>3300</v>
      </c>
      <c r="R68" s="471">
        <v>2100</v>
      </c>
      <c r="S68" s="471">
        <v>200</v>
      </c>
      <c r="T68" s="471">
        <v>200</v>
      </c>
      <c r="U68" s="475" t="s">
        <v>327</v>
      </c>
      <c r="V68" s="471">
        <v>700</v>
      </c>
    </row>
    <row r="69" spans="1:22">
      <c r="A69" s="473" t="s">
        <v>325</v>
      </c>
      <c r="B69" s="474" t="s">
        <v>439</v>
      </c>
      <c r="C69" s="471">
        <v>517800</v>
      </c>
      <c r="D69" s="471">
        <v>433000</v>
      </c>
      <c r="E69" s="471">
        <v>430600</v>
      </c>
      <c r="F69" s="471">
        <v>2400</v>
      </c>
      <c r="G69" s="471">
        <v>84800</v>
      </c>
      <c r="H69" s="471">
        <v>1600</v>
      </c>
      <c r="I69" s="471">
        <v>82700</v>
      </c>
      <c r="J69" s="471">
        <v>27600</v>
      </c>
      <c r="K69" s="471">
        <v>51500</v>
      </c>
      <c r="L69" s="471">
        <v>3000</v>
      </c>
      <c r="M69" s="471">
        <v>500</v>
      </c>
      <c r="N69" s="471">
        <v>100</v>
      </c>
      <c r="O69" s="471">
        <v>500</v>
      </c>
      <c r="P69" s="471">
        <v>500</v>
      </c>
      <c r="Q69" s="471">
        <v>500</v>
      </c>
      <c r="R69" s="471">
        <v>400</v>
      </c>
      <c r="S69" s="471">
        <v>100</v>
      </c>
      <c r="T69" s="471">
        <v>0</v>
      </c>
      <c r="U69" s="475" t="s">
        <v>327</v>
      </c>
      <c r="V69" s="471">
        <v>100</v>
      </c>
    </row>
    <row r="70" spans="1:22">
      <c r="A70" s="473" t="s">
        <v>325</v>
      </c>
      <c r="B70" s="474" t="s">
        <v>440</v>
      </c>
      <c r="C70" s="471">
        <v>944000</v>
      </c>
      <c r="D70" s="471">
        <v>856400</v>
      </c>
      <c r="E70" s="471">
        <v>852500</v>
      </c>
      <c r="F70" s="471">
        <v>3900</v>
      </c>
      <c r="G70" s="471">
        <v>87600</v>
      </c>
      <c r="H70" s="471">
        <v>7000</v>
      </c>
      <c r="I70" s="471">
        <v>79700</v>
      </c>
      <c r="J70" s="471">
        <v>13300</v>
      </c>
      <c r="K70" s="471">
        <v>59300</v>
      </c>
      <c r="L70" s="471">
        <v>6600</v>
      </c>
      <c r="M70" s="471">
        <v>500</v>
      </c>
      <c r="N70" s="471">
        <v>300</v>
      </c>
      <c r="O70" s="471">
        <v>200</v>
      </c>
      <c r="P70" s="471">
        <v>900</v>
      </c>
      <c r="Q70" s="471">
        <v>800</v>
      </c>
      <c r="R70" s="471">
        <v>500</v>
      </c>
      <c r="S70" s="471">
        <v>100</v>
      </c>
      <c r="T70" s="471">
        <v>100</v>
      </c>
      <c r="U70" s="475" t="s">
        <v>327</v>
      </c>
      <c r="V70" s="471">
        <v>100</v>
      </c>
    </row>
    <row r="71" spans="1:22">
      <c r="A71" s="473" t="s">
        <v>322</v>
      </c>
      <c r="B71" s="474" t="s">
        <v>441</v>
      </c>
      <c r="C71" s="471">
        <v>367900</v>
      </c>
      <c r="D71" s="471">
        <v>311900</v>
      </c>
      <c r="E71" s="471">
        <v>310100</v>
      </c>
      <c r="F71" s="471">
        <v>1800</v>
      </c>
      <c r="G71" s="471">
        <v>56000</v>
      </c>
      <c r="H71" s="471">
        <v>1900</v>
      </c>
      <c r="I71" s="471">
        <v>53300</v>
      </c>
      <c r="J71" s="471">
        <v>28300</v>
      </c>
      <c r="K71" s="471">
        <v>22600</v>
      </c>
      <c r="L71" s="471">
        <v>1400</v>
      </c>
      <c r="M71" s="471">
        <v>1000</v>
      </c>
      <c r="N71" s="471">
        <v>400</v>
      </c>
      <c r="O71" s="471">
        <v>700</v>
      </c>
      <c r="P71" s="471">
        <v>800</v>
      </c>
      <c r="Q71" s="471">
        <v>800</v>
      </c>
      <c r="R71" s="471">
        <v>500</v>
      </c>
      <c r="S71" s="471">
        <v>100</v>
      </c>
      <c r="T71" s="471">
        <v>0</v>
      </c>
      <c r="U71" s="471">
        <v>0</v>
      </c>
      <c r="V71" s="471">
        <v>200</v>
      </c>
    </row>
    <row r="72" spans="1:22">
      <c r="A72" s="473" t="s">
        <v>322</v>
      </c>
      <c r="B72" s="474" t="s">
        <v>442</v>
      </c>
      <c r="C72" s="471">
        <v>655000</v>
      </c>
      <c r="D72" s="471">
        <v>537800</v>
      </c>
      <c r="E72" s="471">
        <v>533800</v>
      </c>
      <c r="F72" s="471">
        <v>4000</v>
      </c>
      <c r="G72" s="471">
        <v>117200</v>
      </c>
      <c r="H72" s="471">
        <v>3200</v>
      </c>
      <c r="I72" s="471">
        <v>113000</v>
      </c>
      <c r="J72" s="471">
        <v>64900</v>
      </c>
      <c r="K72" s="471">
        <v>41700</v>
      </c>
      <c r="L72" s="471">
        <v>3300</v>
      </c>
      <c r="M72" s="471">
        <v>3100</v>
      </c>
      <c r="N72" s="471">
        <v>1200</v>
      </c>
      <c r="O72" s="471">
        <v>1900</v>
      </c>
      <c r="P72" s="471">
        <v>1000</v>
      </c>
      <c r="Q72" s="471">
        <v>1600</v>
      </c>
      <c r="R72" s="471">
        <v>800</v>
      </c>
      <c r="S72" s="471">
        <v>300</v>
      </c>
      <c r="T72" s="471">
        <v>100</v>
      </c>
      <c r="U72" s="471">
        <v>0</v>
      </c>
      <c r="V72" s="471">
        <v>400</v>
      </c>
    </row>
    <row r="73" spans="1:22">
      <c r="A73" s="473" t="s">
        <v>322</v>
      </c>
      <c r="B73" s="474" t="s">
        <v>443</v>
      </c>
      <c r="C73" s="471">
        <v>851100</v>
      </c>
      <c r="D73" s="471">
        <v>717700</v>
      </c>
      <c r="E73" s="471">
        <v>711800</v>
      </c>
      <c r="F73" s="471">
        <v>5900</v>
      </c>
      <c r="G73" s="471">
        <v>133500</v>
      </c>
      <c r="H73" s="471">
        <v>4000</v>
      </c>
      <c r="I73" s="471">
        <v>127100</v>
      </c>
      <c r="J73" s="471">
        <v>65000</v>
      </c>
      <c r="K73" s="471">
        <v>54300</v>
      </c>
      <c r="L73" s="471">
        <v>3000</v>
      </c>
      <c r="M73" s="471">
        <v>4800</v>
      </c>
      <c r="N73" s="471">
        <v>2200</v>
      </c>
      <c r="O73" s="471">
        <v>2600</v>
      </c>
      <c r="P73" s="471">
        <v>2300</v>
      </c>
      <c r="Q73" s="471">
        <v>1700</v>
      </c>
      <c r="R73" s="471">
        <v>900</v>
      </c>
      <c r="S73" s="471">
        <v>200</v>
      </c>
      <c r="T73" s="471">
        <v>100</v>
      </c>
      <c r="U73" s="471">
        <v>0</v>
      </c>
      <c r="V73" s="471">
        <v>500</v>
      </c>
    </row>
    <row r="74" spans="1:22">
      <c r="A74" s="473" t="s">
        <v>325</v>
      </c>
      <c r="B74" s="474" t="s">
        <v>444</v>
      </c>
      <c r="C74" s="471">
        <v>385100</v>
      </c>
      <c r="D74" s="471">
        <v>331100</v>
      </c>
      <c r="E74" s="471">
        <v>328300</v>
      </c>
      <c r="F74" s="471">
        <v>2800</v>
      </c>
      <c r="G74" s="471">
        <v>54000</v>
      </c>
      <c r="H74" s="471">
        <v>1800</v>
      </c>
      <c r="I74" s="471">
        <v>51000</v>
      </c>
      <c r="J74" s="471">
        <v>15900</v>
      </c>
      <c r="K74" s="471">
        <v>32800</v>
      </c>
      <c r="L74" s="471">
        <v>1200</v>
      </c>
      <c r="M74" s="471">
        <v>1100</v>
      </c>
      <c r="N74" s="471">
        <v>200</v>
      </c>
      <c r="O74" s="471">
        <v>1000</v>
      </c>
      <c r="P74" s="471">
        <v>1100</v>
      </c>
      <c r="Q74" s="471">
        <v>500</v>
      </c>
      <c r="R74" s="471">
        <v>300</v>
      </c>
      <c r="S74" s="471">
        <v>0</v>
      </c>
      <c r="T74" s="471">
        <v>0</v>
      </c>
      <c r="U74" s="471">
        <v>0</v>
      </c>
      <c r="V74" s="471">
        <v>200</v>
      </c>
    </row>
    <row r="75" spans="1:22">
      <c r="A75" s="473" t="s">
        <v>322</v>
      </c>
      <c r="B75" s="474" t="s">
        <v>445</v>
      </c>
      <c r="C75" s="471">
        <v>603300</v>
      </c>
      <c r="D75" s="471">
        <v>485800</v>
      </c>
      <c r="E75" s="471">
        <v>482900</v>
      </c>
      <c r="F75" s="471">
        <v>2900</v>
      </c>
      <c r="G75" s="471">
        <v>117500</v>
      </c>
      <c r="H75" s="471">
        <v>1600</v>
      </c>
      <c r="I75" s="471">
        <v>115500</v>
      </c>
      <c r="J75" s="471">
        <v>58000</v>
      </c>
      <c r="K75" s="471">
        <v>48800</v>
      </c>
      <c r="L75" s="471">
        <v>2200</v>
      </c>
      <c r="M75" s="471">
        <v>6500</v>
      </c>
      <c r="N75" s="471">
        <v>5000</v>
      </c>
      <c r="O75" s="471">
        <v>1500</v>
      </c>
      <c r="P75" s="471">
        <v>500</v>
      </c>
      <c r="Q75" s="471">
        <v>900</v>
      </c>
      <c r="R75" s="471">
        <v>400</v>
      </c>
      <c r="S75" s="471">
        <v>100</v>
      </c>
      <c r="T75" s="471">
        <v>100</v>
      </c>
      <c r="U75" s="475" t="s">
        <v>327</v>
      </c>
      <c r="V75" s="471">
        <v>300</v>
      </c>
    </row>
    <row r="76" spans="1:22">
      <c r="A76" s="473" t="s">
        <v>322</v>
      </c>
      <c r="B76" s="474" t="s">
        <v>446</v>
      </c>
      <c r="C76" s="471">
        <v>556800</v>
      </c>
      <c r="D76" s="471">
        <v>463300</v>
      </c>
      <c r="E76" s="471">
        <v>460300</v>
      </c>
      <c r="F76" s="471">
        <v>3000</v>
      </c>
      <c r="G76" s="471">
        <v>93500</v>
      </c>
      <c r="H76" s="471">
        <v>2100</v>
      </c>
      <c r="I76" s="471">
        <v>90700</v>
      </c>
      <c r="J76" s="471">
        <v>55000</v>
      </c>
      <c r="K76" s="471">
        <v>31900</v>
      </c>
      <c r="L76" s="471">
        <v>2200</v>
      </c>
      <c r="M76" s="471">
        <v>1500</v>
      </c>
      <c r="N76" s="471">
        <v>500</v>
      </c>
      <c r="O76" s="471">
        <v>1000</v>
      </c>
      <c r="P76" s="471">
        <v>700</v>
      </c>
      <c r="Q76" s="471">
        <v>1300</v>
      </c>
      <c r="R76" s="471">
        <v>700</v>
      </c>
      <c r="S76" s="471">
        <v>100</v>
      </c>
      <c r="T76" s="471">
        <v>100</v>
      </c>
      <c r="U76" s="475" t="s">
        <v>327</v>
      </c>
      <c r="V76" s="471">
        <v>400</v>
      </c>
    </row>
    <row r="77" spans="1:22">
      <c r="A77" s="473" t="s">
        <v>322</v>
      </c>
      <c r="B77" s="474" t="s">
        <v>447</v>
      </c>
      <c r="C77" s="471">
        <v>899600</v>
      </c>
      <c r="D77" s="471">
        <v>710900</v>
      </c>
      <c r="E77" s="471">
        <v>705700</v>
      </c>
      <c r="F77" s="471">
        <v>5200</v>
      </c>
      <c r="G77" s="471">
        <v>188700</v>
      </c>
      <c r="H77" s="471">
        <v>3700</v>
      </c>
      <c r="I77" s="471">
        <v>184200</v>
      </c>
      <c r="J77" s="471">
        <v>122200</v>
      </c>
      <c r="K77" s="471">
        <v>53800</v>
      </c>
      <c r="L77" s="471">
        <v>3700</v>
      </c>
      <c r="M77" s="471">
        <v>4500</v>
      </c>
      <c r="N77" s="471">
        <v>2300</v>
      </c>
      <c r="O77" s="471">
        <v>2200</v>
      </c>
      <c r="P77" s="471">
        <v>800</v>
      </c>
      <c r="Q77" s="471">
        <v>1900</v>
      </c>
      <c r="R77" s="471">
        <v>1100</v>
      </c>
      <c r="S77" s="471">
        <v>200</v>
      </c>
      <c r="T77" s="471">
        <v>100</v>
      </c>
      <c r="U77" s="471">
        <v>100</v>
      </c>
      <c r="V77" s="471">
        <v>400</v>
      </c>
    </row>
    <row r="78" spans="1:22" ht="12.5" thickBot="1">
      <c r="A78" s="480" t="s">
        <v>322</v>
      </c>
      <c r="B78" s="481" t="s">
        <v>448</v>
      </c>
      <c r="C78" s="471">
        <v>699400</v>
      </c>
      <c r="D78" s="471">
        <v>627400</v>
      </c>
      <c r="E78" s="471">
        <v>622400</v>
      </c>
      <c r="F78" s="471">
        <v>4900</v>
      </c>
      <c r="G78" s="471">
        <v>72000</v>
      </c>
      <c r="H78" s="471">
        <v>5200</v>
      </c>
      <c r="I78" s="471">
        <v>65400</v>
      </c>
      <c r="J78" s="471">
        <v>28100</v>
      </c>
      <c r="K78" s="471">
        <v>31900</v>
      </c>
      <c r="L78" s="471">
        <v>1700</v>
      </c>
      <c r="M78" s="471">
        <v>3700</v>
      </c>
      <c r="N78" s="471">
        <v>2400</v>
      </c>
      <c r="O78" s="471">
        <v>1300</v>
      </c>
      <c r="P78" s="471">
        <v>1400</v>
      </c>
      <c r="Q78" s="471">
        <v>700</v>
      </c>
      <c r="R78" s="471">
        <v>400</v>
      </c>
      <c r="S78" s="475" t="s">
        <v>327</v>
      </c>
      <c r="T78" s="471">
        <v>0</v>
      </c>
      <c r="U78" s="471">
        <v>0</v>
      </c>
      <c r="V78" s="471">
        <v>200</v>
      </c>
    </row>
  </sheetData>
  <phoneticPr fontId="2"/>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8C883-B308-4E92-8638-B67316EAFF21}">
  <dimension ref="A1:L57"/>
  <sheetViews>
    <sheetView workbookViewId="0">
      <pane xSplit="2" ySplit="9" topLeftCell="C10" activePane="bottomRight" state="frozen"/>
      <selection pane="topRight" activeCell="C1" sqref="C1"/>
      <selection pane="bottomLeft" activeCell="A10" sqref="A10"/>
      <selection pane="bottomRight" activeCell="K21" sqref="K21"/>
    </sheetView>
  </sheetViews>
  <sheetFormatPr defaultColWidth="12.6328125" defaultRowHeight="12"/>
  <cols>
    <col min="1" max="1" width="2.36328125" style="472" bestFit="1" customWidth="1"/>
    <col min="2" max="2" width="20.6328125" style="472" customWidth="1"/>
    <col min="3" max="16384" width="12.6328125" style="472"/>
  </cols>
  <sheetData>
    <row r="1" spans="1:12" s="452" customFormat="1">
      <c r="A1" s="452" t="s">
        <v>297</v>
      </c>
    </row>
    <row r="2" spans="1:12" s="452" customFormat="1">
      <c r="A2" s="452" t="s">
        <v>552</v>
      </c>
    </row>
    <row r="3" spans="1:12" s="452" customFormat="1" ht="12.5" thickBot="1"/>
    <row r="4" spans="1:12" s="452" customFormat="1" ht="12.5" hidden="1" thickBot="1"/>
    <row r="5" spans="1:12" s="452" customFormat="1">
      <c r="B5" s="453" t="s">
        <v>298</v>
      </c>
      <c r="C5" s="454" t="s">
        <v>449</v>
      </c>
      <c r="D5" s="455" t="s">
        <v>449</v>
      </c>
      <c r="E5" s="455" t="s">
        <v>449</v>
      </c>
      <c r="F5" s="455" t="s">
        <v>449</v>
      </c>
      <c r="G5" s="455" t="s">
        <v>449</v>
      </c>
      <c r="H5" s="455" t="s">
        <v>450</v>
      </c>
      <c r="I5" s="455" t="s">
        <v>450</v>
      </c>
      <c r="J5" s="455" t="s">
        <v>450</v>
      </c>
      <c r="K5" s="455" t="s">
        <v>450</v>
      </c>
      <c r="L5" s="477" t="s">
        <v>450</v>
      </c>
    </row>
    <row r="6" spans="1:12" s="452" customFormat="1">
      <c r="B6" s="457" t="s">
        <v>301</v>
      </c>
      <c r="C6" s="458" t="s">
        <v>451</v>
      </c>
      <c r="D6" s="459" t="s">
        <v>451</v>
      </c>
      <c r="E6" s="459" t="s">
        <v>451</v>
      </c>
      <c r="F6" s="459" t="s">
        <v>451</v>
      </c>
      <c r="G6" s="459" t="s">
        <v>451</v>
      </c>
      <c r="H6" s="459" t="s">
        <v>451</v>
      </c>
      <c r="I6" s="459" t="s">
        <v>451</v>
      </c>
      <c r="J6" s="459" t="s">
        <v>451</v>
      </c>
      <c r="K6" s="459" t="s">
        <v>451</v>
      </c>
      <c r="L6" s="478" t="s">
        <v>451</v>
      </c>
    </row>
    <row r="7" spans="1:12" s="452" customFormat="1" ht="48">
      <c r="B7" s="457" t="s">
        <v>303</v>
      </c>
      <c r="C7" s="458" t="s">
        <v>304</v>
      </c>
      <c r="D7" s="459" t="s">
        <v>452</v>
      </c>
      <c r="E7" s="459" t="s">
        <v>453</v>
      </c>
      <c r="F7" s="459" t="s">
        <v>454</v>
      </c>
      <c r="G7" s="459" t="s">
        <v>455</v>
      </c>
      <c r="H7" s="459" t="s">
        <v>304</v>
      </c>
      <c r="I7" s="459" t="s">
        <v>452</v>
      </c>
      <c r="J7" s="459" t="s">
        <v>453</v>
      </c>
      <c r="K7" s="459" t="s">
        <v>454</v>
      </c>
      <c r="L7" s="478" t="s">
        <v>455</v>
      </c>
    </row>
    <row r="8" spans="1:12" s="452" customFormat="1" ht="12.5" thickBot="1">
      <c r="B8" s="461" t="s">
        <v>316</v>
      </c>
      <c r="C8" s="462" t="s">
        <v>456</v>
      </c>
      <c r="D8" s="463" t="s">
        <v>456</v>
      </c>
      <c r="E8" s="463" t="s">
        <v>456</v>
      </c>
      <c r="F8" s="463" t="s">
        <v>456</v>
      </c>
      <c r="G8" s="463" t="s">
        <v>456</v>
      </c>
      <c r="H8" s="463" t="s">
        <v>457</v>
      </c>
      <c r="I8" s="463" t="s">
        <v>457</v>
      </c>
      <c r="J8" s="463" t="s">
        <v>457</v>
      </c>
      <c r="K8" s="463" t="s">
        <v>457</v>
      </c>
      <c r="L8" s="479" t="s">
        <v>457</v>
      </c>
    </row>
    <row r="9" spans="1:12" s="452" customFormat="1">
      <c r="A9" s="465" t="s">
        <v>319</v>
      </c>
      <c r="B9" s="466" t="s">
        <v>320</v>
      </c>
      <c r="C9" s="467" t="s">
        <v>321</v>
      </c>
      <c r="D9" s="468"/>
      <c r="E9" s="468"/>
      <c r="F9" s="468"/>
      <c r="G9" s="468"/>
      <c r="H9" s="468"/>
      <c r="I9" s="468"/>
      <c r="J9" s="468"/>
      <c r="K9" s="468"/>
      <c r="L9" s="468"/>
    </row>
    <row r="10" spans="1:12">
      <c r="A10" s="469" t="s">
        <v>322</v>
      </c>
      <c r="B10" s="470" t="s">
        <v>323</v>
      </c>
      <c r="C10" s="471">
        <v>56215300</v>
      </c>
      <c r="D10" s="471">
        <v>55665000</v>
      </c>
      <c r="E10" s="471">
        <v>21449000</v>
      </c>
      <c r="F10" s="471">
        <v>34216100</v>
      </c>
      <c r="G10" s="471">
        <v>550300</v>
      </c>
      <c r="H10" s="471">
        <v>124218800</v>
      </c>
      <c r="I10" s="471">
        <v>121017200</v>
      </c>
      <c r="J10" s="471">
        <v>21449000</v>
      </c>
      <c r="K10" s="471">
        <v>99568300</v>
      </c>
      <c r="L10" s="471">
        <v>3201500</v>
      </c>
    </row>
    <row r="11" spans="1:12">
      <c r="A11" s="473" t="s">
        <v>322</v>
      </c>
      <c r="B11" s="474" t="s">
        <v>324</v>
      </c>
      <c r="C11" s="471">
        <v>2416900</v>
      </c>
      <c r="D11" s="471">
        <v>2397400</v>
      </c>
      <c r="E11" s="471">
        <v>871800</v>
      </c>
      <c r="F11" s="471">
        <v>1525600</v>
      </c>
      <c r="G11" s="471">
        <v>19500</v>
      </c>
      <c r="H11" s="471">
        <v>5364600</v>
      </c>
      <c r="I11" s="471">
        <v>5262600</v>
      </c>
      <c r="J11" s="471">
        <v>871800</v>
      </c>
      <c r="K11" s="471">
        <v>4390800</v>
      </c>
      <c r="L11" s="471">
        <v>102000</v>
      </c>
    </row>
    <row r="12" spans="1:12">
      <c r="A12" s="473" t="s">
        <v>325</v>
      </c>
      <c r="B12" s="474" t="s">
        <v>326</v>
      </c>
      <c r="C12" s="471">
        <v>735200</v>
      </c>
      <c r="D12" s="471">
        <v>730600</v>
      </c>
      <c r="E12" s="471">
        <v>317900</v>
      </c>
      <c r="F12" s="471">
        <v>412700</v>
      </c>
      <c r="G12" s="471">
        <v>4600</v>
      </c>
      <c r="H12" s="471">
        <v>1499700</v>
      </c>
      <c r="I12" s="471">
        <v>1470400</v>
      </c>
      <c r="J12" s="471">
        <v>317900</v>
      </c>
      <c r="K12" s="471">
        <v>1152400</v>
      </c>
      <c r="L12" s="471">
        <v>29300</v>
      </c>
    </row>
    <row r="13" spans="1:12">
      <c r="A13" s="473" t="s">
        <v>327</v>
      </c>
      <c r="B13" s="474" t="s">
        <v>328</v>
      </c>
      <c r="C13" s="471">
        <v>101130</v>
      </c>
      <c r="D13" s="471">
        <v>100820</v>
      </c>
      <c r="E13" s="471">
        <v>43130</v>
      </c>
      <c r="F13" s="471">
        <v>57690</v>
      </c>
      <c r="G13" s="471">
        <v>310</v>
      </c>
      <c r="H13" s="471">
        <v>210620</v>
      </c>
      <c r="I13" s="471">
        <v>205810</v>
      </c>
      <c r="J13" s="471">
        <v>43130</v>
      </c>
      <c r="K13" s="471">
        <v>162680</v>
      </c>
      <c r="L13" s="471">
        <v>4820</v>
      </c>
    </row>
    <row r="14" spans="1:12">
      <c r="A14" s="473" t="s">
        <v>327</v>
      </c>
      <c r="B14" s="474" t="s">
        <v>329</v>
      </c>
      <c r="C14" s="471">
        <v>70580</v>
      </c>
      <c r="D14" s="471">
        <v>70290</v>
      </c>
      <c r="E14" s="471">
        <v>35270</v>
      </c>
      <c r="F14" s="471">
        <v>35020</v>
      </c>
      <c r="G14" s="471">
        <v>290</v>
      </c>
      <c r="H14" s="471">
        <v>136030</v>
      </c>
      <c r="I14" s="471">
        <v>134310</v>
      </c>
      <c r="J14" s="471">
        <v>35270</v>
      </c>
      <c r="K14" s="471">
        <v>99050</v>
      </c>
      <c r="L14" s="471">
        <v>1720</v>
      </c>
    </row>
    <row r="15" spans="1:12">
      <c r="A15" s="473" t="s">
        <v>327</v>
      </c>
      <c r="B15" s="474" t="s">
        <v>330</v>
      </c>
      <c r="C15" s="471">
        <v>62500</v>
      </c>
      <c r="D15" s="471">
        <v>62190</v>
      </c>
      <c r="E15" s="471">
        <v>34990</v>
      </c>
      <c r="F15" s="471">
        <v>27200</v>
      </c>
      <c r="G15" s="471">
        <v>310</v>
      </c>
      <c r="H15" s="471">
        <v>109690</v>
      </c>
      <c r="I15" s="471">
        <v>108690</v>
      </c>
      <c r="J15" s="471">
        <v>34990</v>
      </c>
      <c r="K15" s="471">
        <v>73700</v>
      </c>
      <c r="L15" s="471">
        <v>1000</v>
      </c>
    </row>
    <row r="16" spans="1:12">
      <c r="A16" s="473" t="s">
        <v>327</v>
      </c>
      <c r="B16" s="474" t="s">
        <v>331</v>
      </c>
      <c r="C16" s="471">
        <v>48870</v>
      </c>
      <c r="D16" s="471">
        <v>48290</v>
      </c>
      <c r="E16" s="471">
        <v>24280</v>
      </c>
      <c r="F16" s="471">
        <v>24020</v>
      </c>
      <c r="G16" s="471">
        <v>580</v>
      </c>
      <c r="H16" s="471">
        <v>93180</v>
      </c>
      <c r="I16" s="471">
        <v>89100</v>
      </c>
      <c r="J16" s="471">
        <v>24280</v>
      </c>
      <c r="K16" s="471">
        <v>64820</v>
      </c>
      <c r="L16" s="471">
        <v>4080</v>
      </c>
    </row>
    <row r="17" spans="1:12">
      <c r="A17" s="473" t="s">
        <v>327</v>
      </c>
      <c r="B17" s="474" t="s">
        <v>332</v>
      </c>
      <c r="C17" s="471">
        <v>73420</v>
      </c>
      <c r="D17" s="471">
        <v>73060</v>
      </c>
      <c r="E17" s="471">
        <v>27900</v>
      </c>
      <c r="F17" s="471">
        <v>45160</v>
      </c>
      <c r="G17" s="471">
        <v>360</v>
      </c>
      <c r="H17" s="471">
        <v>154930</v>
      </c>
      <c r="I17" s="471">
        <v>151730</v>
      </c>
      <c r="J17" s="471">
        <v>27900</v>
      </c>
      <c r="K17" s="471">
        <v>123830</v>
      </c>
      <c r="L17" s="471">
        <v>3200</v>
      </c>
    </row>
    <row r="18" spans="1:12">
      <c r="A18" s="473" t="s">
        <v>327</v>
      </c>
      <c r="B18" s="474" t="s">
        <v>333</v>
      </c>
      <c r="C18" s="471">
        <v>95250</v>
      </c>
      <c r="D18" s="471">
        <v>94330</v>
      </c>
      <c r="E18" s="471">
        <v>34860</v>
      </c>
      <c r="F18" s="471">
        <v>59460</v>
      </c>
      <c r="G18" s="471">
        <v>920</v>
      </c>
      <c r="H18" s="471">
        <v>208210</v>
      </c>
      <c r="I18" s="471">
        <v>202360</v>
      </c>
      <c r="J18" s="471">
        <v>34860</v>
      </c>
      <c r="K18" s="471">
        <v>167490</v>
      </c>
      <c r="L18" s="471">
        <v>5850</v>
      </c>
    </row>
    <row r="19" spans="1:12">
      <c r="A19" s="473" t="s">
        <v>327</v>
      </c>
      <c r="B19" s="474" t="s">
        <v>334</v>
      </c>
      <c r="C19" s="471">
        <v>89570</v>
      </c>
      <c r="D19" s="471">
        <v>88720</v>
      </c>
      <c r="E19" s="471">
        <v>26640</v>
      </c>
      <c r="F19" s="471">
        <v>62080</v>
      </c>
      <c r="G19" s="471">
        <v>850</v>
      </c>
      <c r="H19" s="471">
        <v>205800</v>
      </c>
      <c r="I19" s="471">
        <v>201830</v>
      </c>
      <c r="J19" s="471">
        <v>26640</v>
      </c>
      <c r="K19" s="471">
        <v>175190</v>
      </c>
      <c r="L19" s="471">
        <v>3970</v>
      </c>
    </row>
    <row r="20" spans="1:12">
      <c r="A20" s="473" t="s">
        <v>327</v>
      </c>
      <c r="B20" s="474" t="s">
        <v>335</v>
      </c>
      <c r="C20" s="471">
        <v>92130</v>
      </c>
      <c r="D20" s="471">
        <v>91710</v>
      </c>
      <c r="E20" s="471">
        <v>58890</v>
      </c>
      <c r="F20" s="471">
        <v>32820</v>
      </c>
      <c r="G20" s="471">
        <v>420</v>
      </c>
      <c r="H20" s="471">
        <v>148940</v>
      </c>
      <c r="I20" s="471">
        <v>146860</v>
      </c>
      <c r="J20" s="471">
        <v>58890</v>
      </c>
      <c r="K20" s="471">
        <v>87970</v>
      </c>
      <c r="L20" s="471">
        <v>2070</v>
      </c>
    </row>
    <row r="21" spans="1:12">
      <c r="A21" s="473" t="s">
        <v>327</v>
      </c>
      <c r="B21" s="474" t="s">
        <v>336</v>
      </c>
      <c r="C21" s="471">
        <v>101740</v>
      </c>
      <c r="D21" s="471">
        <v>101220</v>
      </c>
      <c r="E21" s="471">
        <v>31990</v>
      </c>
      <c r="F21" s="471">
        <v>69230</v>
      </c>
      <c r="G21" s="471">
        <v>510</v>
      </c>
      <c r="H21" s="471">
        <v>232280</v>
      </c>
      <c r="I21" s="471">
        <v>229690</v>
      </c>
      <c r="J21" s="471">
        <v>31990</v>
      </c>
      <c r="K21" s="471">
        <v>197710</v>
      </c>
      <c r="L21" s="471">
        <v>2580</v>
      </c>
    </row>
    <row r="22" spans="1:12">
      <c r="A22" s="473" t="s">
        <v>337</v>
      </c>
      <c r="B22" s="474" t="s">
        <v>338</v>
      </c>
      <c r="C22" s="471">
        <v>228660</v>
      </c>
      <c r="D22" s="471">
        <v>226530</v>
      </c>
      <c r="E22" s="471">
        <v>79620</v>
      </c>
      <c r="F22" s="471">
        <v>146910</v>
      </c>
      <c r="G22" s="471">
        <v>2120</v>
      </c>
      <c r="H22" s="471">
        <v>521740</v>
      </c>
      <c r="I22" s="471">
        <v>512120</v>
      </c>
      <c r="J22" s="471">
        <v>79620</v>
      </c>
      <c r="K22" s="471">
        <v>432500</v>
      </c>
      <c r="L22" s="471">
        <v>9620</v>
      </c>
    </row>
    <row r="23" spans="1:12">
      <c r="A23" s="473" t="s">
        <v>337</v>
      </c>
      <c r="B23" s="474" t="s">
        <v>339</v>
      </c>
      <c r="C23" s="471">
        <v>224510</v>
      </c>
      <c r="D23" s="471">
        <v>222700</v>
      </c>
      <c r="E23" s="471">
        <v>96760</v>
      </c>
      <c r="F23" s="471">
        <v>125940</v>
      </c>
      <c r="G23" s="471">
        <v>1810</v>
      </c>
      <c r="H23" s="471">
        <v>454640</v>
      </c>
      <c r="I23" s="471">
        <v>448020</v>
      </c>
      <c r="J23" s="471">
        <v>96760</v>
      </c>
      <c r="K23" s="471">
        <v>351270</v>
      </c>
      <c r="L23" s="471">
        <v>6620</v>
      </c>
    </row>
    <row r="24" spans="1:12">
      <c r="A24" s="473" t="s">
        <v>337</v>
      </c>
      <c r="B24" s="474" t="s">
        <v>340</v>
      </c>
      <c r="C24" s="471">
        <v>138410</v>
      </c>
      <c r="D24" s="471">
        <v>137350</v>
      </c>
      <c r="E24" s="471">
        <v>51080</v>
      </c>
      <c r="F24" s="471">
        <v>86270</v>
      </c>
      <c r="G24" s="471">
        <v>1060</v>
      </c>
      <c r="H24" s="471">
        <v>304720</v>
      </c>
      <c r="I24" s="471">
        <v>299780</v>
      </c>
      <c r="J24" s="471">
        <v>51080</v>
      </c>
      <c r="K24" s="471">
        <v>248700</v>
      </c>
      <c r="L24" s="471">
        <v>4930</v>
      </c>
    </row>
    <row r="25" spans="1:12">
      <c r="A25" s="473" t="s">
        <v>337</v>
      </c>
      <c r="B25" s="474" t="s">
        <v>341</v>
      </c>
      <c r="C25" s="471">
        <v>217260</v>
      </c>
      <c r="D25" s="471">
        <v>215740</v>
      </c>
      <c r="E25" s="471">
        <v>77620</v>
      </c>
      <c r="F25" s="471">
        <v>138120</v>
      </c>
      <c r="G25" s="471">
        <v>1520</v>
      </c>
      <c r="H25" s="471">
        <v>483760</v>
      </c>
      <c r="I25" s="471">
        <v>475620</v>
      </c>
      <c r="J25" s="471">
        <v>77620</v>
      </c>
      <c r="K25" s="471">
        <v>398000</v>
      </c>
      <c r="L25" s="471">
        <v>8140</v>
      </c>
    </row>
    <row r="26" spans="1:12">
      <c r="A26" s="473" t="s">
        <v>337</v>
      </c>
      <c r="B26" s="474" t="s">
        <v>342</v>
      </c>
      <c r="C26" s="471">
        <v>17850</v>
      </c>
      <c r="D26" s="471">
        <v>17670</v>
      </c>
      <c r="E26" s="471">
        <v>6120</v>
      </c>
      <c r="F26" s="471">
        <v>11550</v>
      </c>
      <c r="G26" s="471">
        <v>180</v>
      </c>
      <c r="H26" s="471">
        <v>39790</v>
      </c>
      <c r="I26" s="471">
        <v>38880</v>
      </c>
      <c r="J26" s="471">
        <v>6120</v>
      </c>
      <c r="K26" s="471">
        <v>32750</v>
      </c>
      <c r="L26" s="471">
        <v>910</v>
      </c>
    </row>
    <row r="27" spans="1:12">
      <c r="A27" s="473" t="s">
        <v>337</v>
      </c>
      <c r="B27" s="474" t="s">
        <v>343</v>
      </c>
      <c r="C27" s="471">
        <v>43130</v>
      </c>
      <c r="D27" s="471">
        <v>42800</v>
      </c>
      <c r="E27" s="471">
        <v>15060</v>
      </c>
      <c r="F27" s="471">
        <v>27740</v>
      </c>
      <c r="G27" s="471">
        <v>330</v>
      </c>
      <c r="H27" s="471">
        <v>93270</v>
      </c>
      <c r="I27" s="471">
        <v>92230</v>
      </c>
      <c r="J27" s="471">
        <v>15060</v>
      </c>
      <c r="K27" s="471">
        <v>77170</v>
      </c>
      <c r="L27" s="471">
        <v>1040</v>
      </c>
    </row>
    <row r="28" spans="1:12">
      <c r="A28" s="473" t="s">
        <v>337</v>
      </c>
      <c r="B28" s="474" t="s">
        <v>344</v>
      </c>
      <c r="C28" s="471">
        <v>83130</v>
      </c>
      <c r="D28" s="471">
        <v>82460</v>
      </c>
      <c r="E28" s="471">
        <v>25180</v>
      </c>
      <c r="F28" s="471">
        <v>57280</v>
      </c>
      <c r="G28" s="471">
        <v>670</v>
      </c>
      <c r="H28" s="471">
        <v>194960</v>
      </c>
      <c r="I28" s="471">
        <v>191490</v>
      </c>
      <c r="J28" s="471">
        <v>25180</v>
      </c>
      <c r="K28" s="471">
        <v>166310</v>
      </c>
      <c r="L28" s="471">
        <v>3470</v>
      </c>
    </row>
    <row r="29" spans="1:12">
      <c r="A29" s="473" t="s">
        <v>337</v>
      </c>
      <c r="B29" s="474" t="s">
        <v>345</v>
      </c>
      <c r="C29" s="471">
        <v>11520</v>
      </c>
      <c r="D29" s="471">
        <v>11430</v>
      </c>
      <c r="E29" s="471">
        <v>3610</v>
      </c>
      <c r="F29" s="471">
        <v>7830</v>
      </c>
      <c r="G29" s="471">
        <v>90</v>
      </c>
      <c r="H29" s="471">
        <v>27030</v>
      </c>
      <c r="I29" s="471">
        <v>26180</v>
      </c>
      <c r="J29" s="471">
        <v>3610</v>
      </c>
      <c r="K29" s="471">
        <v>22570</v>
      </c>
      <c r="L29" s="471">
        <v>860</v>
      </c>
    </row>
    <row r="30" spans="1:12">
      <c r="A30" s="473" t="s">
        <v>337</v>
      </c>
      <c r="B30" s="474" t="s">
        <v>346</v>
      </c>
      <c r="C30" s="471">
        <v>29520</v>
      </c>
      <c r="D30" s="471">
        <v>29130</v>
      </c>
      <c r="E30" s="471">
        <v>8220</v>
      </c>
      <c r="F30" s="471">
        <v>20910</v>
      </c>
      <c r="G30" s="471">
        <v>390</v>
      </c>
      <c r="H30" s="471">
        <v>74270</v>
      </c>
      <c r="I30" s="471">
        <v>71460</v>
      </c>
      <c r="J30" s="471">
        <v>8220</v>
      </c>
      <c r="K30" s="471">
        <v>63240</v>
      </c>
      <c r="L30" s="471">
        <v>2810</v>
      </c>
    </row>
    <row r="31" spans="1:12">
      <c r="A31" s="473" t="s">
        <v>337</v>
      </c>
      <c r="B31" s="474" t="s">
        <v>347</v>
      </c>
      <c r="C31" s="471">
        <v>107980</v>
      </c>
      <c r="D31" s="471">
        <v>107350</v>
      </c>
      <c r="E31" s="471">
        <v>31420</v>
      </c>
      <c r="F31" s="471">
        <v>75940</v>
      </c>
      <c r="G31" s="471">
        <v>630</v>
      </c>
      <c r="H31" s="471">
        <v>254980</v>
      </c>
      <c r="I31" s="471">
        <v>251670</v>
      </c>
      <c r="J31" s="471">
        <v>31420</v>
      </c>
      <c r="K31" s="471">
        <v>220250</v>
      </c>
      <c r="L31" s="471">
        <v>3310</v>
      </c>
    </row>
    <row r="32" spans="1:12">
      <c r="A32" s="473" t="s">
        <v>337</v>
      </c>
      <c r="B32" s="474" t="s">
        <v>348</v>
      </c>
      <c r="C32" s="471">
        <v>17990</v>
      </c>
      <c r="D32" s="471">
        <v>17810</v>
      </c>
      <c r="E32" s="471">
        <v>5540</v>
      </c>
      <c r="F32" s="471">
        <v>12270</v>
      </c>
      <c r="G32" s="471">
        <v>170</v>
      </c>
      <c r="H32" s="471">
        <v>43920</v>
      </c>
      <c r="I32" s="471">
        <v>41020</v>
      </c>
      <c r="J32" s="471">
        <v>5540</v>
      </c>
      <c r="K32" s="471">
        <v>35480</v>
      </c>
      <c r="L32" s="471">
        <v>2900</v>
      </c>
    </row>
    <row r="33" spans="1:12">
      <c r="A33" s="473" t="s">
        <v>337</v>
      </c>
      <c r="B33" s="474" t="s">
        <v>349</v>
      </c>
      <c r="C33" s="471">
        <v>14480</v>
      </c>
      <c r="D33" s="471">
        <v>14310</v>
      </c>
      <c r="E33" s="471">
        <v>3850</v>
      </c>
      <c r="F33" s="471">
        <v>10460</v>
      </c>
      <c r="G33" s="471">
        <v>170</v>
      </c>
      <c r="H33" s="471">
        <v>36970</v>
      </c>
      <c r="I33" s="471">
        <v>36250</v>
      </c>
      <c r="J33" s="471">
        <v>3850</v>
      </c>
      <c r="K33" s="471">
        <v>32400</v>
      </c>
      <c r="L33" s="471">
        <v>720</v>
      </c>
    </row>
    <row r="34" spans="1:12">
      <c r="A34" s="473" t="s">
        <v>337</v>
      </c>
      <c r="B34" s="474" t="s">
        <v>350</v>
      </c>
      <c r="C34" s="471">
        <v>94180</v>
      </c>
      <c r="D34" s="471">
        <v>93580</v>
      </c>
      <c r="E34" s="471">
        <v>25860</v>
      </c>
      <c r="F34" s="471">
        <v>67730</v>
      </c>
      <c r="G34" s="471">
        <v>590</v>
      </c>
      <c r="H34" s="471">
        <v>222300</v>
      </c>
      <c r="I34" s="471">
        <v>218790</v>
      </c>
      <c r="J34" s="471">
        <v>25860</v>
      </c>
      <c r="K34" s="471">
        <v>192930</v>
      </c>
      <c r="L34" s="471">
        <v>3510</v>
      </c>
    </row>
    <row r="35" spans="1:12">
      <c r="A35" s="473" t="s">
        <v>337</v>
      </c>
      <c r="B35" s="474" t="s">
        <v>351</v>
      </c>
      <c r="C35" s="471">
        <v>31080</v>
      </c>
      <c r="D35" s="471">
        <v>30830</v>
      </c>
      <c r="E35" s="471">
        <v>8890</v>
      </c>
      <c r="F35" s="471">
        <v>21940</v>
      </c>
      <c r="G35" s="471">
        <v>250</v>
      </c>
      <c r="H35" s="471">
        <v>72840</v>
      </c>
      <c r="I35" s="471">
        <v>72250</v>
      </c>
      <c r="J35" s="471">
        <v>8890</v>
      </c>
      <c r="K35" s="471">
        <v>63360</v>
      </c>
      <c r="L35" s="471">
        <v>600</v>
      </c>
    </row>
    <row r="36" spans="1:12">
      <c r="A36" s="473" t="s">
        <v>337</v>
      </c>
      <c r="B36" s="474" t="s">
        <v>352</v>
      </c>
      <c r="C36" s="471">
        <v>36340</v>
      </c>
      <c r="D36" s="471">
        <v>35930</v>
      </c>
      <c r="E36" s="471">
        <v>10770</v>
      </c>
      <c r="F36" s="471">
        <v>25160</v>
      </c>
      <c r="G36" s="471">
        <v>410</v>
      </c>
      <c r="H36" s="471">
        <v>85370</v>
      </c>
      <c r="I36" s="471">
        <v>83850</v>
      </c>
      <c r="J36" s="471">
        <v>10770</v>
      </c>
      <c r="K36" s="471">
        <v>73080</v>
      </c>
      <c r="L36" s="471">
        <v>1520</v>
      </c>
    </row>
    <row r="37" spans="1:12">
      <c r="A37" s="473" t="s">
        <v>337</v>
      </c>
      <c r="B37" s="474" t="s">
        <v>353</v>
      </c>
      <c r="C37" s="471">
        <v>64230</v>
      </c>
      <c r="D37" s="471">
        <v>63640</v>
      </c>
      <c r="E37" s="471">
        <v>17880</v>
      </c>
      <c r="F37" s="471">
        <v>45760</v>
      </c>
      <c r="G37" s="471">
        <v>590</v>
      </c>
      <c r="H37" s="471">
        <v>150010</v>
      </c>
      <c r="I37" s="471">
        <v>147710</v>
      </c>
      <c r="J37" s="471">
        <v>17880</v>
      </c>
      <c r="K37" s="471">
        <v>129830</v>
      </c>
      <c r="L37" s="471">
        <v>2290</v>
      </c>
    </row>
    <row r="38" spans="1:12">
      <c r="A38" s="473" t="s">
        <v>337</v>
      </c>
      <c r="B38" s="474" t="s">
        <v>354</v>
      </c>
      <c r="C38" s="471">
        <v>18050</v>
      </c>
      <c r="D38" s="471">
        <v>17910</v>
      </c>
      <c r="E38" s="471">
        <v>4820</v>
      </c>
      <c r="F38" s="471">
        <v>13100</v>
      </c>
      <c r="G38" s="471">
        <v>130</v>
      </c>
      <c r="H38" s="471">
        <v>46510</v>
      </c>
      <c r="I38" s="471">
        <v>45880</v>
      </c>
      <c r="J38" s="471">
        <v>4820</v>
      </c>
      <c r="K38" s="471">
        <v>41070</v>
      </c>
      <c r="L38" s="471">
        <v>620</v>
      </c>
    </row>
    <row r="39" spans="1:12">
      <c r="A39" s="473" t="s">
        <v>337</v>
      </c>
      <c r="B39" s="474" t="s">
        <v>355</v>
      </c>
      <c r="C39" s="471">
        <v>43440</v>
      </c>
      <c r="D39" s="471">
        <v>43050</v>
      </c>
      <c r="E39" s="471">
        <v>10640</v>
      </c>
      <c r="F39" s="471">
        <v>32410</v>
      </c>
      <c r="G39" s="471">
        <v>400</v>
      </c>
      <c r="H39" s="471">
        <v>105590</v>
      </c>
      <c r="I39" s="471">
        <v>103860</v>
      </c>
      <c r="J39" s="471">
        <v>10640</v>
      </c>
      <c r="K39" s="471">
        <v>93230</v>
      </c>
      <c r="L39" s="471">
        <v>1720</v>
      </c>
    </row>
    <row r="40" spans="1:12">
      <c r="A40" s="473" t="s">
        <v>337</v>
      </c>
      <c r="B40" s="474" t="s">
        <v>356</v>
      </c>
      <c r="C40" s="471">
        <v>17560</v>
      </c>
      <c r="D40" s="471">
        <v>17330</v>
      </c>
      <c r="E40" s="471">
        <v>7240</v>
      </c>
      <c r="F40" s="471">
        <v>10090</v>
      </c>
      <c r="G40" s="471">
        <v>230</v>
      </c>
      <c r="H40" s="471">
        <v>41060</v>
      </c>
      <c r="I40" s="471">
        <v>38360</v>
      </c>
      <c r="J40" s="471">
        <v>7240</v>
      </c>
      <c r="K40" s="471">
        <v>31120</v>
      </c>
      <c r="L40" s="471">
        <v>2700</v>
      </c>
    </row>
    <row r="41" spans="1:12">
      <c r="A41" s="473" t="s">
        <v>337</v>
      </c>
      <c r="B41" s="474" t="s">
        <v>357</v>
      </c>
      <c r="C41" s="471">
        <v>16120</v>
      </c>
      <c r="D41" s="471">
        <v>15900</v>
      </c>
      <c r="E41" s="471">
        <v>4440</v>
      </c>
      <c r="F41" s="471">
        <v>11450</v>
      </c>
      <c r="G41" s="471">
        <v>230</v>
      </c>
      <c r="H41" s="471">
        <v>38350</v>
      </c>
      <c r="I41" s="471">
        <v>37860</v>
      </c>
      <c r="J41" s="471">
        <v>4440</v>
      </c>
      <c r="K41" s="471">
        <v>33420</v>
      </c>
      <c r="L41" s="471">
        <v>480</v>
      </c>
    </row>
    <row r="42" spans="1:12">
      <c r="A42" s="473" t="s">
        <v>337</v>
      </c>
      <c r="B42" s="474" t="s">
        <v>358</v>
      </c>
      <c r="C42" s="471">
        <v>7970</v>
      </c>
      <c r="D42" s="471">
        <v>7900</v>
      </c>
      <c r="E42" s="471">
        <v>2270</v>
      </c>
      <c r="F42" s="471">
        <v>5630</v>
      </c>
      <c r="G42" s="471">
        <v>80</v>
      </c>
      <c r="H42" s="471">
        <v>20820</v>
      </c>
      <c r="I42" s="471">
        <v>20020</v>
      </c>
      <c r="J42" s="471">
        <v>2270</v>
      </c>
      <c r="K42" s="471">
        <v>17760</v>
      </c>
      <c r="L42" s="471">
        <v>800</v>
      </c>
    </row>
    <row r="43" spans="1:12">
      <c r="A43" s="473" t="s">
        <v>337</v>
      </c>
      <c r="B43" s="474" t="s">
        <v>359</v>
      </c>
      <c r="C43" s="471">
        <v>23490</v>
      </c>
      <c r="D43" s="471">
        <v>23080</v>
      </c>
      <c r="E43" s="471">
        <v>6120</v>
      </c>
      <c r="F43" s="471">
        <v>16960</v>
      </c>
      <c r="G43" s="471">
        <v>410</v>
      </c>
      <c r="H43" s="471">
        <v>59200</v>
      </c>
      <c r="I43" s="471">
        <v>58250</v>
      </c>
      <c r="J43" s="471">
        <v>6120</v>
      </c>
      <c r="K43" s="471">
        <v>52130</v>
      </c>
      <c r="L43" s="471">
        <v>950</v>
      </c>
    </row>
    <row r="44" spans="1:12">
      <c r="A44" s="473" t="s">
        <v>337</v>
      </c>
      <c r="B44" s="474" t="s">
        <v>360</v>
      </c>
      <c r="C44" s="471">
        <v>17080</v>
      </c>
      <c r="D44" s="471">
        <v>16920</v>
      </c>
      <c r="E44" s="471">
        <v>4900</v>
      </c>
      <c r="F44" s="471">
        <v>12030</v>
      </c>
      <c r="G44" s="471">
        <v>160</v>
      </c>
      <c r="H44" s="471">
        <v>42210</v>
      </c>
      <c r="I44" s="471">
        <v>41330</v>
      </c>
      <c r="J44" s="471">
        <v>4900</v>
      </c>
      <c r="K44" s="471">
        <v>36430</v>
      </c>
      <c r="L44" s="471">
        <v>880</v>
      </c>
    </row>
    <row r="45" spans="1:12">
      <c r="A45" s="473" t="s">
        <v>337</v>
      </c>
      <c r="B45" s="474" t="s">
        <v>361</v>
      </c>
      <c r="C45" s="471">
        <v>11180</v>
      </c>
      <c r="D45" s="471">
        <v>11030</v>
      </c>
      <c r="E45" s="471">
        <v>3060</v>
      </c>
      <c r="F45" s="471">
        <v>7980</v>
      </c>
      <c r="G45" s="471">
        <v>140</v>
      </c>
      <c r="H45" s="471">
        <v>27470</v>
      </c>
      <c r="I45" s="471">
        <v>26410</v>
      </c>
      <c r="J45" s="471">
        <v>3060</v>
      </c>
      <c r="K45" s="471">
        <v>23350</v>
      </c>
      <c r="L45" s="471">
        <v>1060</v>
      </c>
    </row>
    <row r="46" spans="1:12">
      <c r="A46" s="473" t="s">
        <v>337</v>
      </c>
      <c r="B46" s="474" t="s">
        <v>362</v>
      </c>
      <c r="C46" s="471">
        <v>16330</v>
      </c>
      <c r="D46" s="471">
        <v>16130</v>
      </c>
      <c r="E46" s="471">
        <v>4750</v>
      </c>
      <c r="F46" s="471">
        <v>11380</v>
      </c>
      <c r="G46" s="471">
        <v>200</v>
      </c>
      <c r="H46" s="471">
        <v>40880</v>
      </c>
      <c r="I46" s="471">
        <v>38900</v>
      </c>
      <c r="J46" s="471">
        <v>4750</v>
      </c>
      <c r="K46" s="471">
        <v>34150</v>
      </c>
      <c r="L46" s="471">
        <v>1980</v>
      </c>
    </row>
    <row r="47" spans="1:12">
      <c r="A47" s="473" t="s">
        <v>337</v>
      </c>
      <c r="B47" s="474" t="s">
        <v>363</v>
      </c>
      <c r="C47" s="471">
        <v>12720</v>
      </c>
      <c r="D47" s="471">
        <v>12660</v>
      </c>
      <c r="E47" s="471">
        <v>3090</v>
      </c>
      <c r="F47" s="471">
        <v>9570</v>
      </c>
      <c r="G47" s="471">
        <v>60</v>
      </c>
      <c r="H47" s="471">
        <v>32680</v>
      </c>
      <c r="I47" s="471">
        <v>31930</v>
      </c>
      <c r="J47" s="471">
        <v>3090</v>
      </c>
      <c r="K47" s="471">
        <v>28840</v>
      </c>
      <c r="L47" s="471">
        <v>750</v>
      </c>
    </row>
    <row r="48" spans="1:12">
      <c r="A48" s="473" t="s">
        <v>337</v>
      </c>
      <c r="B48" s="474" t="s">
        <v>364</v>
      </c>
      <c r="C48" s="471">
        <v>15720</v>
      </c>
      <c r="D48" s="471">
        <v>15470</v>
      </c>
      <c r="E48" s="471">
        <v>4920</v>
      </c>
      <c r="F48" s="471">
        <v>10550</v>
      </c>
      <c r="G48" s="471">
        <v>260</v>
      </c>
      <c r="H48" s="471">
        <v>39760</v>
      </c>
      <c r="I48" s="471">
        <v>38130</v>
      </c>
      <c r="J48" s="471">
        <v>4920</v>
      </c>
      <c r="K48" s="471">
        <v>33210</v>
      </c>
      <c r="L48" s="471">
        <v>1630</v>
      </c>
    </row>
    <row r="49" spans="1:12">
      <c r="A49" s="473" t="s">
        <v>337</v>
      </c>
      <c r="B49" s="474" t="s">
        <v>365</v>
      </c>
      <c r="C49" s="471">
        <v>28280</v>
      </c>
      <c r="D49" s="471">
        <v>27740</v>
      </c>
      <c r="E49" s="471">
        <v>7150</v>
      </c>
      <c r="F49" s="471">
        <v>20590</v>
      </c>
      <c r="G49" s="471">
        <v>540</v>
      </c>
      <c r="H49" s="471">
        <v>71940</v>
      </c>
      <c r="I49" s="471">
        <v>69730</v>
      </c>
      <c r="J49" s="471">
        <v>7150</v>
      </c>
      <c r="K49" s="471">
        <v>62590</v>
      </c>
      <c r="L49" s="471">
        <v>2210</v>
      </c>
    </row>
    <row r="50" spans="1:12">
      <c r="A50" s="473" t="s">
        <v>366</v>
      </c>
      <c r="B50" s="474" t="s">
        <v>367</v>
      </c>
      <c r="C50" s="471">
        <v>11200</v>
      </c>
      <c r="D50" s="471">
        <v>10990</v>
      </c>
      <c r="E50" s="471">
        <v>1980</v>
      </c>
      <c r="F50" s="471">
        <v>9010</v>
      </c>
      <c r="G50" s="471">
        <v>210</v>
      </c>
      <c r="H50" s="471">
        <v>28360</v>
      </c>
      <c r="I50" s="471">
        <v>28050</v>
      </c>
      <c r="J50" s="471">
        <v>1980</v>
      </c>
      <c r="K50" s="471">
        <v>26070</v>
      </c>
      <c r="L50" s="471">
        <v>310</v>
      </c>
    </row>
    <row r="51" spans="1:12">
      <c r="A51" s="473" t="s">
        <v>366</v>
      </c>
      <c r="B51" s="474" t="s">
        <v>368</v>
      </c>
      <c r="C51" s="471">
        <v>5980</v>
      </c>
      <c r="D51" s="471">
        <v>5850</v>
      </c>
      <c r="E51" s="471">
        <v>940</v>
      </c>
      <c r="F51" s="471">
        <v>4920</v>
      </c>
      <c r="G51" s="471">
        <v>120</v>
      </c>
      <c r="H51" s="471">
        <v>18040</v>
      </c>
      <c r="I51" s="471">
        <v>17150</v>
      </c>
      <c r="J51" s="471">
        <v>940</v>
      </c>
      <c r="K51" s="471">
        <v>16210</v>
      </c>
      <c r="L51" s="471">
        <v>890</v>
      </c>
    </row>
    <row r="52" spans="1:12">
      <c r="A52" s="473" t="s">
        <v>366</v>
      </c>
      <c r="B52" s="474" t="s">
        <v>369</v>
      </c>
      <c r="C52" s="471">
        <v>11460</v>
      </c>
      <c r="D52" s="471">
        <v>11430</v>
      </c>
      <c r="E52" s="471">
        <v>2510</v>
      </c>
      <c r="F52" s="471">
        <v>8920</v>
      </c>
      <c r="G52" s="471">
        <v>20</v>
      </c>
      <c r="H52" s="471">
        <v>29950</v>
      </c>
      <c r="I52" s="471">
        <v>29480</v>
      </c>
      <c r="J52" s="471">
        <v>2510</v>
      </c>
      <c r="K52" s="471">
        <v>26970</v>
      </c>
      <c r="L52" s="471">
        <v>470</v>
      </c>
    </row>
    <row r="53" spans="1:12">
      <c r="A53" s="473" t="s">
        <v>366</v>
      </c>
      <c r="B53" s="474" t="s">
        <v>370</v>
      </c>
      <c r="C53" s="471">
        <v>14290</v>
      </c>
      <c r="D53" s="471">
        <v>14060</v>
      </c>
      <c r="E53" s="471">
        <v>4180</v>
      </c>
      <c r="F53" s="471">
        <v>9880</v>
      </c>
      <c r="G53" s="471">
        <v>220</v>
      </c>
      <c r="H53" s="471">
        <v>33820</v>
      </c>
      <c r="I53" s="471">
        <v>33450</v>
      </c>
      <c r="J53" s="471">
        <v>4180</v>
      </c>
      <c r="K53" s="471">
        <v>29270</v>
      </c>
      <c r="L53" s="471">
        <v>370</v>
      </c>
    </row>
    <row r="54" spans="1:12">
      <c r="A54" s="473" t="s">
        <v>366</v>
      </c>
      <c r="B54" s="474" t="s">
        <v>371</v>
      </c>
      <c r="C54" s="471">
        <v>7860</v>
      </c>
      <c r="D54" s="471">
        <v>7800</v>
      </c>
      <c r="E54" s="471">
        <v>2790</v>
      </c>
      <c r="F54" s="471">
        <v>5010</v>
      </c>
      <c r="G54" s="471">
        <v>60</v>
      </c>
      <c r="H54" s="471">
        <v>19090</v>
      </c>
      <c r="I54" s="471">
        <v>18920</v>
      </c>
      <c r="J54" s="471">
        <v>2790</v>
      </c>
      <c r="K54" s="471">
        <v>16130</v>
      </c>
      <c r="L54" s="471">
        <v>170</v>
      </c>
    </row>
    <row r="55" spans="1:12">
      <c r="A55" s="473" t="s">
        <v>366</v>
      </c>
      <c r="B55" s="474" t="s">
        <v>372</v>
      </c>
      <c r="C55" s="471">
        <v>13120</v>
      </c>
      <c r="D55" s="471">
        <v>13040</v>
      </c>
      <c r="E55" s="471">
        <v>3290</v>
      </c>
      <c r="F55" s="471">
        <v>9750</v>
      </c>
      <c r="G55" s="471">
        <v>80</v>
      </c>
      <c r="H55" s="471">
        <v>33070</v>
      </c>
      <c r="I55" s="471">
        <v>32920</v>
      </c>
      <c r="J55" s="471">
        <v>3290</v>
      </c>
      <c r="K55" s="471">
        <v>29630</v>
      </c>
      <c r="L55" s="471">
        <v>150</v>
      </c>
    </row>
    <row r="56" spans="1:12">
      <c r="A56" s="473" t="s">
        <v>366</v>
      </c>
      <c r="B56" s="474" t="s">
        <v>373</v>
      </c>
      <c r="C56" s="471">
        <v>5970</v>
      </c>
      <c r="D56" s="471">
        <v>5870</v>
      </c>
      <c r="E56" s="471">
        <v>1560</v>
      </c>
      <c r="F56" s="471">
        <v>4300</v>
      </c>
      <c r="G56" s="471">
        <v>110</v>
      </c>
      <c r="H56" s="471">
        <v>14760</v>
      </c>
      <c r="I56" s="471">
        <v>14220</v>
      </c>
      <c r="J56" s="471">
        <v>1560</v>
      </c>
      <c r="K56" s="471">
        <v>12660</v>
      </c>
      <c r="L56" s="471">
        <v>530</v>
      </c>
    </row>
    <row r="57" spans="1:12">
      <c r="A57" s="473" t="s">
        <v>366</v>
      </c>
      <c r="B57" s="474" t="s">
        <v>374</v>
      </c>
      <c r="C57" s="471">
        <v>5740</v>
      </c>
      <c r="D57" s="471">
        <v>5620</v>
      </c>
      <c r="E57" s="471">
        <v>1590</v>
      </c>
      <c r="F57" s="471">
        <v>4030</v>
      </c>
      <c r="G57" s="471">
        <v>120</v>
      </c>
      <c r="H57" s="471">
        <v>14750</v>
      </c>
      <c r="I57" s="471">
        <v>14410</v>
      </c>
      <c r="J57" s="471">
        <v>1590</v>
      </c>
      <c r="K57" s="471">
        <v>12820</v>
      </c>
      <c r="L57" s="471">
        <v>330</v>
      </c>
    </row>
  </sheetData>
  <phoneticPr fontId="2"/>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E71EF-37FA-46F5-8A86-F4706989D076}">
  <dimension ref="A1:J393"/>
  <sheetViews>
    <sheetView workbookViewId="0">
      <pane xSplit="3" ySplit="9" topLeftCell="D10" activePane="bottomRight" state="frozen"/>
      <selection pane="topRight" activeCell="D1" sqref="D1"/>
      <selection pane="bottomLeft" activeCell="A10" sqref="A10"/>
      <selection pane="bottomRight" activeCell="L17" sqref="L17"/>
    </sheetView>
  </sheetViews>
  <sheetFormatPr defaultColWidth="12.6328125" defaultRowHeight="12"/>
  <cols>
    <col min="1" max="1" width="2.36328125" style="472" bestFit="1" customWidth="1"/>
    <col min="2" max="2" width="11.6328125" style="472" customWidth="1"/>
    <col min="3" max="3" width="15.7265625" style="472" customWidth="1"/>
    <col min="4" max="16384" width="12.6328125" style="472"/>
  </cols>
  <sheetData>
    <row r="1" spans="1:10" s="452" customFormat="1">
      <c r="A1" s="452" t="s">
        <v>297</v>
      </c>
    </row>
    <row r="2" spans="1:10" s="452" customFormat="1">
      <c r="A2" s="452" t="s">
        <v>553</v>
      </c>
    </row>
    <row r="3" spans="1:10" s="452" customFormat="1" ht="12.5" thickBot="1"/>
    <row r="4" spans="1:10" s="452" customFormat="1" ht="12.5" hidden="1" thickBot="1"/>
    <row r="5" spans="1:10" s="452" customFormat="1">
      <c r="C5" s="453" t="s">
        <v>298</v>
      </c>
      <c r="D5" s="454" t="s">
        <v>299</v>
      </c>
      <c r="E5" s="455" t="s">
        <v>299</v>
      </c>
      <c r="F5" s="455" t="s">
        <v>299</v>
      </c>
      <c r="G5" s="455" t="s">
        <v>299</v>
      </c>
      <c r="H5" s="455" t="s">
        <v>299</v>
      </c>
      <c r="I5" s="455" t="s">
        <v>299</v>
      </c>
      <c r="J5" s="477" t="s">
        <v>299</v>
      </c>
    </row>
    <row r="6" spans="1:10" s="452" customFormat="1" ht="24">
      <c r="C6" s="457" t="s">
        <v>301</v>
      </c>
      <c r="D6" s="458" t="s">
        <v>472</v>
      </c>
      <c r="E6" s="459" t="s">
        <v>472</v>
      </c>
      <c r="F6" s="459" t="s">
        <v>472</v>
      </c>
      <c r="G6" s="459" t="s">
        <v>472</v>
      </c>
      <c r="H6" s="459" t="s">
        <v>472</v>
      </c>
      <c r="I6" s="459" t="s">
        <v>472</v>
      </c>
      <c r="J6" s="478" t="s">
        <v>472</v>
      </c>
    </row>
    <row r="7" spans="1:10" s="452" customFormat="1" ht="36">
      <c r="C7" s="457" t="s">
        <v>303</v>
      </c>
      <c r="D7" s="458" t="s">
        <v>304</v>
      </c>
      <c r="E7" s="459" t="s">
        <v>473</v>
      </c>
      <c r="F7" s="459" t="s">
        <v>474</v>
      </c>
      <c r="G7" s="459" t="s">
        <v>475</v>
      </c>
      <c r="H7" s="459" t="s">
        <v>476</v>
      </c>
      <c r="I7" s="459" t="s">
        <v>477</v>
      </c>
      <c r="J7" s="478" t="s">
        <v>478</v>
      </c>
    </row>
    <row r="8" spans="1:10" s="452" customFormat="1" ht="12.5" thickBot="1">
      <c r="C8" s="461" t="s">
        <v>316</v>
      </c>
      <c r="D8" s="462" t="s">
        <v>317</v>
      </c>
      <c r="E8" s="463" t="s">
        <v>317</v>
      </c>
      <c r="F8" s="463" t="s">
        <v>317</v>
      </c>
      <c r="G8" s="463" t="s">
        <v>317</v>
      </c>
      <c r="H8" s="463" t="s">
        <v>317</v>
      </c>
      <c r="I8" s="463" t="s">
        <v>317</v>
      </c>
      <c r="J8" s="479" t="s">
        <v>317</v>
      </c>
    </row>
    <row r="9" spans="1:10" s="452" customFormat="1">
      <c r="A9" s="465" t="s">
        <v>319</v>
      </c>
      <c r="B9" s="505" t="s">
        <v>320</v>
      </c>
      <c r="C9" s="466" t="s">
        <v>479</v>
      </c>
      <c r="D9" s="467" t="s">
        <v>321</v>
      </c>
      <c r="E9" s="468"/>
      <c r="F9" s="468"/>
      <c r="G9" s="468"/>
      <c r="H9" s="468"/>
      <c r="I9" s="468"/>
      <c r="J9" s="468"/>
    </row>
    <row r="10" spans="1:10">
      <c r="A10" s="469" t="s">
        <v>322</v>
      </c>
      <c r="B10" s="506" t="s">
        <v>323</v>
      </c>
      <c r="C10" s="470" t="s">
        <v>480</v>
      </c>
      <c r="D10" s="471">
        <v>55665000</v>
      </c>
      <c r="E10" s="471">
        <v>33875500</v>
      </c>
      <c r="F10" s="471">
        <v>19461700</v>
      </c>
      <c r="G10" s="471">
        <v>1760200</v>
      </c>
      <c r="H10" s="471">
        <v>716000</v>
      </c>
      <c r="I10" s="471">
        <v>15683500</v>
      </c>
      <c r="J10" s="471">
        <v>1302100</v>
      </c>
    </row>
    <row r="11" spans="1:10">
      <c r="A11" s="473" t="s">
        <v>322</v>
      </c>
      <c r="B11" s="507" t="s">
        <v>323</v>
      </c>
      <c r="C11" s="474" t="s">
        <v>481</v>
      </c>
      <c r="D11" s="471">
        <v>3856300</v>
      </c>
      <c r="E11" s="471">
        <v>3052000</v>
      </c>
      <c r="F11" s="471">
        <v>804300</v>
      </c>
      <c r="G11" s="471">
        <v>155600</v>
      </c>
      <c r="H11" s="471">
        <v>146900</v>
      </c>
      <c r="I11" s="471">
        <v>465100</v>
      </c>
      <c r="J11" s="471">
        <v>36800</v>
      </c>
    </row>
    <row r="12" spans="1:10">
      <c r="A12" s="473" t="s">
        <v>322</v>
      </c>
      <c r="B12" s="507" t="s">
        <v>323</v>
      </c>
      <c r="C12" s="474" t="s">
        <v>482</v>
      </c>
      <c r="D12" s="471">
        <v>7185600</v>
      </c>
      <c r="E12" s="471">
        <v>5155900</v>
      </c>
      <c r="F12" s="471">
        <v>2029700</v>
      </c>
      <c r="G12" s="471">
        <v>485800</v>
      </c>
      <c r="H12" s="471">
        <v>274800</v>
      </c>
      <c r="I12" s="471">
        <v>1178900</v>
      </c>
      <c r="J12" s="471">
        <v>90200</v>
      </c>
    </row>
    <row r="13" spans="1:10">
      <c r="A13" s="473" t="s">
        <v>322</v>
      </c>
      <c r="B13" s="507" t="s">
        <v>323</v>
      </c>
      <c r="C13" s="474" t="s">
        <v>483</v>
      </c>
      <c r="D13" s="471">
        <v>8921800</v>
      </c>
      <c r="E13" s="471">
        <v>5564800</v>
      </c>
      <c r="F13" s="471">
        <v>3357000</v>
      </c>
      <c r="G13" s="471">
        <v>360500</v>
      </c>
      <c r="H13" s="471">
        <v>88000</v>
      </c>
      <c r="I13" s="471">
        <v>2745600</v>
      </c>
      <c r="J13" s="471">
        <v>162800</v>
      </c>
    </row>
    <row r="14" spans="1:10">
      <c r="A14" s="473" t="s">
        <v>322</v>
      </c>
      <c r="B14" s="507" t="s">
        <v>323</v>
      </c>
      <c r="C14" s="474" t="s">
        <v>484</v>
      </c>
      <c r="D14" s="471">
        <v>10470700</v>
      </c>
      <c r="E14" s="471">
        <v>6502500</v>
      </c>
      <c r="F14" s="471">
        <v>3968200</v>
      </c>
      <c r="G14" s="471">
        <v>318000</v>
      </c>
      <c r="H14" s="471">
        <v>92800</v>
      </c>
      <c r="I14" s="471">
        <v>3304000</v>
      </c>
      <c r="J14" s="471">
        <v>253400</v>
      </c>
    </row>
    <row r="15" spans="1:10">
      <c r="A15" s="473" t="s">
        <v>322</v>
      </c>
      <c r="B15" s="507" t="s">
        <v>323</v>
      </c>
      <c r="C15" s="474" t="s">
        <v>485</v>
      </c>
      <c r="D15" s="471">
        <v>9862000</v>
      </c>
      <c r="E15" s="471">
        <v>6076400</v>
      </c>
      <c r="F15" s="471">
        <v>3785600</v>
      </c>
      <c r="G15" s="471">
        <v>215500</v>
      </c>
      <c r="H15" s="471">
        <v>78500</v>
      </c>
      <c r="I15" s="471">
        <v>3186300</v>
      </c>
      <c r="J15" s="471">
        <v>305300</v>
      </c>
    </row>
    <row r="16" spans="1:10">
      <c r="A16" s="473" t="s">
        <v>322</v>
      </c>
      <c r="B16" s="507" t="s">
        <v>323</v>
      </c>
      <c r="C16" s="474" t="s">
        <v>486</v>
      </c>
      <c r="D16" s="471">
        <v>9613700</v>
      </c>
      <c r="E16" s="471">
        <v>5721200</v>
      </c>
      <c r="F16" s="471">
        <v>3892500</v>
      </c>
      <c r="G16" s="471">
        <v>188600</v>
      </c>
      <c r="H16" s="471">
        <v>29700</v>
      </c>
      <c r="I16" s="471">
        <v>3332700</v>
      </c>
      <c r="J16" s="471">
        <v>341500</v>
      </c>
    </row>
    <row r="17" spans="1:10">
      <c r="A17" s="473" t="s">
        <v>322</v>
      </c>
      <c r="B17" s="507" t="s">
        <v>323</v>
      </c>
      <c r="C17" s="474" t="s">
        <v>487</v>
      </c>
      <c r="D17" s="471">
        <v>2137600</v>
      </c>
      <c r="E17" s="471">
        <v>1228500</v>
      </c>
      <c r="F17" s="471">
        <v>909200</v>
      </c>
      <c r="G17" s="471">
        <v>26000</v>
      </c>
      <c r="H17" s="471">
        <v>5200</v>
      </c>
      <c r="I17" s="471">
        <v>783900</v>
      </c>
      <c r="J17" s="471">
        <v>94100</v>
      </c>
    </row>
    <row r="18" spans="1:10">
      <c r="A18" s="473" t="s">
        <v>322</v>
      </c>
      <c r="B18" s="507" t="s">
        <v>324</v>
      </c>
      <c r="C18" s="474" t="s">
        <v>480</v>
      </c>
      <c r="D18" s="471">
        <v>2397400</v>
      </c>
      <c r="E18" s="471">
        <v>1545000</v>
      </c>
      <c r="F18" s="471">
        <v>759900</v>
      </c>
      <c r="G18" s="471">
        <v>104400</v>
      </c>
      <c r="H18" s="471">
        <v>46000</v>
      </c>
      <c r="I18" s="471">
        <v>559200</v>
      </c>
      <c r="J18" s="471">
        <v>50300</v>
      </c>
    </row>
    <row r="19" spans="1:10">
      <c r="A19" s="473" t="s">
        <v>322</v>
      </c>
      <c r="B19" s="507" t="s">
        <v>324</v>
      </c>
      <c r="C19" s="474" t="s">
        <v>481</v>
      </c>
      <c r="D19" s="471">
        <v>166200</v>
      </c>
      <c r="E19" s="471">
        <v>132800</v>
      </c>
      <c r="F19" s="471">
        <v>33300</v>
      </c>
      <c r="G19" s="471">
        <v>4600</v>
      </c>
      <c r="H19" s="471">
        <v>5100</v>
      </c>
      <c r="I19" s="471">
        <v>21500</v>
      </c>
      <c r="J19" s="471">
        <v>2100</v>
      </c>
    </row>
    <row r="20" spans="1:10">
      <c r="A20" s="473" t="s">
        <v>322</v>
      </c>
      <c r="B20" s="507" t="s">
        <v>324</v>
      </c>
      <c r="C20" s="474" t="s">
        <v>482</v>
      </c>
      <c r="D20" s="471">
        <v>332000</v>
      </c>
      <c r="E20" s="471">
        <v>235200</v>
      </c>
      <c r="F20" s="471">
        <v>96800</v>
      </c>
      <c r="G20" s="471">
        <v>28500</v>
      </c>
      <c r="H20" s="471">
        <v>14500</v>
      </c>
      <c r="I20" s="471">
        <v>50600</v>
      </c>
      <c r="J20" s="471">
        <v>3100</v>
      </c>
    </row>
    <row r="21" spans="1:10">
      <c r="A21" s="473" t="s">
        <v>322</v>
      </c>
      <c r="B21" s="507" t="s">
        <v>324</v>
      </c>
      <c r="C21" s="474" t="s">
        <v>483</v>
      </c>
      <c r="D21" s="471">
        <v>389500</v>
      </c>
      <c r="E21" s="471">
        <v>252500</v>
      </c>
      <c r="F21" s="471">
        <v>137000</v>
      </c>
      <c r="G21" s="471">
        <v>18000</v>
      </c>
      <c r="H21" s="471">
        <v>9300</v>
      </c>
      <c r="I21" s="471">
        <v>103600</v>
      </c>
      <c r="J21" s="471">
        <v>6100</v>
      </c>
    </row>
    <row r="22" spans="1:10">
      <c r="A22" s="473" t="s">
        <v>322</v>
      </c>
      <c r="B22" s="507" t="s">
        <v>324</v>
      </c>
      <c r="C22" s="474" t="s">
        <v>484</v>
      </c>
      <c r="D22" s="471">
        <v>536100</v>
      </c>
      <c r="E22" s="471">
        <v>341700</v>
      </c>
      <c r="F22" s="471">
        <v>194400</v>
      </c>
      <c r="G22" s="471">
        <v>27200</v>
      </c>
      <c r="H22" s="471">
        <v>11200</v>
      </c>
      <c r="I22" s="471">
        <v>143700</v>
      </c>
      <c r="J22" s="471">
        <v>12200</v>
      </c>
    </row>
    <row r="23" spans="1:10">
      <c r="A23" s="473" t="s">
        <v>322</v>
      </c>
      <c r="B23" s="507" t="s">
        <v>324</v>
      </c>
      <c r="C23" s="474" t="s">
        <v>485</v>
      </c>
      <c r="D23" s="471">
        <v>397100</v>
      </c>
      <c r="E23" s="471">
        <v>275900</v>
      </c>
      <c r="F23" s="471">
        <v>121100</v>
      </c>
      <c r="G23" s="471">
        <v>13000</v>
      </c>
      <c r="H23" s="471">
        <v>4100</v>
      </c>
      <c r="I23" s="471">
        <v>92700</v>
      </c>
      <c r="J23" s="471">
        <v>11400</v>
      </c>
    </row>
    <row r="24" spans="1:10">
      <c r="A24" s="473" t="s">
        <v>322</v>
      </c>
      <c r="B24" s="507" t="s">
        <v>324</v>
      </c>
      <c r="C24" s="474" t="s">
        <v>486</v>
      </c>
      <c r="D24" s="471">
        <v>361800</v>
      </c>
      <c r="E24" s="471">
        <v>237900</v>
      </c>
      <c r="F24" s="471">
        <v>124000</v>
      </c>
      <c r="G24" s="471">
        <v>10400</v>
      </c>
      <c r="H24" s="471">
        <v>1500</v>
      </c>
      <c r="I24" s="471">
        <v>100600</v>
      </c>
      <c r="J24" s="471">
        <v>11500</v>
      </c>
    </row>
    <row r="25" spans="1:10">
      <c r="A25" s="473" t="s">
        <v>322</v>
      </c>
      <c r="B25" s="507" t="s">
        <v>324</v>
      </c>
      <c r="C25" s="474" t="s">
        <v>487</v>
      </c>
      <c r="D25" s="471">
        <v>76400</v>
      </c>
      <c r="E25" s="471">
        <v>46500</v>
      </c>
      <c r="F25" s="471">
        <v>29900</v>
      </c>
      <c r="G25" s="471">
        <v>2000</v>
      </c>
      <c r="H25" s="471">
        <v>200</v>
      </c>
      <c r="I25" s="471">
        <v>24700</v>
      </c>
      <c r="J25" s="471">
        <v>2900</v>
      </c>
    </row>
    <row r="26" spans="1:10">
      <c r="A26" s="473" t="s">
        <v>325</v>
      </c>
      <c r="B26" s="507" t="s">
        <v>326</v>
      </c>
      <c r="C26" s="474" t="s">
        <v>480</v>
      </c>
      <c r="D26" s="471">
        <v>730600</v>
      </c>
      <c r="E26" s="471">
        <v>423700</v>
      </c>
      <c r="F26" s="471">
        <v>278100</v>
      </c>
      <c r="G26" s="471">
        <v>44800</v>
      </c>
      <c r="H26" s="471">
        <v>26800</v>
      </c>
      <c r="I26" s="471">
        <v>191000</v>
      </c>
      <c r="J26" s="471">
        <v>15500</v>
      </c>
    </row>
    <row r="27" spans="1:10">
      <c r="A27" s="473" t="s">
        <v>325</v>
      </c>
      <c r="B27" s="507" t="s">
        <v>326</v>
      </c>
      <c r="C27" s="474" t="s">
        <v>481</v>
      </c>
      <c r="D27" s="471">
        <v>35500</v>
      </c>
      <c r="E27" s="471">
        <v>22600</v>
      </c>
      <c r="F27" s="471">
        <v>12900</v>
      </c>
      <c r="G27" s="471">
        <v>1800</v>
      </c>
      <c r="H27" s="471">
        <v>3500</v>
      </c>
      <c r="I27" s="471">
        <v>7000</v>
      </c>
      <c r="J27" s="471">
        <v>600</v>
      </c>
    </row>
    <row r="28" spans="1:10">
      <c r="A28" s="473" t="s">
        <v>325</v>
      </c>
      <c r="B28" s="507" t="s">
        <v>326</v>
      </c>
      <c r="C28" s="474" t="s">
        <v>482</v>
      </c>
      <c r="D28" s="471">
        <v>100000</v>
      </c>
      <c r="E28" s="471">
        <v>57300</v>
      </c>
      <c r="F28" s="471">
        <v>42700</v>
      </c>
      <c r="G28" s="471">
        <v>12200</v>
      </c>
      <c r="H28" s="471">
        <v>9700</v>
      </c>
      <c r="I28" s="471">
        <v>20100</v>
      </c>
      <c r="J28" s="471">
        <v>600</v>
      </c>
    </row>
    <row r="29" spans="1:10">
      <c r="A29" s="473" t="s">
        <v>325</v>
      </c>
      <c r="B29" s="507" t="s">
        <v>326</v>
      </c>
      <c r="C29" s="474" t="s">
        <v>483</v>
      </c>
      <c r="D29" s="471">
        <v>125200</v>
      </c>
      <c r="E29" s="471">
        <v>77400</v>
      </c>
      <c r="F29" s="471">
        <v>47800</v>
      </c>
      <c r="G29" s="471">
        <v>8900</v>
      </c>
      <c r="H29" s="471">
        <v>4200</v>
      </c>
      <c r="I29" s="471">
        <v>32800</v>
      </c>
      <c r="J29" s="471">
        <v>1800</v>
      </c>
    </row>
    <row r="30" spans="1:10">
      <c r="A30" s="473" t="s">
        <v>325</v>
      </c>
      <c r="B30" s="507" t="s">
        <v>326</v>
      </c>
      <c r="C30" s="474" t="s">
        <v>484</v>
      </c>
      <c r="D30" s="471">
        <v>184900</v>
      </c>
      <c r="E30" s="471">
        <v>110000</v>
      </c>
      <c r="F30" s="471">
        <v>74900</v>
      </c>
      <c r="G30" s="471">
        <v>13000</v>
      </c>
      <c r="H30" s="471">
        <v>7000</v>
      </c>
      <c r="I30" s="471">
        <v>50000</v>
      </c>
      <c r="J30" s="471">
        <v>4900</v>
      </c>
    </row>
    <row r="31" spans="1:10">
      <c r="A31" s="473" t="s">
        <v>325</v>
      </c>
      <c r="B31" s="507" t="s">
        <v>326</v>
      </c>
      <c r="C31" s="474" t="s">
        <v>485</v>
      </c>
      <c r="D31" s="471">
        <v>117900</v>
      </c>
      <c r="E31" s="471">
        <v>76900</v>
      </c>
      <c r="F31" s="471">
        <v>40900</v>
      </c>
      <c r="G31" s="471">
        <v>3300</v>
      </c>
      <c r="H31" s="471">
        <v>1600</v>
      </c>
      <c r="I31" s="471">
        <v>32200</v>
      </c>
      <c r="J31" s="471">
        <v>3800</v>
      </c>
    </row>
    <row r="32" spans="1:10">
      <c r="A32" s="473" t="s">
        <v>325</v>
      </c>
      <c r="B32" s="507" t="s">
        <v>326</v>
      </c>
      <c r="C32" s="474" t="s">
        <v>486</v>
      </c>
      <c r="D32" s="471">
        <v>103300</v>
      </c>
      <c r="E32" s="471">
        <v>63500</v>
      </c>
      <c r="F32" s="471">
        <v>39900</v>
      </c>
      <c r="G32" s="471">
        <v>3500</v>
      </c>
      <c r="H32" s="471">
        <v>700</v>
      </c>
      <c r="I32" s="471">
        <v>33000</v>
      </c>
      <c r="J32" s="471">
        <v>2700</v>
      </c>
    </row>
    <row r="33" spans="1:10">
      <c r="A33" s="473" t="s">
        <v>325</v>
      </c>
      <c r="B33" s="507" t="s">
        <v>326</v>
      </c>
      <c r="C33" s="474" t="s">
        <v>487</v>
      </c>
      <c r="D33" s="471">
        <v>22100</v>
      </c>
      <c r="E33" s="471">
        <v>10000</v>
      </c>
      <c r="F33" s="471">
        <v>12100</v>
      </c>
      <c r="G33" s="471">
        <v>1800</v>
      </c>
      <c r="H33" s="471">
        <v>200</v>
      </c>
      <c r="I33" s="471">
        <v>9000</v>
      </c>
      <c r="J33" s="471">
        <v>1100</v>
      </c>
    </row>
    <row r="34" spans="1:10">
      <c r="A34" s="473" t="s">
        <v>327</v>
      </c>
      <c r="B34" s="507" t="s">
        <v>328</v>
      </c>
      <c r="C34" s="474" t="s">
        <v>480</v>
      </c>
      <c r="D34" s="471">
        <v>100820</v>
      </c>
      <c r="E34" s="471">
        <v>59510</v>
      </c>
      <c r="F34" s="471">
        <v>37420</v>
      </c>
      <c r="G34" s="471">
        <v>4690</v>
      </c>
      <c r="H34" s="471">
        <v>580</v>
      </c>
      <c r="I34" s="471">
        <v>29190</v>
      </c>
      <c r="J34" s="471">
        <v>2970</v>
      </c>
    </row>
    <row r="35" spans="1:10">
      <c r="A35" s="473" t="s">
        <v>327</v>
      </c>
      <c r="B35" s="507" t="s">
        <v>328</v>
      </c>
      <c r="C35" s="474" t="s">
        <v>481</v>
      </c>
      <c r="D35" s="471">
        <v>2950</v>
      </c>
      <c r="E35" s="471">
        <v>2250</v>
      </c>
      <c r="F35" s="471">
        <v>700</v>
      </c>
      <c r="G35" s="471">
        <v>50</v>
      </c>
      <c r="H35" s="475" t="s">
        <v>327</v>
      </c>
      <c r="I35" s="471">
        <v>620</v>
      </c>
      <c r="J35" s="471">
        <v>20</v>
      </c>
    </row>
    <row r="36" spans="1:10">
      <c r="A36" s="473" t="s">
        <v>327</v>
      </c>
      <c r="B36" s="507" t="s">
        <v>328</v>
      </c>
      <c r="C36" s="474" t="s">
        <v>482</v>
      </c>
      <c r="D36" s="471">
        <v>12920</v>
      </c>
      <c r="E36" s="471">
        <v>8210</v>
      </c>
      <c r="F36" s="471">
        <v>4700</v>
      </c>
      <c r="G36" s="471">
        <v>1270</v>
      </c>
      <c r="H36" s="475" t="s">
        <v>327</v>
      </c>
      <c r="I36" s="471">
        <v>3360</v>
      </c>
      <c r="J36" s="471">
        <v>60</v>
      </c>
    </row>
    <row r="37" spans="1:10">
      <c r="A37" s="473" t="s">
        <v>327</v>
      </c>
      <c r="B37" s="507" t="s">
        <v>328</v>
      </c>
      <c r="C37" s="474" t="s">
        <v>483</v>
      </c>
      <c r="D37" s="471">
        <v>17620</v>
      </c>
      <c r="E37" s="471">
        <v>10330</v>
      </c>
      <c r="F37" s="471">
        <v>7290</v>
      </c>
      <c r="G37" s="471">
        <v>1550</v>
      </c>
      <c r="H37" s="471">
        <v>20</v>
      </c>
      <c r="I37" s="471">
        <v>5090</v>
      </c>
      <c r="J37" s="471">
        <v>630</v>
      </c>
    </row>
    <row r="38" spans="1:10">
      <c r="A38" s="473" t="s">
        <v>327</v>
      </c>
      <c r="B38" s="507" t="s">
        <v>328</v>
      </c>
      <c r="C38" s="474" t="s">
        <v>484</v>
      </c>
      <c r="D38" s="471">
        <v>31640</v>
      </c>
      <c r="E38" s="471">
        <v>18480</v>
      </c>
      <c r="F38" s="471">
        <v>13160</v>
      </c>
      <c r="G38" s="471">
        <v>1600</v>
      </c>
      <c r="H38" s="471">
        <v>240</v>
      </c>
      <c r="I38" s="471">
        <v>10430</v>
      </c>
      <c r="J38" s="471">
        <v>890</v>
      </c>
    </row>
    <row r="39" spans="1:10">
      <c r="A39" s="473" t="s">
        <v>327</v>
      </c>
      <c r="B39" s="507" t="s">
        <v>328</v>
      </c>
      <c r="C39" s="474" t="s">
        <v>485</v>
      </c>
      <c r="D39" s="471">
        <v>13660</v>
      </c>
      <c r="E39" s="471">
        <v>9400</v>
      </c>
      <c r="F39" s="471">
        <v>4260</v>
      </c>
      <c r="G39" s="471">
        <v>190</v>
      </c>
      <c r="H39" s="471">
        <v>320</v>
      </c>
      <c r="I39" s="471">
        <v>3570</v>
      </c>
      <c r="J39" s="471">
        <v>190</v>
      </c>
    </row>
    <row r="40" spans="1:10">
      <c r="A40" s="473" t="s">
        <v>327</v>
      </c>
      <c r="B40" s="507" t="s">
        <v>328</v>
      </c>
      <c r="C40" s="474" t="s">
        <v>486</v>
      </c>
      <c r="D40" s="471">
        <v>14010</v>
      </c>
      <c r="E40" s="471">
        <v>9230</v>
      </c>
      <c r="F40" s="471">
        <v>4780</v>
      </c>
      <c r="G40" s="471">
        <v>20</v>
      </c>
      <c r="H40" s="475" t="s">
        <v>327</v>
      </c>
      <c r="I40" s="471">
        <v>3820</v>
      </c>
      <c r="J40" s="471">
        <v>930</v>
      </c>
    </row>
    <row r="41" spans="1:10">
      <c r="A41" s="473" t="s">
        <v>327</v>
      </c>
      <c r="B41" s="507" t="s">
        <v>328</v>
      </c>
      <c r="C41" s="474" t="s">
        <v>487</v>
      </c>
      <c r="D41" s="471">
        <v>2740</v>
      </c>
      <c r="E41" s="471">
        <v>1160</v>
      </c>
      <c r="F41" s="471">
        <v>1580</v>
      </c>
      <c r="G41" s="475" t="s">
        <v>327</v>
      </c>
      <c r="H41" s="475" t="s">
        <v>327</v>
      </c>
      <c r="I41" s="471">
        <v>1340</v>
      </c>
      <c r="J41" s="471">
        <v>240</v>
      </c>
    </row>
    <row r="42" spans="1:10">
      <c r="A42" s="473" t="s">
        <v>327</v>
      </c>
      <c r="B42" s="507" t="s">
        <v>329</v>
      </c>
      <c r="C42" s="474" t="s">
        <v>480</v>
      </c>
      <c r="D42" s="471">
        <v>70290</v>
      </c>
      <c r="E42" s="471">
        <v>36000</v>
      </c>
      <c r="F42" s="471">
        <v>31760</v>
      </c>
      <c r="G42" s="471">
        <v>2750</v>
      </c>
      <c r="H42" s="471">
        <v>1700</v>
      </c>
      <c r="I42" s="471">
        <v>26160</v>
      </c>
      <c r="J42" s="471">
        <v>1140</v>
      </c>
    </row>
    <row r="43" spans="1:10">
      <c r="A43" s="473" t="s">
        <v>327</v>
      </c>
      <c r="B43" s="507" t="s">
        <v>329</v>
      </c>
      <c r="C43" s="474" t="s">
        <v>481</v>
      </c>
      <c r="D43" s="471">
        <v>3170</v>
      </c>
      <c r="E43" s="471">
        <v>2320</v>
      </c>
      <c r="F43" s="471">
        <v>850</v>
      </c>
      <c r="G43" s="471">
        <v>90</v>
      </c>
      <c r="H43" s="475" t="s">
        <v>327</v>
      </c>
      <c r="I43" s="471">
        <v>670</v>
      </c>
      <c r="J43" s="471">
        <v>80</v>
      </c>
    </row>
    <row r="44" spans="1:10">
      <c r="A44" s="473" t="s">
        <v>327</v>
      </c>
      <c r="B44" s="507" t="s">
        <v>329</v>
      </c>
      <c r="C44" s="474" t="s">
        <v>482</v>
      </c>
      <c r="D44" s="471">
        <v>6850</v>
      </c>
      <c r="E44" s="471">
        <v>3480</v>
      </c>
      <c r="F44" s="471">
        <v>3380</v>
      </c>
      <c r="G44" s="471">
        <v>360</v>
      </c>
      <c r="H44" s="475" t="s">
        <v>327</v>
      </c>
      <c r="I44" s="471">
        <v>2840</v>
      </c>
      <c r="J44" s="471">
        <v>180</v>
      </c>
    </row>
    <row r="45" spans="1:10">
      <c r="A45" s="473" t="s">
        <v>327</v>
      </c>
      <c r="B45" s="507" t="s">
        <v>329</v>
      </c>
      <c r="C45" s="474" t="s">
        <v>483</v>
      </c>
      <c r="D45" s="471">
        <v>10820</v>
      </c>
      <c r="E45" s="471">
        <v>4580</v>
      </c>
      <c r="F45" s="471">
        <v>6230</v>
      </c>
      <c r="G45" s="471">
        <v>80</v>
      </c>
      <c r="H45" s="471">
        <v>30</v>
      </c>
      <c r="I45" s="471">
        <v>5980</v>
      </c>
      <c r="J45" s="471">
        <v>140</v>
      </c>
    </row>
    <row r="46" spans="1:10">
      <c r="A46" s="473" t="s">
        <v>327</v>
      </c>
      <c r="B46" s="507" t="s">
        <v>329</v>
      </c>
      <c r="C46" s="474" t="s">
        <v>484</v>
      </c>
      <c r="D46" s="471">
        <v>22160</v>
      </c>
      <c r="E46" s="471">
        <v>10170</v>
      </c>
      <c r="F46" s="471">
        <v>12000</v>
      </c>
      <c r="G46" s="471">
        <v>1590</v>
      </c>
      <c r="H46" s="471">
        <v>1460</v>
      </c>
      <c r="I46" s="471">
        <v>8670</v>
      </c>
      <c r="J46" s="471">
        <v>270</v>
      </c>
    </row>
    <row r="47" spans="1:10">
      <c r="A47" s="473" t="s">
        <v>327</v>
      </c>
      <c r="B47" s="507" t="s">
        <v>329</v>
      </c>
      <c r="C47" s="474" t="s">
        <v>485</v>
      </c>
      <c r="D47" s="471">
        <v>12450</v>
      </c>
      <c r="E47" s="471">
        <v>7680</v>
      </c>
      <c r="F47" s="471">
        <v>4770</v>
      </c>
      <c r="G47" s="471">
        <v>370</v>
      </c>
      <c r="H47" s="471">
        <v>210</v>
      </c>
      <c r="I47" s="471">
        <v>3950</v>
      </c>
      <c r="J47" s="471">
        <v>250</v>
      </c>
    </row>
    <row r="48" spans="1:10">
      <c r="A48" s="473" t="s">
        <v>327</v>
      </c>
      <c r="B48" s="507" t="s">
        <v>329</v>
      </c>
      <c r="C48" s="474" t="s">
        <v>486</v>
      </c>
      <c r="D48" s="471">
        <v>8530</v>
      </c>
      <c r="E48" s="471">
        <v>5630</v>
      </c>
      <c r="F48" s="471">
        <v>2900</v>
      </c>
      <c r="G48" s="471">
        <v>270</v>
      </c>
      <c r="H48" s="475" t="s">
        <v>327</v>
      </c>
      <c r="I48" s="471">
        <v>2410</v>
      </c>
      <c r="J48" s="471">
        <v>220</v>
      </c>
    </row>
    <row r="49" spans="1:10">
      <c r="A49" s="473" t="s">
        <v>327</v>
      </c>
      <c r="B49" s="507" t="s">
        <v>329</v>
      </c>
      <c r="C49" s="474" t="s">
        <v>487</v>
      </c>
      <c r="D49" s="471">
        <v>2390</v>
      </c>
      <c r="E49" s="471">
        <v>1510</v>
      </c>
      <c r="F49" s="471">
        <v>880</v>
      </c>
      <c r="G49" s="475" t="s">
        <v>327</v>
      </c>
      <c r="H49" s="475" t="s">
        <v>327</v>
      </c>
      <c r="I49" s="471">
        <v>880</v>
      </c>
      <c r="J49" s="475" t="s">
        <v>327</v>
      </c>
    </row>
    <row r="50" spans="1:10">
      <c r="A50" s="473" t="s">
        <v>327</v>
      </c>
      <c r="B50" s="507" t="s">
        <v>330</v>
      </c>
      <c r="C50" s="474" t="s">
        <v>480</v>
      </c>
      <c r="D50" s="471">
        <v>62190</v>
      </c>
      <c r="E50" s="471">
        <v>25350</v>
      </c>
      <c r="F50" s="471">
        <v>35290</v>
      </c>
      <c r="G50" s="471">
        <v>4430</v>
      </c>
      <c r="H50" s="471">
        <v>2120</v>
      </c>
      <c r="I50" s="471">
        <v>27140</v>
      </c>
      <c r="J50" s="471">
        <v>1610</v>
      </c>
    </row>
    <row r="51" spans="1:10">
      <c r="A51" s="473" t="s">
        <v>327</v>
      </c>
      <c r="B51" s="507" t="s">
        <v>330</v>
      </c>
      <c r="C51" s="474" t="s">
        <v>481</v>
      </c>
      <c r="D51" s="471">
        <v>3860</v>
      </c>
      <c r="E51" s="471">
        <v>2180</v>
      </c>
      <c r="F51" s="471">
        <v>1680</v>
      </c>
      <c r="G51" s="471">
        <v>130</v>
      </c>
      <c r="H51" s="475" t="s">
        <v>327</v>
      </c>
      <c r="I51" s="471">
        <v>1530</v>
      </c>
      <c r="J51" s="471">
        <v>20</v>
      </c>
    </row>
    <row r="52" spans="1:10">
      <c r="A52" s="473" t="s">
        <v>327</v>
      </c>
      <c r="B52" s="507" t="s">
        <v>330</v>
      </c>
      <c r="C52" s="474" t="s">
        <v>482</v>
      </c>
      <c r="D52" s="471">
        <v>7710</v>
      </c>
      <c r="E52" s="471">
        <v>3370</v>
      </c>
      <c r="F52" s="471">
        <v>4330</v>
      </c>
      <c r="G52" s="471">
        <v>1680</v>
      </c>
      <c r="H52" s="471">
        <v>40</v>
      </c>
      <c r="I52" s="471">
        <v>2530</v>
      </c>
      <c r="J52" s="471">
        <v>80</v>
      </c>
    </row>
    <row r="53" spans="1:10">
      <c r="A53" s="473" t="s">
        <v>327</v>
      </c>
      <c r="B53" s="507" t="s">
        <v>330</v>
      </c>
      <c r="C53" s="474" t="s">
        <v>483</v>
      </c>
      <c r="D53" s="471">
        <v>8780</v>
      </c>
      <c r="E53" s="471">
        <v>4100</v>
      </c>
      <c r="F53" s="471">
        <v>4680</v>
      </c>
      <c r="G53" s="471">
        <v>940</v>
      </c>
      <c r="H53" s="471">
        <v>130</v>
      </c>
      <c r="I53" s="471">
        <v>3610</v>
      </c>
      <c r="J53" s="475" t="s">
        <v>327</v>
      </c>
    </row>
    <row r="54" spans="1:10">
      <c r="A54" s="473" t="s">
        <v>327</v>
      </c>
      <c r="B54" s="507" t="s">
        <v>330</v>
      </c>
      <c r="C54" s="474" t="s">
        <v>484</v>
      </c>
      <c r="D54" s="471">
        <v>15600</v>
      </c>
      <c r="E54" s="471">
        <v>7140</v>
      </c>
      <c r="F54" s="471">
        <v>8460</v>
      </c>
      <c r="G54" s="471">
        <v>1350</v>
      </c>
      <c r="H54" s="471">
        <v>1770</v>
      </c>
      <c r="I54" s="471">
        <v>5040</v>
      </c>
      <c r="J54" s="471">
        <v>300</v>
      </c>
    </row>
    <row r="55" spans="1:10">
      <c r="A55" s="473" t="s">
        <v>327</v>
      </c>
      <c r="B55" s="507" t="s">
        <v>330</v>
      </c>
      <c r="C55" s="474" t="s">
        <v>485</v>
      </c>
      <c r="D55" s="471">
        <v>9440</v>
      </c>
      <c r="E55" s="471">
        <v>4680</v>
      </c>
      <c r="F55" s="471">
        <v>4760</v>
      </c>
      <c r="G55" s="471">
        <v>40</v>
      </c>
      <c r="H55" s="471">
        <v>160</v>
      </c>
      <c r="I55" s="471">
        <v>4130</v>
      </c>
      <c r="J55" s="471">
        <v>430</v>
      </c>
    </row>
    <row r="56" spans="1:10">
      <c r="A56" s="473" t="s">
        <v>327</v>
      </c>
      <c r="B56" s="507" t="s">
        <v>330</v>
      </c>
      <c r="C56" s="474" t="s">
        <v>486</v>
      </c>
      <c r="D56" s="471">
        <v>10490</v>
      </c>
      <c r="E56" s="471">
        <v>3260</v>
      </c>
      <c r="F56" s="471">
        <v>7220</v>
      </c>
      <c r="G56" s="471">
        <v>290</v>
      </c>
      <c r="H56" s="471">
        <v>20</v>
      </c>
      <c r="I56" s="471">
        <v>6680</v>
      </c>
      <c r="J56" s="471">
        <v>230</v>
      </c>
    </row>
    <row r="57" spans="1:10">
      <c r="A57" s="473" t="s">
        <v>327</v>
      </c>
      <c r="B57" s="507" t="s">
        <v>330</v>
      </c>
      <c r="C57" s="474" t="s">
        <v>487</v>
      </c>
      <c r="D57" s="471">
        <v>4500</v>
      </c>
      <c r="E57" s="471">
        <v>570</v>
      </c>
      <c r="F57" s="471">
        <v>3930</v>
      </c>
      <c r="G57" s="475" t="s">
        <v>327</v>
      </c>
      <c r="H57" s="475" t="s">
        <v>327</v>
      </c>
      <c r="I57" s="471">
        <v>3380</v>
      </c>
      <c r="J57" s="471">
        <v>540</v>
      </c>
    </row>
    <row r="58" spans="1:10">
      <c r="A58" s="473" t="s">
        <v>327</v>
      </c>
      <c r="B58" s="507" t="s">
        <v>331</v>
      </c>
      <c r="C58" s="474" t="s">
        <v>480</v>
      </c>
      <c r="D58" s="471">
        <v>48290</v>
      </c>
      <c r="E58" s="471">
        <v>24570</v>
      </c>
      <c r="F58" s="471">
        <v>21190</v>
      </c>
      <c r="G58" s="471">
        <v>5350</v>
      </c>
      <c r="H58" s="471">
        <v>1130</v>
      </c>
      <c r="I58" s="471">
        <v>14270</v>
      </c>
      <c r="J58" s="471">
        <v>440</v>
      </c>
    </row>
    <row r="59" spans="1:10">
      <c r="A59" s="473" t="s">
        <v>327</v>
      </c>
      <c r="B59" s="507" t="s">
        <v>331</v>
      </c>
      <c r="C59" s="474" t="s">
        <v>481</v>
      </c>
      <c r="D59" s="471">
        <v>3470</v>
      </c>
      <c r="E59" s="471">
        <v>2070</v>
      </c>
      <c r="F59" s="471">
        <v>1400</v>
      </c>
      <c r="G59" s="471">
        <v>50</v>
      </c>
      <c r="H59" s="475" t="s">
        <v>327</v>
      </c>
      <c r="I59" s="471">
        <v>1340</v>
      </c>
      <c r="J59" s="471">
        <v>20</v>
      </c>
    </row>
    <row r="60" spans="1:10">
      <c r="A60" s="473" t="s">
        <v>327</v>
      </c>
      <c r="B60" s="507" t="s">
        <v>331</v>
      </c>
      <c r="C60" s="474" t="s">
        <v>482</v>
      </c>
      <c r="D60" s="471">
        <v>5220</v>
      </c>
      <c r="E60" s="471">
        <v>2510</v>
      </c>
      <c r="F60" s="471">
        <v>2710</v>
      </c>
      <c r="G60" s="471">
        <v>1040</v>
      </c>
      <c r="H60" s="471">
        <v>240</v>
      </c>
      <c r="I60" s="471">
        <v>1430</v>
      </c>
      <c r="J60" s="475" t="s">
        <v>327</v>
      </c>
    </row>
    <row r="61" spans="1:10">
      <c r="A61" s="473" t="s">
        <v>327</v>
      </c>
      <c r="B61" s="507" t="s">
        <v>331</v>
      </c>
      <c r="C61" s="474" t="s">
        <v>483</v>
      </c>
      <c r="D61" s="471">
        <v>6110</v>
      </c>
      <c r="E61" s="471">
        <v>3850</v>
      </c>
      <c r="F61" s="471">
        <v>2260</v>
      </c>
      <c r="G61" s="471">
        <v>410</v>
      </c>
      <c r="H61" s="471">
        <v>240</v>
      </c>
      <c r="I61" s="471">
        <v>1620</v>
      </c>
      <c r="J61" s="475" t="s">
        <v>327</v>
      </c>
    </row>
    <row r="62" spans="1:10">
      <c r="A62" s="473" t="s">
        <v>327</v>
      </c>
      <c r="B62" s="507" t="s">
        <v>331</v>
      </c>
      <c r="C62" s="474" t="s">
        <v>484</v>
      </c>
      <c r="D62" s="471">
        <v>14510</v>
      </c>
      <c r="E62" s="471">
        <v>7750</v>
      </c>
      <c r="F62" s="471">
        <v>6760</v>
      </c>
      <c r="G62" s="471">
        <v>2770</v>
      </c>
      <c r="H62" s="471">
        <v>250</v>
      </c>
      <c r="I62" s="471">
        <v>3670</v>
      </c>
      <c r="J62" s="471">
        <v>60</v>
      </c>
    </row>
    <row r="63" spans="1:10">
      <c r="A63" s="473" t="s">
        <v>327</v>
      </c>
      <c r="B63" s="507" t="s">
        <v>331</v>
      </c>
      <c r="C63" s="474" t="s">
        <v>485</v>
      </c>
      <c r="D63" s="471">
        <v>7530</v>
      </c>
      <c r="E63" s="471">
        <v>4290</v>
      </c>
      <c r="F63" s="471">
        <v>3230</v>
      </c>
      <c r="G63" s="471">
        <v>450</v>
      </c>
      <c r="H63" s="471">
        <v>270</v>
      </c>
      <c r="I63" s="471">
        <v>2410</v>
      </c>
      <c r="J63" s="471">
        <v>110</v>
      </c>
    </row>
    <row r="64" spans="1:10">
      <c r="A64" s="473" t="s">
        <v>327</v>
      </c>
      <c r="B64" s="507" t="s">
        <v>331</v>
      </c>
      <c r="C64" s="474" t="s">
        <v>486</v>
      </c>
      <c r="D64" s="471">
        <v>6190</v>
      </c>
      <c r="E64" s="471">
        <v>3310</v>
      </c>
      <c r="F64" s="471">
        <v>2880</v>
      </c>
      <c r="G64" s="471">
        <v>290</v>
      </c>
      <c r="H64" s="471">
        <v>60</v>
      </c>
      <c r="I64" s="471">
        <v>2330</v>
      </c>
      <c r="J64" s="471">
        <v>190</v>
      </c>
    </row>
    <row r="65" spans="1:10">
      <c r="A65" s="473" t="s">
        <v>327</v>
      </c>
      <c r="B65" s="507" t="s">
        <v>331</v>
      </c>
      <c r="C65" s="474" t="s">
        <v>487</v>
      </c>
      <c r="D65" s="471">
        <v>820</v>
      </c>
      <c r="E65" s="471">
        <v>230</v>
      </c>
      <c r="F65" s="471">
        <v>590</v>
      </c>
      <c r="G65" s="471">
        <v>340</v>
      </c>
      <c r="H65" s="471">
        <v>80</v>
      </c>
      <c r="I65" s="471">
        <v>140</v>
      </c>
      <c r="J65" s="471">
        <v>40</v>
      </c>
    </row>
    <row r="66" spans="1:10">
      <c r="A66" s="473" t="s">
        <v>327</v>
      </c>
      <c r="B66" s="507" t="s">
        <v>332</v>
      </c>
      <c r="C66" s="474" t="s">
        <v>480</v>
      </c>
      <c r="D66" s="471">
        <v>73060</v>
      </c>
      <c r="E66" s="471">
        <v>47390</v>
      </c>
      <c r="F66" s="471">
        <v>23170</v>
      </c>
      <c r="G66" s="471">
        <v>6410</v>
      </c>
      <c r="H66" s="471">
        <v>3170</v>
      </c>
      <c r="I66" s="471">
        <v>12920</v>
      </c>
      <c r="J66" s="471">
        <v>670</v>
      </c>
    </row>
    <row r="67" spans="1:10">
      <c r="A67" s="473" t="s">
        <v>327</v>
      </c>
      <c r="B67" s="507" t="s">
        <v>332</v>
      </c>
      <c r="C67" s="474" t="s">
        <v>481</v>
      </c>
      <c r="D67" s="471">
        <v>2730</v>
      </c>
      <c r="E67" s="471">
        <v>1820</v>
      </c>
      <c r="F67" s="471">
        <v>920</v>
      </c>
      <c r="G67" s="471">
        <v>250</v>
      </c>
      <c r="H67" s="471">
        <v>200</v>
      </c>
      <c r="I67" s="471">
        <v>420</v>
      </c>
      <c r="J67" s="471">
        <v>50</v>
      </c>
    </row>
    <row r="68" spans="1:10">
      <c r="A68" s="473" t="s">
        <v>327</v>
      </c>
      <c r="B68" s="507" t="s">
        <v>332</v>
      </c>
      <c r="C68" s="474" t="s">
        <v>482</v>
      </c>
      <c r="D68" s="471">
        <v>16640</v>
      </c>
      <c r="E68" s="471">
        <v>10910</v>
      </c>
      <c r="F68" s="471">
        <v>5730</v>
      </c>
      <c r="G68" s="471">
        <v>2840</v>
      </c>
      <c r="H68" s="471">
        <v>1520</v>
      </c>
      <c r="I68" s="471">
        <v>1300</v>
      </c>
      <c r="J68" s="471">
        <v>60</v>
      </c>
    </row>
    <row r="69" spans="1:10">
      <c r="A69" s="473" t="s">
        <v>327</v>
      </c>
      <c r="B69" s="507" t="s">
        <v>332</v>
      </c>
      <c r="C69" s="474" t="s">
        <v>483</v>
      </c>
      <c r="D69" s="471">
        <v>14180</v>
      </c>
      <c r="E69" s="471">
        <v>8970</v>
      </c>
      <c r="F69" s="471">
        <v>5210</v>
      </c>
      <c r="G69" s="471">
        <v>1970</v>
      </c>
      <c r="H69" s="471">
        <v>770</v>
      </c>
      <c r="I69" s="471">
        <v>2250</v>
      </c>
      <c r="J69" s="471">
        <v>220</v>
      </c>
    </row>
    <row r="70" spans="1:10">
      <c r="A70" s="473" t="s">
        <v>327</v>
      </c>
      <c r="B70" s="507" t="s">
        <v>332</v>
      </c>
      <c r="C70" s="474" t="s">
        <v>484</v>
      </c>
      <c r="D70" s="471">
        <v>12940</v>
      </c>
      <c r="E70" s="471">
        <v>8490</v>
      </c>
      <c r="F70" s="471">
        <v>4450</v>
      </c>
      <c r="G70" s="471">
        <v>810</v>
      </c>
      <c r="H70" s="471">
        <v>250</v>
      </c>
      <c r="I70" s="471">
        <v>3190</v>
      </c>
      <c r="J70" s="471">
        <v>200</v>
      </c>
    </row>
    <row r="71" spans="1:10">
      <c r="A71" s="473" t="s">
        <v>327</v>
      </c>
      <c r="B71" s="507" t="s">
        <v>332</v>
      </c>
      <c r="C71" s="474" t="s">
        <v>485</v>
      </c>
      <c r="D71" s="471">
        <v>10810</v>
      </c>
      <c r="E71" s="471">
        <v>7660</v>
      </c>
      <c r="F71" s="471">
        <v>3150</v>
      </c>
      <c r="G71" s="471">
        <v>100</v>
      </c>
      <c r="H71" s="471">
        <v>140</v>
      </c>
      <c r="I71" s="471">
        <v>2890</v>
      </c>
      <c r="J71" s="471">
        <v>20</v>
      </c>
    </row>
    <row r="72" spans="1:10">
      <c r="A72" s="473" t="s">
        <v>327</v>
      </c>
      <c r="B72" s="507" t="s">
        <v>332</v>
      </c>
      <c r="C72" s="474" t="s">
        <v>486</v>
      </c>
      <c r="D72" s="471">
        <v>9210</v>
      </c>
      <c r="E72" s="471">
        <v>6870</v>
      </c>
      <c r="F72" s="471">
        <v>2330</v>
      </c>
      <c r="G72" s="471">
        <v>440</v>
      </c>
      <c r="H72" s="471">
        <v>290</v>
      </c>
      <c r="I72" s="471">
        <v>1490</v>
      </c>
      <c r="J72" s="471">
        <v>110</v>
      </c>
    </row>
    <row r="73" spans="1:10">
      <c r="A73" s="473" t="s">
        <v>327</v>
      </c>
      <c r="B73" s="507" t="s">
        <v>332</v>
      </c>
      <c r="C73" s="474" t="s">
        <v>487</v>
      </c>
      <c r="D73" s="471">
        <v>2630</v>
      </c>
      <c r="E73" s="471">
        <v>1740</v>
      </c>
      <c r="F73" s="471">
        <v>890</v>
      </c>
      <c r="G73" s="475" t="s">
        <v>327</v>
      </c>
      <c r="H73" s="475" t="s">
        <v>327</v>
      </c>
      <c r="I73" s="471">
        <v>890</v>
      </c>
      <c r="J73" s="475" t="s">
        <v>327</v>
      </c>
    </row>
    <row r="74" spans="1:10">
      <c r="A74" s="473" t="s">
        <v>327</v>
      </c>
      <c r="B74" s="507" t="s">
        <v>333</v>
      </c>
      <c r="C74" s="474" t="s">
        <v>480</v>
      </c>
      <c r="D74" s="471">
        <v>94330</v>
      </c>
      <c r="E74" s="471">
        <v>61810</v>
      </c>
      <c r="F74" s="471">
        <v>29030</v>
      </c>
      <c r="G74" s="471">
        <v>7480</v>
      </c>
      <c r="H74" s="471">
        <v>4300</v>
      </c>
      <c r="I74" s="471">
        <v>15820</v>
      </c>
      <c r="J74" s="471">
        <v>1430</v>
      </c>
    </row>
    <row r="75" spans="1:10">
      <c r="A75" s="473" t="s">
        <v>327</v>
      </c>
      <c r="B75" s="507" t="s">
        <v>333</v>
      </c>
      <c r="C75" s="474" t="s">
        <v>481</v>
      </c>
      <c r="D75" s="471">
        <v>7370</v>
      </c>
      <c r="E75" s="471">
        <v>4670</v>
      </c>
      <c r="F75" s="471">
        <v>2700</v>
      </c>
      <c r="G75" s="471">
        <v>310</v>
      </c>
      <c r="H75" s="471">
        <v>1480</v>
      </c>
      <c r="I75" s="471">
        <v>880</v>
      </c>
      <c r="J75" s="471">
        <v>20</v>
      </c>
    </row>
    <row r="76" spans="1:10">
      <c r="A76" s="473" t="s">
        <v>327</v>
      </c>
      <c r="B76" s="507" t="s">
        <v>333</v>
      </c>
      <c r="C76" s="474" t="s">
        <v>482</v>
      </c>
      <c r="D76" s="471">
        <v>15010</v>
      </c>
      <c r="E76" s="471">
        <v>9820</v>
      </c>
      <c r="F76" s="471">
        <v>5190</v>
      </c>
      <c r="G76" s="471">
        <v>630</v>
      </c>
      <c r="H76" s="471">
        <v>1770</v>
      </c>
      <c r="I76" s="471">
        <v>2680</v>
      </c>
      <c r="J76" s="471">
        <v>110</v>
      </c>
    </row>
    <row r="77" spans="1:10">
      <c r="A77" s="473" t="s">
        <v>327</v>
      </c>
      <c r="B77" s="507" t="s">
        <v>333</v>
      </c>
      <c r="C77" s="474" t="s">
        <v>483</v>
      </c>
      <c r="D77" s="471">
        <v>17580</v>
      </c>
      <c r="E77" s="471">
        <v>11920</v>
      </c>
      <c r="F77" s="471">
        <v>5660</v>
      </c>
      <c r="G77" s="471">
        <v>1460</v>
      </c>
      <c r="H77" s="471">
        <v>310</v>
      </c>
      <c r="I77" s="471">
        <v>3600</v>
      </c>
      <c r="J77" s="471">
        <v>280</v>
      </c>
    </row>
    <row r="78" spans="1:10">
      <c r="A78" s="473" t="s">
        <v>327</v>
      </c>
      <c r="B78" s="507" t="s">
        <v>333</v>
      </c>
      <c r="C78" s="474" t="s">
        <v>484</v>
      </c>
      <c r="D78" s="471">
        <v>17680</v>
      </c>
      <c r="E78" s="471">
        <v>11910</v>
      </c>
      <c r="F78" s="471">
        <v>5770</v>
      </c>
      <c r="G78" s="471">
        <v>1850</v>
      </c>
      <c r="H78" s="471">
        <v>280</v>
      </c>
      <c r="I78" s="471">
        <v>3060</v>
      </c>
      <c r="J78" s="471">
        <v>570</v>
      </c>
    </row>
    <row r="79" spans="1:10">
      <c r="A79" s="473" t="s">
        <v>327</v>
      </c>
      <c r="B79" s="507" t="s">
        <v>333</v>
      </c>
      <c r="C79" s="474" t="s">
        <v>485</v>
      </c>
      <c r="D79" s="471">
        <v>14390</v>
      </c>
      <c r="E79" s="471">
        <v>10810</v>
      </c>
      <c r="F79" s="471">
        <v>3580</v>
      </c>
      <c r="G79" s="471">
        <v>1180</v>
      </c>
      <c r="H79" s="471">
        <v>230</v>
      </c>
      <c r="I79" s="471">
        <v>1940</v>
      </c>
      <c r="J79" s="471">
        <v>230</v>
      </c>
    </row>
    <row r="80" spans="1:10">
      <c r="A80" s="473" t="s">
        <v>327</v>
      </c>
      <c r="B80" s="507" t="s">
        <v>333</v>
      </c>
      <c r="C80" s="474" t="s">
        <v>486</v>
      </c>
      <c r="D80" s="471">
        <v>14640</v>
      </c>
      <c r="E80" s="471">
        <v>10180</v>
      </c>
      <c r="F80" s="471">
        <v>4460</v>
      </c>
      <c r="G80" s="471">
        <v>1490</v>
      </c>
      <c r="H80" s="471">
        <v>200</v>
      </c>
      <c r="I80" s="471">
        <v>2560</v>
      </c>
      <c r="J80" s="471">
        <v>210</v>
      </c>
    </row>
    <row r="81" spans="1:10">
      <c r="A81" s="473" t="s">
        <v>327</v>
      </c>
      <c r="B81" s="507" t="s">
        <v>333</v>
      </c>
      <c r="C81" s="474" t="s">
        <v>487</v>
      </c>
      <c r="D81" s="471">
        <v>2400</v>
      </c>
      <c r="E81" s="471">
        <v>1670</v>
      </c>
      <c r="F81" s="471">
        <v>730</v>
      </c>
      <c r="G81" s="471">
        <v>380</v>
      </c>
      <c r="H81" s="471">
        <v>20</v>
      </c>
      <c r="I81" s="471">
        <v>330</v>
      </c>
      <c r="J81" s="475" t="s">
        <v>327</v>
      </c>
    </row>
    <row r="82" spans="1:10">
      <c r="A82" s="473" t="s">
        <v>327</v>
      </c>
      <c r="B82" s="507" t="s">
        <v>334</v>
      </c>
      <c r="C82" s="474" t="s">
        <v>480</v>
      </c>
      <c r="D82" s="471">
        <v>88720</v>
      </c>
      <c r="E82" s="471">
        <v>63970</v>
      </c>
      <c r="F82" s="471">
        <v>21860</v>
      </c>
      <c r="G82" s="471">
        <v>2860</v>
      </c>
      <c r="H82" s="471">
        <v>7430</v>
      </c>
      <c r="I82" s="471">
        <v>10550</v>
      </c>
      <c r="J82" s="471">
        <v>1030</v>
      </c>
    </row>
    <row r="83" spans="1:10">
      <c r="A83" s="473" t="s">
        <v>327</v>
      </c>
      <c r="B83" s="507" t="s">
        <v>334</v>
      </c>
      <c r="C83" s="474" t="s">
        <v>481</v>
      </c>
      <c r="D83" s="471">
        <v>6140</v>
      </c>
      <c r="E83" s="471">
        <v>3490</v>
      </c>
      <c r="F83" s="471">
        <v>2660</v>
      </c>
      <c r="G83" s="471">
        <v>410</v>
      </c>
      <c r="H83" s="471">
        <v>1760</v>
      </c>
      <c r="I83" s="471">
        <v>400</v>
      </c>
      <c r="J83" s="471">
        <v>90</v>
      </c>
    </row>
    <row r="84" spans="1:10">
      <c r="A84" s="473" t="s">
        <v>327</v>
      </c>
      <c r="B84" s="507" t="s">
        <v>334</v>
      </c>
      <c r="C84" s="474" t="s">
        <v>482</v>
      </c>
      <c r="D84" s="471">
        <v>17000</v>
      </c>
      <c r="E84" s="471">
        <v>9780</v>
      </c>
      <c r="F84" s="471">
        <v>7220</v>
      </c>
      <c r="G84" s="471">
        <v>1000</v>
      </c>
      <c r="H84" s="471">
        <v>4990</v>
      </c>
      <c r="I84" s="471">
        <v>1230</v>
      </c>
      <c r="J84" s="475" t="s">
        <v>327</v>
      </c>
    </row>
    <row r="85" spans="1:10">
      <c r="A85" s="473" t="s">
        <v>327</v>
      </c>
      <c r="B85" s="507" t="s">
        <v>334</v>
      </c>
      <c r="C85" s="474" t="s">
        <v>483</v>
      </c>
      <c r="D85" s="471">
        <v>14120</v>
      </c>
      <c r="E85" s="471">
        <v>12320</v>
      </c>
      <c r="F85" s="471">
        <v>1800</v>
      </c>
      <c r="G85" s="471">
        <v>280</v>
      </c>
      <c r="H85" s="471">
        <v>200</v>
      </c>
      <c r="I85" s="471">
        <v>1170</v>
      </c>
      <c r="J85" s="471">
        <v>160</v>
      </c>
    </row>
    <row r="86" spans="1:10">
      <c r="A86" s="473" t="s">
        <v>327</v>
      </c>
      <c r="B86" s="507" t="s">
        <v>334</v>
      </c>
      <c r="C86" s="474" t="s">
        <v>484</v>
      </c>
      <c r="D86" s="471">
        <v>19350</v>
      </c>
      <c r="E86" s="471">
        <v>15760</v>
      </c>
      <c r="F86" s="471">
        <v>3600</v>
      </c>
      <c r="G86" s="471">
        <v>180</v>
      </c>
      <c r="H86" s="471">
        <v>330</v>
      </c>
      <c r="I86" s="471">
        <v>2920</v>
      </c>
      <c r="J86" s="471">
        <v>160</v>
      </c>
    </row>
    <row r="87" spans="1:10">
      <c r="A87" s="473" t="s">
        <v>327</v>
      </c>
      <c r="B87" s="507" t="s">
        <v>334</v>
      </c>
      <c r="C87" s="474" t="s">
        <v>485</v>
      </c>
      <c r="D87" s="471">
        <v>13850</v>
      </c>
      <c r="E87" s="471">
        <v>10970</v>
      </c>
      <c r="F87" s="471">
        <v>2880</v>
      </c>
      <c r="G87" s="471">
        <v>50</v>
      </c>
      <c r="H87" s="475" t="s">
        <v>327</v>
      </c>
      <c r="I87" s="471">
        <v>2480</v>
      </c>
      <c r="J87" s="471">
        <v>350</v>
      </c>
    </row>
    <row r="88" spans="1:10">
      <c r="A88" s="473" t="s">
        <v>327</v>
      </c>
      <c r="B88" s="507" t="s">
        <v>334</v>
      </c>
      <c r="C88" s="474" t="s">
        <v>486</v>
      </c>
      <c r="D88" s="471">
        <v>11430</v>
      </c>
      <c r="E88" s="471">
        <v>8750</v>
      </c>
      <c r="F88" s="471">
        <v>2680</v>
      </c>
      <c r="G88" s="471">
        <v>470</v>
      </c>
      <c r="H88" s="471">
        <v>80</v>
      </c>
      <c r="I88" s="471">
        <v>1860</v>
      </c>
      <c r="J88" s="471">
        <v>270</v>
      </c>
    </row>
    <row r="89" spans="1:10">
      <c r="A89" s="473" t="s">
        <v>327</v>
      </c>
      <c r="B89" s="507" t="s">
        <v>334</v>
      </c>
      <c r="C89" s="474" t="s">
        <v>487</v>
      </c>
      <c r="D89" s="471">
        <v>1990</v>
      </c>
      <c r="E89" s="471">
        <v>1360</v>
      </c>
      <c r="F89" s="471">
        <v>640</v>
      </c>
      <c r="G89" s="471">
        <v>450</v>
      </c>
      <c r="H89" s="471">
        <v>70</v>
      </c>
      <c r="I89" s="471">
        <v>120</v>
      </c>
      <c r="J89" s="475" t="s">
        <v>327</v>
      </c>
    </row>
    <row r="90" spans="1:10">
      <c r="A90" s="473" t="s">
        <v>327</v>
      </c>
      <c r="B90" s="507" t="s">
        <v>335</v>
      </c>
      <c r="C90" s="474" t="s">
        <v>480</v>
      </c>
      <c r="D90" s="471">
        <v>91710</v>
      </c>
      <c r="E90" s="471">
        <v>32910</v>
      </c>
      <c r="F90" s="471">
        <v>52980</v>
      </c>
      <c r="G90" s="471">
        <v>5150</v>
      </c>
      <c r="H90" s="471">
        <v>3290</v>
      </c>
      <c r="I90" s="471">
        <v>39440</v>
      </c>
      <c r="J90" s="471">
        <v>5100</v>
      </c>
    </row>
    <row r="91" spans="1:10">
      <c r="A91" s="473" t="s">
        <v>327</v>
      </c>
      <c r="B91" s="507" t="s">
        <v>335</v>
      </c>
      <c r="C91" s="474" t="s">
        <v>481</v>
      </c>
      <c r="D91" s="471">
        <v>2920</v>
      </c>
      <c r="E91" s="471">
        <v>1360</v>
      </c>
      <c r="F91" s="471">
        <v>1560</v>
      </c>
      <c r="G91" s="471">
        <v>250</v>
      </c>
      <c r="H91" s="475" t="s">
        <v>327</v>
      </c>
      <c r="I91" s="471">
        <v>1040</v>
      </c>
      <c r="J91" s="471">
        <v>270</v>
      </c>
    </row>
    <row r="92" spans="1:10">
      <c r="A92" s="473" t="s">
        <v>327</v>
      </c>
      <c r="B92" s="507" t="s">
        <v>335</v>
      </c>
      <c r="C92" s="474" t="s">
        <v>482</v>
      </c>
      <c r="D92" s="471">
        <v>8560</v>
      </c>
      <c r="E92" s="471">
        <v>3120</v>
      </c>
      <c r="F92" s="471">
        <v>5440</v>
      </c>
      <c r="G92" s="471">
        <v>500</v>
      </c>
      <c r="H92" s="471">
        <v>810</v>
      </c>
      <c r="I92" s="471">
        <v>4010</v>
      </c>
      <c r="J92" s="471">
        <v>120</v>
      </c>
    </row>
    <row r="93" spans="1:10">
      <c r="A93" s="473" t="s">
        <v>327</v>
      </c>
      <c r="B93" s="507" t="s">
        <v>335</v>
      </c>
      <c r="C93" s="474" t="s">
        <v>483</v>
      </c>
      <c r="D93" s="471">
        <v>14100</v>
      </c>
      <c r="E93" s="471">
        <v>5230</v>
      </c>
      <c r="F93" s="471">
        <v>8870</v>
      </c>
      <c r="G93" s="471">
        <v>1360</v>
      </c>
      <c r="H93" s="471">
        <v>1030</v>
      </c>
      <c r="I93" s="471">
        <v>6340</v>
      </c>
      <c r="J93" s="471">
        <v>140</v>
      </c>
    </row>
    <row r="94" spans="1:10">
      <c r="A94" s="473" t="s">
        <v>327</v>
      </c>
      <c r="B94" s="507" t="s">
        <v>335</v>
      </c>
      <c r="C94" s="474" t="s">
        <v>484</v>
      </c>
      <c r="D94" s="471">
        <v>18190</v>
      </c>
      <c r="E94" s="471">
        <v>5730</v>
      </c>
      <c r="F94" s="471">
        <v>12460</v>
      </c>
      <c r="G94" s="471">
        <v>1490</v>
      </c>
      <c r="H94" s="471">
        <v>1230</v>
      </c>
      <c r="I94" s="471">
        <v>7640</v>
      </c>
      <c r="J94" s="471">
        <v>2100</v>
      </c>
    </row>
    <row r="95" spans="1:10">
      <c r="A95" s="473" t="s">
        <v>327</v>
      </c>
      <c r="B95" s="507" t="s">
        <v>335</v>
      </c>
      <c r="C95" s="474" t="s">
        <v>485</v>
      </c>
      <c r="D95" s="471">
        <v>18350</v>
      </c>
      <c r="E95" s="471">
        <v>8390</v>
      </c>
      <c r="F95" s="471">
        <v>9960</v>
      </c>
      <c r="G95" s="471">
        <v>700</v>
      </c>
      <c r="H95" s="471">
        <v>150</v>
      </c>
      <c r="I95" s="471">
        <v>7320</v>
      </c>
      <c r="J95" s="471">
        <v>1800</v>
      </c>
    </row>
    <row r="96" spans="1:10">
      <c r="A96" s="473" t="s">
        <v>327</v>
      </c>
      <c r="B96" s="507" t="s">
        <v>335</v>
      </c>
      <c r="C96" s="474" t="s">
        <v>486</v>
      </c>
      <c r="D96" s="471">
        <v>18980</v>
      </c>
      <c r="E96" s="471">
        <v>8320</v>
      </c>
      <c r="F96" s="471">
        <v>10670</v>
      </c>
      <c r="G96" s="471">
        <v>180</v>
      </c>
      <c r="H96" s="471">
        <v>60</v>
      </c>
      <c r="I96" s="471">
        <v>10010</v>
      </c>
      <c r="J96" s="471">
        <v>420</v>
      </c>
    </row>
    <row r="97" spans="1:10">
      <c r="A97" s="473" t="s">
        <v>327</v>
      </c>
      <c r="B97" s="507" t="s">
        <v>335</v>
      </c>
      <c r="C97" s="474" t="s">
        <v>487</v>
      </c>
      <c r="D97" s="471">
        <v>2910</v>
      </c>
      <c r="E97" s="471">
        <v>430</v>
      </c>
      <c r="F97" s="471">
        <v>2490</v>
      </c>
      <c r="G97" s="471">
        <v>660</v>
      </c>
      <c r="H97" s="475" t="s">
        <v>327</v>
      </c>
      <c r="I97" s="471">
        <v>1560</v>
      </c>
      <c r="J97" s="471">
        <v>270</v>
      </c>
    </row>
    <row r="98" spans="1:10">
      <c r="A98" s="473" t="s">
        <v>327</v>
      </c>
      <c r="B98" s="507" t="s">
        <v>336</v>
      </c>
      <c r="C98" s="474" t="s">
        <v>480</v>
      </c>
      <c r="D98" s="471">
        <v>101220</v>
      </c>
      <c r="E98" s="471">
        <v>72220</v>
      </c>
      <c r="F98" s="471">
        <v>25380</v>
      </c>
      <c r="G98" s="471">
        <v>5700</v>
      </c>
      <c r="H98" s="471">
        <v>3080</v>
      </c>
      <c r="I98" s="471">
        <v>15460</v>
      </c>
      <c r="J98" s="471">
        <v>1150</v>
      </c>
    </row>
    <row r="99" spans="1:10">
      <c r="A99" s="473" t="s">
        <v>327</v>
      </c>
      <c r="B99" s="507" t="s">
        <v>336</v>
      </c>
      <c r="C99" s="474" t="s">
        <v>481</v>
      </c>
      <c r="D99" s="471">
        <v>2880</v>
      </c>
      <c r="E99" s="471">
        <v>2480</v>
      </c>
      <c r="F99" s="471">
        <v>400</v>
      </c>
      <c r="G99" s="471">
        <v>240</v>
      </c>
      <c r="H99" s="471">
        <v>20</v>
      </c>
      <c r="I99" s="471">
        <v>140</v>
      </c>
      <c r="J99" s="475" t="s">
        <v>327</v>
      </c>
    </row>
    <row r="100" spans="1:10">
      <c r="A100" s="473" t="s">
        <v>327</v>
      </c>
      <c r="B100" s="507" t="s">
        <v>336</v>
      </c>
      <c r="C100" s="474" t="s">
        <v>482</v>
      </c>
      <c r="D100" s="471">
        <v>10060</v>
      </c>
      <c r="E100" s="471">
        <v>6080</v>
      </c>
      <c r="F100" s="471">
        <v>3980</v>
      </c>
      <c r="G100" s="471">
        <v>2860</v>
      </c>
      <c r="H100" s="471">
        <v>350</v>
      </c>
      <c r="I100" s="471">
        <v>770</v>
      </c>
      <c r="J100" s="475" t="s">
        <v>327</v>
      </c>
    </row>
    <row r="101" spans="1:10">
      <c r="A101" s="473" t="s">
        <v>327</v>
      </c>
      <c r="B101" s="507" t="s">
        <v>336</v>
      </c>
      <c r="C101" s="474" t="s">
        <v>483</v>
      </c>
      <c r="D101" s="471">
        <v>21910</v>
      </c>
      <c r="E101" s="471">
        <v>16130</v>
      </c>
      <c r="F101" s="471">
        <v>5780</v>
      </c>
      <c r="G101" s="471">
        <v>900</v>
      </c>
      <c r="H101" s="471">
        <v>1480</v>
      </c>
      <c r="I101" s="471">
        <v>3140</v>
      </c>
      <c r="J101" s="471">
        <v>260</v>
      </c>
    </row>
    <row r="102" spans="1:10">
      <c r="A102" s="473" t="s">
        <v>327</v>
      </c>
      <c r="B102" s="507" t="s">
        <v>336</v>
      </c>
      <c r="C102" s="474" t="s">
        <v>484</v>
      </c>
      <c r="D102" s="471">
        <v>32820</v>
      </c>
      <c r="E102" s="471">
        <v>24600</v>
      </c>
      <c r="F102" s="471">
        <v>8220</v>
      </c>
      <c r="G102" s="471">
        <v>1370</v>
      </c>
      <c r="H102" s="471">
        <v>1150</v>
      </c>
      <c r="I102" s="471">
        <v>5350</v>
      </c>
      <c r="J102" s="471">
        <v>350</v>
      </c>
    </row>
    <row r="103" spans="1:10">
      <c r="A103" s="473" t="s">
        <v>327</v>
      </c>
      <c r="B103" s="507" t="s">
        <v>336</v>
      </c>
      <c r="C103" s="474" t="s">
        <v>485</v>
      </c>
      <c r="D103" s="471">
        <v>17370</v>
      </c>
      <c r="E103" s="471">
        <v>13060</v>
      </c>
      <c r="F103" s="471">
        <v>4310</v>
      </c>
      <c r="G103" s="471">
        <v>230</v>
      </c>
      <c r="H103" s="471">
        <v>80</v>
      </c>
      <c r="I103" s="471">
        <v>3540</v>
      </c>
      <c r="J103" s="471">
        <v>460</v>
      </c>
    </row>
    <row r="104" spans="1:10">
      <c r="A104" s="473" t="s">
        <v>327</v>
      </c>
      <c r="B104" s="507" t="s">
        <v>336</v>
      </c>
      <c r="C104" s="474" t="s">
        <v>486</v>
      </c>
      <c r="D104" s="471">
        <v>9860</v>
      </c>
      <c r="E104" s="471">
        <v>7900</v>
      </c>
      <c r="F104" s="471">
        <v>1960</v>
      </c>
      <c r="G104" s="471">
        <v>90</v>
      </c>
      <c r="H104" s="475" t="s">
        <v>327</v>
      </c>
      <c r="I104" s="471">
        <v>1810</v>
      </c>
      <c r="J104" s="471">
        <v>60</v>
      </c>
    </row>
    <row r="105" spans="1:10">
      <c r="A105" s="473" t="s">
        <v>327</v>
      </c>
      <c r="B105" s="507" t="s">
        <v>336</v>
      </c>
      <c r="C105" s="474" t="s">
        <v>487</v>
      </c>
      <c r="D105" s="471">
        <v>1720</v>
      </c>
      <c r="E105" s="471">
        <v>1350</v>
      </c>
      <c r="F105" s="471">
        <v>370</v>
      </c>
      <c r="G105" s="475" t="s">
        <v>327</v>
      </c>
      <c r="H105" s="475" t="s">
        <v>327</v>
      </c>
      <c r="I105" s="471">
        <v>370</v>
      </c>
      <c r="J105" s="475" t="s">
        <v>327</v>
      </c>
    </row>
    <row r="106" spans="1:10">
      <c r="A106" s="473" t="s">
        <v>337</v>
      </c>
      <c r="B106" s="507" t="s">
        <v>338</v>
      </c>
      <c r="C106" s="474" t="s">
        <v>480</v>
      </c>
      <c r="D106" s="471">
        <v>226530</v>
      </c>
      <c r="E106" s="471">
        <v>149230</v>
      </c>
      <c r="F106" s="471">
        <v>62180</v>
      </c>
      <c r="G106" s="471">
        <v>7340</v>
      </c>
      <c r="H106" s="471">
        <v>290</v>
      </c>
      <c r="I106" s="471">
        <v>50100</v>
      </c>
      <c r="J106" s="471">
        <v>4450</v>
      </c>
    </row>
    <row r="107" spans="1:10">
      <c r="A107" s="473" t="s">
        <v>337</v>
      </c>
      <c r="B107" s="507" t="s">
        <v>338</v>
      </c>
      <c r="C107" s="474" t="s">
        <v>481</v>
      </c>
      <c r="D107" s="471">
        <v>17040</v>
      </c>
      <c r="E107" s="471">
        <v>15020</v>
      </c>
      <c r="F107" s="471">
        <v>2020</v>
      </c>
      <c r="G107" s="471">
        <v>220</v>
      </c>
      <c r="H107" s="475" t="s">
        <v>327</v>
      </c>
      <c r="I107" s="471">
        <v>1780</v>
      </c>
      <c r="J107" s="471">
        <v>30</v>
      </c>
    </row>
    <row r="108" spans="1:10">
      <c r="A108" s="473" t="s">
        <v>337</v>
      </c>
      <c r="B108" s="507" t="s">
        <v>338</v>
      </c>
      <c r="C108" s="474" t="s">
        <v>482</v>
      </c>
      <c r="D108" s="471">
        <v>27780</v>
      </c>
      <c r="E108" s="471">
        <v>23060</v>
      </c>
      <c r="F108" s="471">
        <v>4720</v>
      </c>
      <c r="G108" s="471">
        <v>1730</v>
      </c>
      <c r="H108" s="471">
        <v>180</v>
      </c>
      <c r="I108" s="471">
        <v>2770</v>
      </c>
      <c r="J108" s="471">
        <v>40</v>
      </c>
    </row>
    <row r="109" spans="1:10">
      <c r="A109" s="473" t="s">
        <v>337</v>
      </c>
      <c r="B109" s="507" t="s">
        <v>338</v>
      </c>
      <c r="C109" s="474" t="s">
        <v>483</v>
      </c>
      <c r="D109" s="471">
        <v>32340</v>
      </c>
      <c r="E109" s="471">
        <v>21120</v>
      </c>
      <c r="F109" s="471">
        <v>11220</v>
      </c>
      <c r="G109" s="471">
        <v>1130</v>
      </c>
      <c r="H109" s="471">
        <v>110</v>
      </c>
      <c r="I109" s="471">
        <v>9860</v>
      </c>
      <c r="J109" s="471">
        <v>110</v>
      </c>
    </row>
    <row r="110" spans="1:10">
      <c r="A110" s="473" t="s">
        <v>337</v>
      </c>
      <c r="B110" s="507" t="s">
        <v>338</v>
      </c>
      <c r="C110" s="474" t="s">
        <v>484</v>
      </c>
      <c r="D110" s="471">
        <v>42350</v>
      </c>
      <c r="E110" s="471">
        <v>30500</v>
      </c>
      <c r="F110" s="471">
        <v>11850</v>
      </c>
      <c r="G110" s="471">
        <v>910</v>
      </c>
      <c r="H110" s="475" t="s">
        <v>327</v>
      </c>
      <c r="I110" s="471">
        <v>9960</v>
      </c>
      <c r="J110" s="471">
        <v>980</v>
      </c>
    </row>
    <row r="111" spans="1:10">
      <c r="A111" s="473" t="s">
        <v>337</v>
      </c>
      <c r="B111" s="507" t="s">
        <v>338</v>
      </c>
      <c r="C111" s="474" t="s">
        <v>485</v>
      </c>
      <c r="D111" s="471">
        <v>38050</v>
      </c>
      <c r="E111" s="471">
        <v>24280</v>
      </c>
      <c r="F111" s="471">
        <v>13770</v>
      </c>
      <c r="G111" s="471">
        <v>2830</v>
      </c>
      <c r="H111" s="475" t="s">
        <v>327</v>
      </c>
      <c r="I111" s="471">
        <v>8940</v>
      </c>
      <c r="J111" s="471">
        <v>2000</v>
      </c>
    </row>
    <row r="112" spans="1:10">
      <c r="A112" s="473" t="s">
        <v>337</v>
      </c>
      <c r="B112" s="507" t="s">
        <v>338</v>
      </c>
      <c r="C112" s="474" t="s">
        <v>486</v>
      </c>
      <c r="D112" s="471">
        <v>37310</v>
      </c>
      <c r="E112" s="471">
        <v>25210</v>
      </c>
      <c r="F112" s="471">
        <v>12100</v>
      </c>
      <c r="G112" s="471">
        <v>440</v>
      </c>
      <c r="H112" s="475" t="s">
        <v>327</v>
      </c>
      <c r="I112" s="471">
        <v>10710</v>
      </c>
      <c r="J112" s="471">
        <v>940</v>
      </c>
    </row>
    <row r="113" spans="1:10">
      <c r="A113" s="473" t="s">
        <v>337</v>
      </c>
      <c r="B113" s="507" t="s">
        <v>338</v>
      </c>
      <c r="C113" s="474" t="s">
        <v>487</v>
      </c>
      <c r="D113" s="471">
        <v>9050</v>
      </c>
      <c r="E113" s="471">
        <v>6540</v>
      </c>
      <c r="F113" s="471">
        <v>2510</v>
      </c>
      <c r="G113" s="475" t="s">
        <v>327</v>
      </c>
      <c r="H113" s="475" t="s">
        <v>327</v>
      </c>
      <c r="I113" s="471">
        <v>2240</v>
      </c>
      <c r="J113" s="471">
        <v>270</v>
      </c>
    </row>
    <row r="114" spans="1:10">
      <c r="A114" s="473" t="s">
        <v>337</v>
      </c>
      <c r="B114" s="507" t="s">
        <v>339</v>
      </c>
      <c r="C114" s="474" t="s">
        <v>480</v>
      </c>
      <c r="D114" s="471">
        <v>222700</v>
      </c>
      <c r="E114" s="471">
        <v>107770</v>
      </c>
      <c r="F114" s="471">
        <v>100200</v>
      </c>
      <c r="G114" s="471">
        <v>10730</v>
      </c>
      <c r="H114" s="471">
        <v>1920</v>
      </c>
      <c r="I114" s="471">
        <v>80680</v>
      </c>
      <c r="J114" s="471">
        <v>6880</v>
      </c>
    </row>
    <row r="115" spans="1:10">
      <c r="A115" s="473" t="s">
        <v>337</v>
      </c>
      <c r="B115" s="507" t="s">
        <v>339</v>
      </c>
      <c r="C115" s="474" t="s">
        <v>481</v>
      </c>
      <c r="D115" s="471">
        <v>12420</v>
      </c>
      <c r="E115" s="471">
        <v>8240</v>
      </c>
      <c r="F115" s="471">
        <v>4180</v>
      </c>
      <c r="G115" s="471">
        <v>530</v>
      </c>
      <c r="H115" s="471">
        <v>60</v>
      </c>
      <c r="I115" s="471">
        <v>3520</v>
      </c>
      <c r="J115" s="471">
        <v>70</v>
      </c>
    </row>
    <row r="116" spans="1:10">
      <c r="A116" s="473" t="s">
        <v>337</v>
      </c>
      <c r="B116" s="507" t="s">
        <v>339</v>
      </c>
      <c r="C116" s="474" t="s">
        <v>482</v>
      </c>
      <c r="D116" s="471">
        <v>30990</v>
      </c>
      <c r="E116" s="471">
        <v>17100</v>
      </c>
      <c r="F116" s="471">
        <v>13890</v>
      </c>
      <c r="G116" s="471">
        <v>4920</v>
      </c>
      <c r="H116" s="475" t="s">
        <v>327</v>
      </c>
      <c r="I116" s="471">
        <v>8570</v>
      </c>
      <c r="J116" s="471">
        <v>400</v>
      </c>
    </row>
    <row r="117" spans="1:10">
      <c r="A117" s="473" t="s">
        <v>337</v>
      </c>
      <c r="B117" s="507" t="s">
        <v>339</v>
      </c>
      <c r="C117" s="474" t="s">
        <v>483</v>
      </c>
      <c r="D117" s="471">
        <v>34270</v>
      </c>
      <c r="E117" s="471">
        <v>14840</v>
      </c>
      <c r="F117" s="471">
        <v>19430</v>
      </c>
      <c r="G117" s="471">
        <v>1550</v>
      </c>
      <c r="H117" s="475" t="s">
        <v>327</v>
      </c>
      <c r="I117" s="471">
        <v>16990</v>
      </c>
      <c r="J117" s="471">
        <v>890</v>
      </c>
    </row>
    <row r="118" spans="1:10">
      <c r="A118" s="473" t="s">
        <v>337</v>
      </c>
      <c r="B118" s="507" t="s">
        <v>339</v>
      </c>
      <c r="C118" s="474" t="s">
        <v>484</v>
      </c>
      <c r="D118" s="471">
        <v>44370</v>
      </c>
      <c r="E118" s="471">
        <v>18370</v>
      </c>
      <c r="F118" s="471">
        <v>26000</v>
      </c>
      <c r="G118" s="471">
        <v>1490</v>
      </c>
      <c r="H118" s="471">
        <v>650</v>
      </c>
      <c r="I118" s="471">
        <v>22630</v>
      </c>
      <c r="J118" s="471">
        <v>1230</v>
      </c>
    </row>
    <row r="119" spans="1:10">
      <c r="A119" s="473" t="s">
        <v>337</v>
      </c>
      <c r="B119" s="507" t="s">
        <v>339</v>
      </c>
      <c r="C119" s="474" t="s">
        <v>485</v>
      </c>
      <c r="D119" s="471">
        <v>38400</v>
      </c>
      <c r="E119" s="471">
        <v>24550</v>
      </c>
      <c r="F119" s="471">
        <v>13840</v>
      </c>
      <c r="G119" s="471">
        <v>850</v>
      </c>
      <c r="H119" s="471">
        <v>1210</v>
      </c>
      <c r="I119" s="471">
        <v>10460</v>
      </c>
      <c r="J119" s="471">
        <v>1320</v>
      </c>
    </row>
    <row r="120" spans="1:10">
      <c r="A120" s="473" t="s">
        <v>337</v>
      </c>
      <c r="B120" s="507" t="s">
        <v>339</v>
      </c>
      <c r="C120" s="474" t="s">
        <v>486</v>
      </c>
      <c r="D120" s="471">
        <v>36990</v>
      </c>
      <c r="E120" s="471">
        <v>19590</v>
      </c>
      <c r="F120" s="471">
        <v>17400</v>
      </c>
      <c r="G120" s="471">
        <v>1260</v>
      </c>
      <c r="H120" s="475" t="s">
        <v>327</v>
      </c>
      <c r="I120" s="471">
        <v>13610</v>
      </c>
      <c r="J120" s="471">
        <v>2530</v>
      </c>
    </row>
    <row r="121" spans="1:10">
      <c r="A121" s="473" t="s">
        <v>337</v>
      </c>
      <c r="B121" s="507" t="s">
        <v>339</v>
      </c>
      <c r="C121" s="474" t="s">
        <v>487</v>
      </c>
      <c r="D121" s="471">
        <v>6890</v>
      </c>
      <c r="E121" s="471">
        <v>3970</v>
      </c>
      <c r="F121" s="471">
        <v>2930</v>
      </c>
      <c r="G121" s="475" t="s">
        <v>327</v>
      </c>
      <c r="H121" s="475" t="s">
        <v>327</v>
      </c>
      <c r="I121" s="471">
        <v>2610</v>
      </c>
      <c r="J121" s="471">
        <v>320</v>
      </c>
    </row>
    <row r="122" spans="1:10">
      <c r="A122" s="473" t="s">
        <v>337</v>
      </c>
      <c r="B122" s="507" t="s">
        <v>340</v>
      </c>
      <c r="C122" s="474" t="s">
        <v>480</v>
      </c>
      <c r="D122" s="471">
        <v>137350</v>
      </c>
      <c r="E122" s="471">
        <v>90350</v>
      </c>
      <c r="F122" s="471">
        <v>42290</v>
      </c>
      <c r="G122" s="471">
        <v>4400</v>
      </c>
      <c r="H122" s="471">
        <v>2650</v>
      </c>
      <c r="I122" s="471">
        <v>32890</v>
      </c>
      <c r="J122" s="471">
        <v>2360</v>
      </c>
    </row>
    <row r="123" spans="1:10">
      <c r="A123" s="473" t="s">
        <v>337</v>
      </c>
      <c r="B123" s="507" t="s">
        <v>340</v>
      </c>
      <c r="C123" s="474" t="s">
        <v>481</v>
      </c>
      <c r="D123" s="471">
        <v>8600</v>
      </c>
      <c r="E123" s="471">
        <v>5800</v>
      </c>
      <c r="F123" s="471">
        <v>2800</v>
      </c>
      <c r="G123" s="471">
        <v>210</v>
      </c>
      <c r="H123" s="471">
        <v>1270</v>
      </c>
      <c r="I123" s="471">
        <v>1200</v>
      </c>
      <c r="J123" s="471">
        <v>120</v>
      </c>
    </row>
    <row r="124" spans="1:10">
      <c r="A124" s="473" t="s">
        <v>337</v>
      </c>
      <c r="B124" s="507" t="s">
        <v>340</v>
      </c>
      <c r="C124" s="474" t="s">
        <v>482</v>
      </c>
      <c r="D124" s="471">
        <v>18760</v>
      </c>
      <c r="E124" s="471">
        <v>14790</v>
      </c>
      <c r="F124" s="471">
        <v>3980</v>
      </c>
      <c r="G124" s="471">
        <v>430</v>
      </c>
      <c r="H124" s="471">
        <v>860</v>
      </c>
      <c r="I124" s="471">
        <v>2370</v>
      </c>
      <c r="J124" s="471">
        <v>320</v>
      </c>
    </row>
    <row r="125" spans="1:10">
      <c r="A125" s="473" t="s">
        <v>337</v>
      </c>
      <c r="B125" s="507" t="s">
        <v>340</v>
      </c>
      <c r="C125" s="474" t="s">
        <v>483</v>
      </c>
      <c r="D125" s="471">
        <v>23060</v>
      </c>
      <c r="E125" s="471">
        <v>13840</v>
      </c>
      <c r="F125" s="471">
        <v>9220</v>
      </c>
      <c r="G125" s="471">
        <v>680</v>
      </c>
      <c r="H125" s="471">
        <v>240</v>
      </c>
      <c r="I125" s="471">
        <v>8030</v>
      </c>
      <c r="J125" s="471">
        <v>270</v>
      </c>
    </row>
    <row r="126" spans="1:10">
      <c r="A126" s="473" t="s">
        <v>337</v>
      </c>
      <c r="B126" s="507" t="s">
        <v>340</v>
      </c>
      <c r="C126" s="474" t="s">
        <v>484</v>
      </c>
      <c r="D126" s="471">
        <v>29820</v>
      </c>
      <c r="E126" s="471">
        <v>19110</v>
      </c>
      <c r="F126" s="471">
        <v>10700</v>
      </c>
      <c r="G126" s="471">
        <v>1400</v>
      </c>
      <c r="H126" s="471">
        <v>130</v>
      </c>
      <c r="I126" s="471">
        <v>8460</v>
      </c>
      <c r="J126" s="471">
        <v>720</v>
      </c>
    </row>
    <row r="127" spans="1:10">
      <c r="A127" s="473" t="s">
        <v>337</v>
      </c>
      <c r="B127" s="507" t="s">
        <v>340</v>
      </c>
      <c r="C127" s="474" t="s">
        <v>485</v>
      </c>
      <c r="D127" s="471">
        <v>22150</v>
      </c>
      <c r="E127" s="471">
        <v>15030</v>
      </c>
      <c r="F127" s="471">
        <v>7120</v>
      </c>
      <c r="G127" s="471">
        <v>1120</v>
      </c>
      <c r="H127" s="471">
        <v>150</v>
      </c>
      <c r="I127" s="471">
        <v>5490</v>
      </c>
      <c r="J127" s="471">
        <v>370</v>
      </c>
    </row>
    <row r="128" spans="1:10">
      <c r="A128" s="473" t="s">
        <v>337</v>
      </c>
      <c r="B128" s="507" t="s">
        <v>340</v>
      </c>
      <c r="C128" s="474" t="s">
        <v>486</v>
      </c>
      <c r="D128" s="471">
        <v>23440</v>
      </c>
      <c r="E128" s="471">
        <v>17090</v>
      </c>
      <c r="F128" s="471">
        <v>6350</v>
      </c>
      <c r="G128" s="471">
        <v>560</v>
      </c>
      <c r="H128" s="475" t="s">
        <v>327</v>
      </c>
      <c r="I128" s="471">
        <v>5350</v>
      </c>
      <c r="J128" s="471">
        <v>440</v>
      </c>
    </row>
    <row r="129" spans="1:10">
      <c r="A129" s="473" t="s">
        <v>337</v>
      </c>
      <c r="B129" s="507" t="s">
        <v>340</v>
      </c>
      <c r="C129" s="474" t="s">
        <v>487</v>
      </c>
      <c r="D129" s="471">
        <v>5470</v>
      </c>
      <c r="E129" s="471">
        <v>4000</v>
      </c>
      <c r="F129" s="471">
        <v>1470</v>
      </c>
      <c r="G129" s="475" t="s">
        <v>327</v>
      </c>
      <c r="H129" s="475" t="s">
        <v>327</v>
      </c>
      <c r="I129" s="471">
        <v>1340</v>
      </c>
      <c r="J129" s="471">
        <v>130</v>
      </c>
    </row>
    <row r="130" spans="1:10">
      <c r="A130" s="473" t="s">
        <v>337</v>
      </c>
      <c r="B130" s="507" t="s">
        <v>341</v>
      </c>
      <c r="C130" s="474" t="s">
        <v>480</v>
      </c>
      <c r="D130" s="471">
        <v>215740</v>
      </c>
      <c r="E130" s="471">
        <v>121560</v>
      </c>
      <c r="F130" s="471">
        <v>88870</v>
      </c>
      <c r="G130" s="471">
        <v>11280</v>
      </c>
      <c r="H130" s="471">
        <v>9300</v>
      </c>
      <c r="I130" s="471">
        <v>63690</v>
      </c>
      <c r="J130" s="471">
        <v>4610</v>
      </c>
    </row>
    <row r="131" spans="1:10">
      <c r="A131" s="473" t="s">
        <v>337</v>
      </c>
      <c r="B131" s="507" t="s">
        <v>341</v>
      </c>
      <c r="C131" s="474" t="s">
        <v>481</v>
      </c>
      <c r="D131" s="471">
        <v>8180</v>
      </c>
      <c r="E131" s="471">
        <v>5110</v>
      </c>
      <c r="F131" s="471">
        <v>3070</v>
      </c>
      <c r="G131" s="471">
        <v>890</v>
      </c>
      <c r="H131" s="471">
        <v>170</v>
      </c>
      <c r="I131" s="471">
        <v>1810</v>
      </c>
      <c r="J131" s="471">
        <v>200</v>
      </c>
    </row>
    <row r="132" spans="1:10">
      <c r="A132" s="473" t="s">
        <v>337</v>
      </c>
      <c r="B132" s="507" t="s">
        <v>341</v>
      </c>
      <c r="C132" s="474" t="s">
        <v>482</v>
      </c>
      <c r="D132" s="471">
        <v>27100</v>
      </c>
      <c r="E132" s="471">
        <v>16590</v>
      </c>
      <c r="F132" s="471">
        <v>10500</v>
      </c>
      <c r="G132" s="471">
        <v>2570</v>
      </c>
      <c r="H132" s="471">
        <v>2090</v>
      </c>
      <c r="I132" s="471">
        <v>5610</v>
      </c>
      <c r="J132" s="471">
        <v>240</v>
      </c>
    </row>
    <row r="133" spans="1:10">
      <c r="A133" s="473" t="s">
        <v>337</v>
      </c>
      <c r="B133" s="507" t="s">
        <v>341</v>
      </c>
      <c r="C133" s="474" t="s">
        <v>483</v>
      </c>
      <c r="D133" s="471">
        <v>34470</v>
      </c>
      <c r="E133" s="471">
        <v>14720</v>
      </c>
      <c r="F133" s="471">
        <v>19740</v>
      </c>
      <c r="G133" s="471">
        <v>2300</v>
      </c>
      <c r="H133" s="471">
        <v>3610</v>
      </c>
      <c r="I133" s="471">
        <v>12700</v>
      </c>
      <c r="J133" s="471">
        <v>1130</v>
      </c>
    </row>
    <row r="134" spans="1:10">
      <c r="A134" s="473" t="s">
        <v>337</v>
      </c>
      <c r="B134" s="507" t="s">
        <v>341</v>
      </c>
      <c r="C134" s="474" t="s">
        <v>484</v>
      </c>
      <c r="D134" s="471">
        <v>54890</v>
      </c>
      <c r="E134" s="471">
        <v>31700</v>
      </c>
      <c r="F134" s="471">
        <v>23190</v>
      </c>
      <c r="G134" s="471">
        <v>2290</v>
      </c>
      <c r="H134" s="471">
        <v>1970</v>
      </c>
      <c r="I134" s="471">
        <v>18090</v>
      </c>
      <c r="J134" s="471">
        <v>840</v>
      </c>
    </row>
    <row r="135" spans="1:10">
      <c r="A135" s="473" t="s">
        <v>337</v>
      </c>
      <c r="B135" s="507" t="s">
        <v>341</v>
      </c>
      <c r="C135" s="474" t="s">
        <v>485</v>
      </c>
      <c r="D135" s="471">
        <v>38720</v>
      </c>
      <c r="E135" s="471">
        <v>26450</v>
      </c>
      <c r="F135" s="471">
        <v>12280</v>
      </c>
      <c r="G135" s="471">
        <v>540</v>
      </c>
      <c r="H135" s="471">
        <v>990</v>
      </c>
      <c r="I135" s="471">
        <v>9550</v>
      </c>
      <c r="J135" s="471">
        <v>1190</v>
      </c>
    </row>
    <row r="136" spans="1:10">
      <c r="A136" s="473" t="s">
        <v>337</v>
      </c>
      <c r="B136" s="507" t="s">
        <v>341</v>
      </c>
      <c r="C136" s="474" t="s">
        <v>486</v>
      </c>
      <c r="D136" s="471">
        <v>36930</v>
      </c>
      <c r="E136" s="471">
        <v>22210</v>
      </c>
      <c r="F136" s="471">
        <v>14720</v>
      </c>
      <c r="G136" s="471">
        <v>2650</v>
      </c>
      <c r="H136" s="471">
        <v>430</v>
      </c>
      <c r="I136" s="471">
        <v>10920</v>
      </c>
      <c r="J136" s="471">
        <v>720</v>
      </c>
    </row>
    <row r="137" spans="1:10">
      <c r="A137" s="473" t="s">
        <v>337</v>
      </c>
      <c r="B137" s="507" t="s">
        <v>341</v>
      </c>
      <c r="C137" s="474" t="s">
        <v>487</v>
      </c>
      <c r="D137" s="471">
        <v>6330</v>
      </c>
      <c r="E137" s="471">
        <v>2750</v>
      </c>
      <c r="F137" s="471">
        <v>3580</v>
      </c>
      <c r="G137" s="471">
        <v>30</v>
      </c>
      <c r="H137" s="471">
        <v>50</v>
      </c>
      <c r="I137" s="471">
        <v>3230</v>
      </c>
      <c r="J137" s="471">
        <v>280</v>
      </c>
    </row>
    <row r="138" spans="1:10">
      <c r="A138" s="473" t="s">
        <v>337</v>
      </c>
      <c r="B138" s="507" t="s">
        <v>342</v>
      </c>
      <c r="C138" s="474" t="s">
        <v>480</v>
      </c>
      <c r="D138" s="471">
        <v>17670</v>
      </c>
      <c r="E138" s="471">
        <v>12230</v>
      </c>
      <c r="F138" s="471">
        <v>4230</v>
      </c>
      <c r="G138" s="471">
        <v>630</v>
      </c>
      <c r="H138" s="475" t="s">
        <v>327</v>
      </c>
      <c r="I138" s="471">
        <v>3150</v>
      </c>
      <c r="J138" s="471">
        <v>450</v>
      </c>
    </row>
    <row r="139" spans="1:10">
      <c r="A139" s="473" t="s">
        <v>337</v>
      </c>
      <c r="B139" s="507" t="s">
        <v>342</v>
      </c>
      <c r="C139" s="474" t="s">
        <v>481</v>
      </c>
      <c r="D139" s="471">
        <v>2340</v>
      </c>
      <c r="E139" s="471">
        <v>2010</v>
      </c>
      <c r="F139" s="471">
        <v>330</v>
      </c>
      <c r="G139" s="471">
        <v>80</v>
      </c>
      <c r="H139" s="475" t="s">
        <v>327</v>
      </c>
      <c r="I139" s="471">
        <v>220</v>
      </c>
      <c r="J139" s="471">
        <v>20</v>
      </c>
    </row>
    <row r="140" spans="1:10">
      <c r="A140" s="473" t="s">
        <v>337</v>
      </c>
      <c r="B140" s="507" t="s">
        <v>342</v>
      </c>
      <c r="C140" s="474" t="s">
        <v>482</v>
      </c>
      <c r="D140" s="471">
        <v>2750</v>
      </c>
      <c r="E140" s="471">
        <v>2050</v>
      </c>
      <c r="F140" s="471">
        <v>690</v>
      </c>
      <c r="G140" s="471">
        <v>250</v>
      </c>
      <c r="H140" s="475" t="s">
        <v>327</v>
      </c>
      <c r="I140" s="471">
        <v>410</v>
      </c>
      <c r="J140" s="471">
        <v>30</v>
      </c>
    </row>
    <row r="141" spans="1:10">
      <c r="A141" s="473" t="s">
        <v>337</v>
      </c>
      <c r="B141" s="507" t="s">
        <v>342</v>
      </c>
      <c r="C141" s="474" t="s">
        <v>483</v>
      </c>
      <c r="D141" s="471">
        <v>3120</v>
      </c>
      <c r="E141" s="471">
        <v>2120</v>
      </c>
      <c r="F141" s="471">
        <v>1010</v>
      </c>
      <c r="G141" s="471">
        <v>70</v>
      </c>
      <c r="H141" s="475" t="s">
        <v>327</v>
      </c>
      <c r="I141" s="471">
        <v>830</v>
      </c>
      <c r="J141" s="471">
        <v>120</v>
      </c>
    </row>
    <row r="142" spans="1:10">
      <c r="A142" s="473" t="s">
        <v>337</v>
      </c>
      <c r="B142" s="507" t="s">
        <v>342</v>
      </c>
      <c r="C142" s="474" t="s">
        <v>484</v>
      </c>
      <c r="D142" s="471">
        <v>3500</v>
      </c>
      <c r="E142" s="471">
        <v>2350</v>
      </c>
      <c r="F142" s="471">
        <v>1160</v>
      </c>
      <c r="G142" s="471">
        <v>180</v>
      </c>
      <c r="H142" s="475" t="s">
        <v>327</v>
      </c>
      <c r="I142" s="471">
        <v>770</v>
      </c>
      <c r="J142" s="471">
        <v>200</v>
      </c>
    </row>
    <row r="143" spans="1:10">
      <c r="A143" s="473" t="s">
        <v>337</v>
      </c>
      <c r="B143" s="507" t="s">
        <v>342</v>
      </c>
      <c r="C143" s="474" t="s">
        <v>485</v>
      </c>
      <c r="D143" s="471">
        <v>2310</v>
      </c>
      <c r="E143" s="471">
        <v>1720</v>
      </c>
      <c r="F143" s="471">
        <v>600</v>
      </c>
      <c r="G143" s="471">
        <v>50</v>
      </c>
      <c r="H143" s="475" t="s">
        <v>327</v>
      </c>
      <c r="I143" s="471">
        <v>530</v>
      </c>
      <c r="J143" s="471">
        <v>10</v>
      </c>
    </row>
    <row r="144" spans="1:10">
      <c r="A144" s="473" t="s">
        <v>337</v>
      </c>
      <c r="B144" s="507" t="s">
        <v>342</v>
      </c>
      <c r="C144" s="474" t="s">
        <v>486</v>
      </c>
      <c r="D144" s="471">
        <v>1670</v>
      </c>
      <c r="E144" s="471">
        <v>1430</v>
      </c>
      <c r="F144" s="471">
        <v>230</v>
      </c>
      <c r="G144" s="475" t="s">
        <v>327</v>
      </c>
      <c r="H144" s="475" t="s">
        <v>327</v>
      </c>
      <c r="I144" s="471">
        <v>200</v>
      </c>
      <c r="J144" s="471">
        <v>40</v>
      </c>
    </row>
    <row r="145" spans="1:10">
      <c r="A145" s="473" t="s">
        <v>337</v>
      </c>
      <c r="B145" s="507" t="s">
        <v>342</v>
      </c>
      <c r="C145" s="474" t="s">
        <v>487</v>
      </c>
      <c r="D145" s="471">
        <v>470</v>
      </c>
      <c r="E145" s="471">
        <v>280</v>
      </c>
      <c r="F145" s="471">
        <v>190</v>
      </c>
      <c r="G145" s="475" t="s">
        <v>327</v>
      </c>
      <c r="H145" s="475" t="s">
        <v>327</v>
      </c>
      <c r="I145" s="471">
        <v>170</v>
      </c>
      <c r="J145" s="471">
        <v>20</v>
      </c>
    </row>
    <row r="146" spans="1:10">
      <c r="A146" s="473" t="s">
        <v>337</v>
      </c>
      <c r="B146" s="507" t="s">
        <v>343</v>
      </c>
      <c r="C146" s="474" t="s">
        <v>480</v>
      </c>
      <c r="D146" s="471">
        <v>42800</v>
      </c>
      <c r="E146" s="471">
        <v>29090</v>
      </c>
      <c r="F146" s="471">
        <v>12390</v>
      </c>
      <c r="G146" s="471">
        <v>2380</v>
      </c>
      <c r="H146" s="471">
        <v>1530</v>
      </c>
      <c r="I146" s="471">
        <v>8170</v>
      </c>
      <c r="J146" s="471">
        <v>310</v>
      </c>
    </row>
    <row r="147" spans="1:10">
      <c r="A147" s="473" t="s">
        <v>337</v>
      </c>
      <c r="B147" s="507" t="s">
        <v>343</v>
      </c>
      <c r="C147" s="474" t="s">
        <v>481</v>
      </c>
      <c r="D147" s="471">
        <v>1740</v>
      </c>
      <c r="E147" s="471">
        <v>1300</v>
      </c>
      <c r="F147" s="471">
        <v>440</v>
      </c>
      <c r="G147" s="475" t="s">
        <v>327</v>
      </c>
      <c r="H147" s="475" t="s">
        <v>327</v>
      </c>
      <c r="I147" s="471">
        <v>440</v>
      </c>
      <c r="J147" s="475" t="s">
        <v>327</v>
      </c>
    </row>
    <row r="148" spans="1:10">
      <c r="A148" s="473" t="s">
        <v>337</v>
      </c>
      <c r="B148" s="507" t="s">
        <v>343</v>
      </c>
      <c r="C148" s="474" t="s">
        <v>482</v>
      </c>
      <c r="D148" s="471">
        <v>6250</v>
      </c>
      <c r="E148" s="471">
        <v>3760</v>
      </c>
      <c r="F148" s="471">
        <v>2490</v>
      </c>
      <c r="G148" s="471">
        <v>570</v>
      </c>
      <c r="H148" s="471">
        <v>1130</v>
      </c>
      <c r="I148" s="471">
        <v>790</v>
      </c>
      <c r="J148" s="475" t="s">
        <v>327</v>
      </c>
    </row>
    <row r="149" spans="1:10">
      <c r="A149" s="473" t="s">
        <v>337</v>
      </c>
      <c r="B149" s="507" t="s">
        <v>343</v>
      </c>
      <c r="C149" s="474" t="s">
        <v>483</v>
      </c>
      <c r="D149" s="471">
        <v>7480</v>
      </c>
      <c r="E149" s="471">
        <v>5210</v>
      </c>
      <c r="F149" s="471">
        <v>2280</v>
      </c>
      <c r="G149" s="471">
        <v>100</v>
      </c>
      <c r="H149" s="471">
        <v>310</v>
      </c>
      <c r="I149" s="471">
        <v>1810</v>
      </c>
      <c r="J149" s="471">
        <v>60</v>
      </c>
    </row>
    <row r="150" spans="1:10">
      <c r="A150" s="473" t="s">
        <v>337</v>
      </c>
      <c r="B150" s="507" t="s">
        <v>343</v>
      </c>
      <c r="C150" s="474" t="s">
        <v>484</v>
      </c>
      <c r="D150" s="471">
        <v>11490</v>
      </c>
      <c r="E150" s="471">
        <v>7460</v>
      </c>
      <c r="F150" s="471">
        <v>4030</v>
      </c>
      <c r="G150" s="471">
        <v>1370</v>
      </c>
      <c r="H150" s="471">
        <v>70</v>
      </c>
      <c r="I150" s="471">
        <v>2490</v>
      </c>
      <c r="J150" s="471">
        <v>110</v>
      </c>
    </row>
    <row r="151" spans="1:10">
      <c r="A151" s="473" t="s">
        <v>337</v>
      </c>
      <c r="B151" s="507" t="s">
        <v>343</v>
      </c>
      <c r="C151" s="474" t="s">
        <v>485</v>
      </c>
      <c r="D151" s="471">
        <v>8220</v>
      </c>
      <c r="E151" s="471">
        <v>6770</v>
      </c>
      <c r="F151" s="471">
        <v>1450</v>
      </c>
      <c r="G151" s="475" t="s">
        <v>327</v>
      </c>
      <c r="H151" s="471">
        <v>20</v>
      </c>
      <c r="I151" s="471">
        <v>1330</v>
      </c>
      <c r="J151" s="471">
        <v>100</v>
      </c>
    </row>
    <row r="152" spans="1:10">
      <c r="A152" s="473" t="s">
        <v>337</v>
      </c>
      <c r="B152" s="507" t="s">
        <v>343</v>
      </c>
      <c r="C152" s="474" t="s">
        <v>486</v>
      </c>
      <c r="D152" s="471">
        <v>4820</v>
      </c>
      <c r="E152" s="471">
        <v>3440</v>
      </c>
      <c r="F152" s="471">
        <v>1380</v>
      </c>
      <c r="G152" s="471">
        <v>340</v>
      </c>
      <c r="H152" s="475" t="s">
        <v>327</v>
      </c>
      <c r="I152" s="471">
        <v>1040</v>
      </c>
      <c r="J152" s="475" t="s">
        <v>327</v>
      </c>
    </row>
    <row r="153" spans="1:10">
      <c r="A153" s="473" t="s">
        <v>337</v>
      </c>
      <c r="B153" s="507" t="s">
        <v>343</v>
      </c>
      <c r="C153" s="474" t="s">
        <v>487</v>
      </c>
      <c r="D153" s="471">
        <v>1150</v>
      </c>
      <c r="E153" s="471">
        <v>940</v>
      </c>
      <c r="F153" s="471">
        <v>210</v>
      </c>
      <c r="G153" s="475" t="s">
        <v>327</v>
      </c>
      <c r="H153" s="475" t="s">
        <v>327</v>
      </c>
      <c r="I153" s="471">
        <v>170</v>
      </c>
      <c r="J153" s="471">
        <v>40</v>
      </c>
    </row>
    <row r="154" spans="1:10">
      <c r="A154" s="473" t="s">
        <v>337</v>
      </c>
      <c r="B154" s="507" t="s">
        <v>344</v>
      </c>
      <c r="C154" s="474" t="s">
        <v>480</v>
      </c>
      <c r="D154" s="471">
        <v>82460</v>
      </c>
      <c r="E154" s="471">
        <v>49430</v>
      </c>
      <c r="F154" s="471">
        <v>31370</v>
      </c>
      <c r="G154" s="471">
        <v>3470</v>
      </c>
      <c r="H154" s="471">
        <v>1130</v>
      </c>
      <c r="I154" s="471">
        <v>24670</v>
      </c>
      <c r="J154" s="471">
        <v>2100</v>
      </c>
    </row>
    <row r="155" spans="1:10">
      <c r="A155" s="473" t="s">
        <v>337</v>
      </c>
      <c r="B155" s="507" t="s">
        <v>344</v>
      </c>
      <c r="C155" s="474" t="s">
        <v>481</v>
      </c>
      <c r="D155" s="471">
        <v>4850</v>
      </c>
      <c r="E155" s="471">
        <v>3330</v>
      </c>
      <c r="F155" s="471">
        <v>1520</v>
      </c>
      <c r="G155" s="471">
        <v>300</v>
      </c>
      <c r="H155" s="475" t="s">
        <v>327</v>
      </c>
      <c r="I155" s="471">
        <v>1160</v>
      </c>
      <c r="J155" s="471">
        <v>60</v>
      </c>
    </row>
    <row r="156" spans="1:10">
      <c r="A156" s="473" t="s">
        <v>337</v>
      </c>
      <c r="B156" s="507" t="s">
        <v>344</v>
      </c>
      <c r="C156" s="474" t="s">
        <v>482</v>
      </c>
      <c r="D156" s="471">
        <v>10740</v>
      </c>
      <c r="E156" s="471">
        <v>7370</v>
      </c>
      <c r="F156" s="471">
        <v>3370</v>
      </c>
      <c r="G156" s="471">
        <v>910</v>
      </c>
      <c r="H156" s="471">
        <v>20</v>
      </c>
      <c r="I156" s="471">
        <v>2230</v>
      </c>
      <c r="J156" s="471">
        <v>200</v>
      </c>
    </row>
    <row r="157" spans="1:10">
      <c r="A157" s="473" t="s">
        <v>337</v>
      </c>
      <c r="B157" s="507" t="s">
        <v>344</v>
      </c>
      <c r="C157" s="474" t="s">
        <v>483</v>
      </c>
      <c r="D157" s="471">
        <v>12140</v>
      </c>
      <c r="E157" s="471">
        <v>6180</v>
      </c>
      <c r="F157" s="471">
        <v>5970</v>
      </c>
      <c r="G157" s="471">
        <v>760</v>
      </c>
      <c r="H157" s="471">
        <v>60</v>
      </c>
      <c r="I157" s="471">
        <v>4690</v>
      </c>
      <c r="J157" s="471">
        <v>460</v>
      </c>
    </row>
    <row r="158" spans="1:10">
      <c r="A158" s="473" t="s">
        <v>337</v>
      </c>
      <c r="B158" s="507" t="s">
        <v>344</v>
      </c>
      <c r="C158" s="474" t="s">
        <v>484</v>
      </c>
      <c r="D158" s="471">
        <v>20150</v>
      </c>
      <c r="E158" s="471">
        <v>11160</v>
      </c>
      <c r="F158" s="471">
        <v>8990</v>
      </c>
      <c r="G158" s="471">
        <v>580</v>
      </c>
      <c r="H158" s="471">
        <v>920</v>
      </c>
      <c r="I158" s="471">
        <v>6960</v>
      </c>
      <c r="J158" s="471">
        <v>530</v>
      </c>
    </row>
    <row r="159" spans="1:10">
      <c r="A159" s="473" t="s">
        <v>337</v>
      </c>
      <c r="B159" s="507" t="s">
        <v>344</v>
      </c>
      <c r="C159" s="474" t="s">
        <v>485</v>
      </c>
      <c r="D159" s="471">
        <v>13500</v>
      </c>
      <c r="E159" s="471">
        <v>9890</v>
      </c>
      <c r="F159" s="471">
        <v>3610</v>
      </c>
      <c r="G159" s="471">
        <v>170</v>
      </c>
      <c r="H159" s="471">
        <v>60</v>
      </c>
      <c r="I159" s="471">
        <v>3130</v>
      </c>
      <c r="J159" s="471">
        <v>260</v>
      </c>
    </row>
    <row r="160" spans="1:10">
      <c r="A160" s="473" t="s">
        <v>337</v>
      </c>
      <c r="B160" s="507" t="s">
        <v>344</v>
      </c>
      <c r="C160" s="474" t="s">
        <v>486</v>
      </c>
      <c r="D160" s="471">
        <v>13250</v>
      </c>
      <c r="E160" s="471">
        <v>8920</v>
      </c>
      <c r="F160" s="471">
        <v>4330</v>
      </c>
      <c r="G160" s="471">
        <v>630</v>
      </c>
      <c r="H160" s="471">
        <v>60</v>
      </c>
      <c r="I160" s="471">
        <v>3300</v>
      </c>
      <c r="J160" s="471">
        <v>340</v>
      </c>
    </row>
    <row r="161" spans="1:10">
      <c r="A161" s="473" t="s">
        <v>337</v>
      </c>
      <c r="B161" s="507" t="s">
        <v>344</v>
      </c>
      <c r="C161" s="474" t="s">
        <v>487</v>
      </c>
      <c r="D161" s="471">
        <v>3060</v>
      </c>
      <c r="E161" s="471">
        <v>1500</v>
      </c>
      <c r="F161" s="471">
        <v>1570</v>
      </c>
      <c r="G161" s="475" t="s">
        <v>327</v>
      </c>
      <c r="H161" s="475" t="s">
        <v>327</v>
      </c>
      <c r="I161" s="471">
        <v>1470</v>
      </c>
      <c r="J161" s="471">
        <v>90</v>
      </c>
    </row>
    <row r="162" spans="1:10">
      <c r="A162" s="473" t="s">
        <v>337</v>
      </c>
      <c r="B162" s="507" t="s">
        <v>345</v>
      </c>
      <c r="C162" s="474" t="s">
        <v>480</v>
      </c>
      <c r="D162" s="471">
        <v>11430</v>
      </c>
      <c r="E162" s="471">
        <v>9110</v>
      </c>
      <c r="F162" s="471">
        <v>2090</v>
      </c>
      <c r="G162" s="471">
        <v>190</v>
      </c>
      <c r="H162" s="475" t="s">
        <v>327</v>
      </c>
      <c r="I162" s="471">
        <v>1760</v>
      </c>
      <c r="J162" s="471">
        <v>130</v>
      </c>
    </row>
    <row r="163" spans="1:10">
      <c r="A163" s="473" t="s">
        <v>337</v>
      </c>
      <c r="B163" s="507" t="s">
        <v>345</v>
      </c>
      <c r="C163" s="474" t="s">
        <v>481</v>
      </c>
      <c r="D163" s="471">
        <v>1930</v>
      </c>
      <c r="E163" s="471">
        <v>1620</v>
      </c>
      <c r="F163" s="471">
        <v>310</v>
      </c>
      <c r="G163" s="471">
        <v>40</v>
      </c>
      <c r="H163" s="475" t="s">
        <v>327</v>
      </c>
      <c r="I163" s="471">
        <v>280</v>
      </c>
      <c r="J163" s="475" t="s">
        <v>327</v>
      </c>
    </row>
    <row r="164" spans="1:10">
      <c r="A164" s="473" t="s">
        <v>337</v>
      </c>
      <c r="B164" s="507" t="s">
        <v>345</v>
      </c>
      <c r="C164" s="474" t="s">
        <v>482</v>
      </c>
      <c r="D164" s="471">
        <v>2100</v>
      </c>
      <c r="E164" s="471">
        <v>1920</v>
      </c>
      <c r="F164" s="471">
        <v>190</v>
      </c>
      <c r="G164" s="471">
        <v>30</v>
      </c>
      <c r="H164" s="475" t="s">
        <v>327</v>
      </c>
      <c r="I164" s="471">
        <v>140</v>
      </c>
      <c r="J164" s="471">
        <v>20</v>
      </c>
    </row>
    <row r="165" spans="1:10">
      <c r="A165" s="473" t="s">
        <v>337</v>
      </c>
      <c r="B165" s="507" t="s">
        <v>345</v>
      </c>
      <c r="C165" s="474" t="s">
        <v>483</v>
      </c>
      <c r="D165" s="471">
        <v>1920</v>
      </c>
      <c r="E165" s="471">
        <v>1650</v>
      </c>
      <c r="F165" s="471">
        <v>270</v>
      </c>
      <c r="G165" s="471">
        <v>10</v>
      </c>
      <c r="H165" s="475" t="s">
        <v>327</v>
      </c>
      <c r="I165" s="471">
        <v>240</v>
      </c>
      <c r="J165" s="471">
        <v>20</v>
      </c>
    </row>
    <row r="166" spans="1:10">
      <c r="A166" s="473" t="s">
        <v>337</v>
      </c>
      <c r="B166" s="507" t="s">
        <v>345</v>
      </c>
      <c r="C166" s="474" t="s">
        <v>484</v>
      </c>
      <c r="D166" s="471">
        <v>1740</v>
      </c>
      <c r="E166" s="471">
        <v>1290</v>
      </c>
      <c r="F166" s="471">
        <v>450</v>
      </c>
      <c r="G166" s="471">
        <v>60</v>
      </c>
      <c r="H166" s="475" t="s">
        <v>327</v>
      </c>
      <c r="I166" s="471">
        <v>360</v>
      </c>
      <c r="J166" s="471">
        <v>30</v>
      </c>
    </row>
    <row r="167" spans="1:10">
      <c r="A167" s="473" t="s">
        <v>337</v>
      </c>
      <c r="B167" s="507" t="s">
        <v>345</v>
      </c>
      <c r="C167" s="474" t="s">
        <v>485</v>
      </c>
      <c r="D167" s="471">
        <v>1730</v>
      </c>
      <c r="E167" s="471">
        <v>1250</v>
      </c>
      <c r="F167" s="471">
        <v>490</v>
      </c>
      <c r="G167" s="471">
        <v>60</v>
      </c>
      <c r="H167" s="475" t="s">
        <v>327</v>
      </c>
      <c r="I167" s="471">
        <v>370</v>
      </c>
      <c r="J167" s="471">
        <v>60</v>
      </c>
    </row>
    <row r="168" spans="1:10">
      <c r="A168" s="473" t="s">
        <v>337</v>
      </c>
      <c r="B168" s="507" t="s">
        <v>345</v>
      </c>
      <c r="C168" s="474" t="s">
        <v>486</v>
      </c>
      <c r="D168" s="471">
        <v>1380</v>
      </c>
      <c r="E168" s="471">
        <v>1050</v>
      </c>
      <c r="F168" s="471">
        <v>330</v>
      </c>
      <c r="G168" s="475" t="s">
        <v>327</v>
      </c>
      <c r="H168" s="475" t="s">
        <v>327</v>
      </c>
      <c r="I168" s="471">
        <v>330</v>
      </c>
      <c r="J168" s="475" t="s">
        <v>327</v>
      </c>
    </row>
    <row r="169" spans="1:10">
      <c r="A169" s="473" t="s">
        <v>337</v>
      </c>
      <c r="B169" s="507" t="s">
        <v>345</v>
      </c>
      <c r="C169" s="474" t="s">
        <v>487</v>
      </c>
      <c r="D169" s="471">
        <v>320</v>
      </c>
      <c r="E169" s="471">
        <v>310</v>
      </c>
      <c r="F169" s="471">
        <v>10</v>
      </c>
      <c r="G169" s="475" t="s">
        <v>327</v>
      </c>
      <c r="H169" s="475" t="s">
        <v>327</v>
      </c>
      <c r="I169" s="471">
        <v>10</v>
      </c>
      <c r="J169" s="475" t="s">
        <v>327</v>
      </c>
    </row>
    <row r="170" spans="1:10">
      <c r="A170" s="473" t="s">
        <v>337</v>
      </c>
      <c r="B170" s="507" t="s">
        <v>346</v>
      </c>
      <c r="C170" s="474" t="s">
        <v>480</v>
      </c>
      <c r="D170" s="471">
        <v>29130</v>
      </c>
      <c r="E170" s="471">
        <v>21980</v>
      </c>
      <c r="F170" s="471">
        <v>6380</v>
      </c>
      <c r="G170" s="471">
        <v>560</v>
      </c>
      <c r="H170" s="475" t="s">
        <v>327</v>
      </c>
      <c r="I170" s="471">
        <v>5340</v>
      </c>
      <c r="J170" s="471">
        <v>470</v>
      </c>
    </row>
    <row r="171" spans="1:10">
      <c r="A171" s="473" t="s">
        <v>337</v>
      </c>
      <c r="B171" s="507" t="s">
        <v>346</v>
      </c>
      <c r="C171" s="474" t="s">
        <v>481</v>
      </c>
      <c r="D171" s="471">
        <v>5480</v>
      </c>
      <c r="E171" s="471">
        <v>5160</v>
      </c>
      <c r="F171" s="471">
        <v>320</v>
      </c>
      <c r="G171" s="471">
        <v>40</v>
      </c>
      <c r="H171" s="475" t="s">
        <v>327</v>
      </c>
      <c r="I171" s="471">
        <v>230</v>
      </c>
      <c r="J171" s="471">
        <v>50</v>
      </c>
    </row>
    <row r="172" spans="1:10">
      <c r="A172" s="473" t="s">
        <v>337</v>
      </c>
      <c r="B172" s="507" t="s">
        <v>346</v>
      </c>
      <c r="C172" s="474" t="s">
        <v>482</v>
      </c>
      <c r="D172" s="471">
        <v>4810</v>
      </c>
      <c r="E172" s="471">
        <v>4060</v>
      </c>
      <c r="F172" s="471">
        <v>740</v>
      </c>
      <c r="G172" s="471">
        <v>200</v>
      </c>
      <c r="H172" s="475" t="s">
        <v>327</v>
      </c>
      <c r="I172" s="471">
        <v>450</v>
      </c>
      <c r="J172" s="471">
        <v>100</v>
      </c>
    </row>
    <row r="173" spans="1:10">
      <c r="A173" s="473" t="s">
        <v>337</v>
      </c>
      <c r="B173" s="507" t="s">
        <v>346</v>
      </c>
      <c r="C173" s="474" t="s">
        <v>483</v>
      </c>
      <c r="D173" s="471">
        <v>4170</v>
      </c>
      <c r="E173" s="471">
        <v>3480</v>
      </c>
      <c r="F173" s="471">
        <v>690</v>
      </c>
      <c r="G173" s="471">
        <v>50</v>
      </c>
      <c r="H173" s="475" t="s">
        <v>327</v>
      </c>
      <c r="I173" s="471">
        <v>600</v>
      </c>
      <c r="J173" s="471">
        <v>40</v>
      </c>
    </row>
    <row r="174" spans="1:10">
      <c r="A174" s="473" t="s">
        <v>337</v>
      </c>
      <c r="B174" s="507" t="s">
        <v>346</v>
      </c>
      <c r="C174" s="474" t="s">
        <v>484</v>
      </c>
      <c r="D174" s="471">
        <v>3980</v>
      </c>
      <c r="E174" s="471">
        <v>2980</v>
      </c>
      <c r="F174" s="471">
        <v>1000</v>
      </c>
      <c r="G174" s="471">
        <v>50</v>
      </c>
      <c r="H174" s="475" t="s">
        <v>327</v>
      </c>
      <c r="I174" s="471">
        <v>950</v>
      </c>
      <c r="J174" s="475" t="s">
        <v>327</v>
      </c>
    </row>
    <row r="175" spans="1:10">
      <c r="A175" s="473" t="s">
        <v>337</v>
      </c>
      <c r="B175" s="507" t="s">
        <v>346</v>
      </c>
      <c r="C175" s="474" t="s">
        <v>485</v>
      </c>
      <c r="D175" s="471">
        <v>4600</v>
      </c>
      <c r="E175" s="471">
        <v>3110</v>
      </c>
      <c r="F175" s="471">
        <v>1490</v>
      </c>
      <c r="G175" s="471">
        <v>210</v>
      </c>
      <c r="H175" s="475" t="s">
        <v>327</v>
      </c>
      <c r="I175" s="471">
        <v>1270</v>
      </c>
      <c r="J175" s="471">
        <v>10</v>
      </c>
    </row>
    <row r="176" spans="1:10">
      <c r="A176" s="473" t="s">
        <v>337</v>
      </c>
      <c r="B176" s="507" t="s">
        <v>346</v>
      </c>
      <c r="C176" s="474" t="s">
        <v>486</v>
      </c>
      <c r="D176" s="471">
        <v>4050</v>
      </c>
      <c r="E176" s="471">
        <v>2380</v>
      </c>
      <c r="F176" s="471">
        <v>1670</v>
      </c>
      <c r="G176" s="475" t="s">
        <v>327</v>
      </c>
      <c r="H176" s="475" t="s">
        <v>327</v>
      </c>
      <c r="I176" s="471">
        <v>1470</v>
      </c>
      <c r="J176" s="471">
        <v>200</v>
      </c>
    </row>
    <row r="177" spans="1:10">
      <c r="A177" s="473" t="s">
        <v>337</v>
      </c>
      <c r="B177" s="507" t="s">
        <v>346</v>
      </c>
      <c r="C177" s="474" t="s">
        <v>487</v>
      </c>
      <c r="D177" s="471">
        <v>760</v>
      </c>
      <c r="E177" s="471">
        <v>560</v>
      </c>
      <c r="F177" s="471">
        <v>210</v>
      </c>
      <c r="G177" s="475" t="s">
        <v>327</v>
      </c>
      <c r="H177" s="475" t="s">
        <v>327</v>
      </c>
      <c r="I177" s="471">
        <v>160</v>
      </c>
      <c r="J177" s="471">
        <v>40</v>
      </c>
    </row>
    <row r="178" spans="1:10">
      <c r="A178" s="473" t="s">
        <v>337</v>
      </c>
      <c r="B178" s="507" t="s">
        <v>347</v>
      </c>
      <c r="C178" s="474" t="s">
        <v>480</v>
      </c>
      <c r="D178" s="471">
        <v>107350</v>
      </c>
      <c r="E178" s="471">
        <v>81430</v>
      </c>
      <c r="F178" s="471">
        <v>23590</v>
      </c>
      <c r="G178" s="471">
        <v>2860</v>
      </c>
      <c r="H178" s="475" t="s">
        <v>327</v>
      </c>
      <c r="I178" s="471">
        <v>18570</v>
      </c>
      <c r="J178" s="471">
        <v>2150</v>
      </c>
    </row>
    <row r="179" spans="1:10">
      <c r="A179" s="473" t="s">
        <v>337</v>
      </c>
      <c r="B179" s="507" t="s">
        <v>347</v>
      </c>
      <c r="C179" s="474" t="s">
        <v>481</v>
      </c>
      <c r="D179" s="471">
        <v>6430</v>
      </c>
      <c r="E179" s="471">
        <v>5920</v>
      </c>
      <c r="F179" s="471">
        <v>510</v>
      </c>
      <c r="G179" s="471">
        <v>110</v>
      </c>
      <c r="H179" s="475" t="s">
        <v>327</v>
      </c>
      <c r="I179" s="471">
        <v>330</v>
      </c>
      <c r="J179" s="471">
        <v>60</v>
      </c>
    </row>
    <row r="180" spans="1:10">
      <c r="A180" s="473" t="s">
        <v>337</v>
      </c>
      <c r="B180" s="507" t="s">
        <v>347</v>
      </c>
      <c r="C180" s="474" t="s">
        <v>482</v>
      </c>
      <c r="D180" s="471">
        <v>14550</v>
      </c>
      <c r="E180" s="471">
        <v>12210</v>
      </c>
      <c r="F180" s="471">
        <v>2340</v>
      </c>
      <c r="G180" s="471">
        <v>1040</v>
      </c>
      <c r="H180" s="475" t="s">
        <v>327</v>
      </c>
      <c r="I180" s="471">
        <v>1130</v>
      </c>
      <c r="J180" s="471">
        <v>170</v>
      </c>
    </row>
    <row r="181" spans="1:10">
      <c r="A181" s="473" t="s">
        <v>337</v>
      </c>
      <c r="B181" s="507" t="s">
        <v>347</v>
      </c>
      <c r="C181" s="474" t="s">
        <v>483</v>
      </c>
      <c r="D181" s="471">
        <v>19030</v>
      </c>
      <c r="E181" s="471">
        <v>14990</v>
      </c>
      <c r="F181" s="471">
        <v>4040</v>
      </c>
      <c r="G181" s="471">
        <v>260</v>
      </c>
      <c r="H181" s="475" t="s">
        <v>327</v>
      </c>
      <c r="I181" s="471">
        <v>3700</v>
      </c>
      <c r="J181" s="471">
        <v>80</v>
      </c>
    </row>
    <row r="182" spans="1:10">
      <c r="A182" s="473" t="s">
        <v>337</v>
      </c>
      <c r="B182" s="507" t="s">
        <v>347</v>
      </c>
      <c r="C182" s="474" t="s">
        <v>484</v>
      </c>
      <c r="D182" s="471">
        <v>23150</v>
      </c>
      <c r="E182" s="471">
        <v>17410</v>
      </c>
      <c r="F182" s="471">
        <v>5750</v>
      </c>
      <c r="G182" s="471">
        <v>250</v>
      </c>
      <c r="H182" s="475" t="s">
        <v>327</v>
      </c>
      <c r="I182" s="471">
        <v>5360</v>
      </c>
      <c r="J182" s="471">
        <v>130</v>
      </c>
    </row>
    <row r="183" spans="1:10">
      <c r="A183" s="473" t="s">
        <v>337</v>
      </c>
      <c r="B183" s="507" t="s">
        <v>347</v>
      </c>
      <c r="C183" s="474" t="s">
        <v>485</v>
      </c>
      <c r="D183" s="471">
        <v>18450</v>
      </c>
      <c r="E183" s="471">
        <v>14220</v>
      </c>
      <c r="F183" s="471">
        <v>4230</v>
      </c>
      <c r="G183" s="471">
        <v>1200</v>
      </c>
      <c r="H183" s="475" t="s">
        <v>327</v>
      </c>
      <c r="I183" s="471">
        <v>2780</v>
      </c>
      <c r="J183" s="471">
        <v>250</v>
      </c>
    </row>
    <row r="184" spans="1:10">
      <c r="A184" s="473" t="s">
        <v>337</v>
      </c>
      <c r="B184" s="507" t="s">
        <v>347</v>
      </c>
      <c r="C184" s="474" t="s">
        <v>486</v>
      </c>
      <c r="D184" s="471">
        <v>17450</v>
      </c>
      <c r="E184" s="471">
        <v>12420</v>
      </c>
      <c r="F184" s="471">
        <v>5030</v>
      </c>
      <c r="G184" s="475" t="s">
        <v>327</v>
      </c>
      <c r="H184" s="475" t="s">
        <v>327</v>
      </c>
      <c r="I184" s="471">
        <v>3810</v>
      </c>
      <c r="J184" s="471">
        <v>1220</v>
      </c>
    </row>
    <row r="185" spans="1:10">
      <c r="A185" s="473" t="s">
        <v>337</v>
      </c>
      <c r="B185" s="507" t="s">
        <v>347</v>
      </c>
      <c r="C185" s="474" t="s">
        <v>487</v>
      </c>
      <c r="D185" s="471">
        <v>3840</v>
      </c>
      <c r="E185" s="471">
        <v>2800</v>
      </c>
      <c r="F185" s="471">
        <v>1050</v>
      </c>
      <c r="G185" s="475" t="s">
        <v>327</v>
      </c>
      <c r="H185" s="475" t="s">
        <v>327</v>
      </c>
      <c r="I185" s="471">
        <v>810</v>
      </c>
      <c r="J185" s="471">
        <v>230</v>
      </c>
    </row>
    <row r="186" spans="1:10">
      <c r="A186" s="473" t="s">
        <v>337</v>
      </c>
      <c r="B186" s="507" t="s">
        <v>348</v>
      </c>
      <c r="C186" s="474" t="s">
        <v>480</v>
      </c>
      <c r="D186" s="471">
        <v>17810</v>
      </c>
      <c r="E186" s="471">
        <v>13560</v>
      </c>
      <c r="F186" s="471">
        <v>3930</v>
      </c>
      <c r="G186" s="471">
        <v>520</v>
      </c>
      <c r="H186" s="475" t="s">
        <v>327</v>
      </c>
      <c r="I186" s="471">
        <v>3110</v>
      </c>
      <c r="J186" s="471">
        <v>310</v>
      </c>
    </row>
    <row r="187" spans="1:10">
      <c r="A187" s="473" t="s">
        <v>337</v>
      </c>
      <c r="B187" s="507" t="s">
        <v>348</v>
      </c>
      <c r="C187" s="474" t="s">
        <v>481</v>
      </c>
      <c r="D187" s="471">
        <v>2220</v>
      </c>
      <c r="E187" s="471">
        <v>2060</v>
      </c>
      <c r="F187" s="471">
        <v>160</v>
      </c>
      <c r="G187" s="471">
        <v>10</v>
      </c>
      <c r="H187" s="475" t="s">
        <v>327</v>
      </c>
      <c r="I187" s="471">
        <v>120</v>
      </c>
      <c r="J187" s="471">
        <v>30</v>
      </c>
    </row>
    <row r="188" spans="1:10">
      <c r="A188" s="473" t="s">
        <v>337</v>
      </c>
      <c r="B188" s="507" t="s">
        <v>348</v>
      </c>
      <c r="C188" s="474" t="s">
        <v>482</v>
      </c>
      <c r="D188" s="471">
        <v>2890</v>
      </c>
      <c r="E188" s="471">
        <v>2640</v>
      </c>
      <c r="F188" s="471">
        <v>250</v>
      </c>
      <c r="G188" s="475" t="s">
        <v>327</v>
      </c>
      <c r="H188" s="475" t="s">
        <v>327</v>
      </c>
      <c r="I188" s="471">
        <v>240</v>
      </c>
      <c r="J188" s="471">
        <v>10</v>
      </c>
    </row>
    <row r="189" spans="1:10">
      <c r="A189" s="473" t="s">
        <v>337</v>
      </c>
      <c r="B189" s="507" t="s">
        <v>348</v>
      </c>
      <c r="C189" s="474" t="s">
        <v>483</v>
      </c>
      <c r="D189" s="471">
        <v>2400</v>
      </c>
      <c r="E189" s="471">
        <v>1870</v>
      </c>
      <c r="F189" s="471">
        <v>530</v>
      </c>
      <c r="G189" s="471">
        <v>160</v>
      </c>
      <c r="H189" s="475" t="s">
        <v>327</v>
      </c>
      <c r="I189" s="471">
        <v>360</v>
      </c>
      <c r="J189" s="471">
        <v>10</v>
      </c>
    </row>
    <row r="190" spans="1:10">
      <c r="A190" s="473" t="s">
        <v>337</v>
      </c>
      <c r="B190" s="507" t="s">
        <v>348</v>
      </c>
      <c r="C190" s="474" t="s">
        <v>484</v>
      </c>
      <c r="D190" s="471">
        <v>3130</v>
      </c>
      <c r="E190" s="471">
        <v>2080</v>
      </c>
      <c r="F190" s="471">
        <v>1040</v>
      </c>
      <c r="G190" s="471">
        <v>250</v>
      </c>
      <c r="H190" s="475" t="s">
        <v>327</v>
      </c>
      <c r="I190" s="471">
        <v>680</v>
      </c>
      <c r="J190" s="471">
        <v>110</v>
      </c>
    </row>
    <row r="191" spans="1:10">
      <c r="A191" s="473" t="s">
        <v>337</v>
      </c>
      <c r="B191" s="507" t="s">
        <v>348</v>
      </c>
      <c r="C191" s="474" t="s">
        <v>485</v>
      </c>
      <c r="D191" s="471">
        <v>2790</v>
      </c>
      <c r="E191" s="471">
        <v>2090</v>
      </c>
      <c r="F191" s="471">
        <v>710</v>
      </c>
      <c r="G191" s="475" t="s">
        <v>327</v>
      </c>
      <c r="H191" s="475" t="s">
        <v>327</v>
      </c>
      <c r="I191" s="471">
        <v>620</v>
      </c>
      <c r="J191" s="471">
        <v>90</v>
      </c>
    </row>
    <row r="192" spans="1:10">
      <c r="A192" s="473" t="s">
        <v>337</v>
      </c>
      <c r="B192" s="507" t="s">
        <v>348</v>
      </c>
      <c r="C192" s="474" t="s">
        <v>486</v>
      </c>
      <c r="D192" s="471">
        <v>2670</v>
      </c>
      <c r="E192" s="471">
        <v>2020</v>
      </c>
      <c r="F192" s="471">
        <v>650</v>
      </c>
      <c r="G192" s="471">
        <v>10</v>
      </c>
      <c r="H192" s="475" t="s">
        <v>327</v>
      </c>
      <c r="I192" s="471">
        <v>610</v>
      </c>
      <c r="J192" s="471">
        <v>30</v>
      </c>
    </row>
    <row r="193" spans="1:10">
      <c r="A193" s="473" t="s">
        <v>337</v>
      </c>
      <c r="B193" s="507" t="s">
        <v>348</v>
      </c>
      <c r="C193" s="474" t="s">
        <v>487</v>
      </c>
      <c r="D193" s="471">
        <v>570</v>
      </c>
      <c r="E193" s="471">
        <v>430</v>
      </c>
      <c r="F193" s="471">
        <v>140</v>
      </c>
      <c r="G193" s="475" t="s">
        <v>327</v>
      </c>
      <c r="H193" s="475" t="s">
        <v>327</v>
      </c>
      <c r="I193" s="471">
        <v>140</v>
      </c>
      <c r="J193" s="475" t="s">
        <v>327</v>
      </c>
    </row>
    <row r="194" spans="1:10">
      <c r="A194" s="473" t="s">
        <v>337</v>
      </c>
      <c r="B194" s="507" t="s">
        <v>349</v>
      </c>
      <c r="C194" s="474" t="s">
        <v>480</v>
      </c>
      <c r="D194" s="471">
        <v>14310</v>
      </c>
      <c r="E194" s="471">
        <v>11170</v>
      </c>
      <c r="F194" s="471">
        <v>2650</v>
      </c>
      <c r="G194" s="471">
        <v>380</v>
      </c>
      <c r="H194" s="475" t="s">
        <v>327</v>
      </c>
      <c r="I194" s="471">
        <v>1790</v>
      </c>
      <c r="J194" s="471">
        <v>480</v>
      </c>
    </row>
    <row r="195" spans="1:10">
      <c r="A195" s="473" t="s">
        <v>337</v>
      </c>
      <c r="B195" s="507" t="s">
        <v>349</v>
      </c>
      <c r="C195" s="474" t="s">
        <v>481</v>
      </c>
      <c r="D195" s="471">
        <v>2050</v>
      </c>
      <c r="E195" s="471">
        <v>1820</v>
      </c>
      <c r="F195" s="471">
        <v>230</v>
      </c>
      <c r="G195" s="471">
        <v>80</v>
      </c>
      <c r="H195" s="475" t="s">
        <v>327</v>
      </c>
      <c r="I195" s="471">
        <v>140</v>
      </c>
      <c r="J195" s="471">
        <v>10</v>
      </c>
    </row>
    <row r="196" spans="1:10">
      <c r="A196" s="473" t="s">
        <v>337</v>
      </c>
      <c r="B196" s="507" t="s">
        <v>349</v>
      </c>
      <c r="C196" s="474" t="s">
        <v>482</v>
      </c>
      <c r="D196" s="471">
        <v>2440</v>
      </c>
      <c r="E196" s="471">
        <v>2070</v>
      </c>
      <c r="F196" s="471">
        <v>370</v>
      </c>
      <c r="G196" s="471">
        <v>70</v>
      </c>
      <c r="H196" s="475" t="s">
        <v>327</v>
      </c>
      <c r="I196" s="471">
        <v>80</v>
      </c>
      <c r="J196" s="471">
        <v>220</v>
      </c>
    </row>
    <row r="197" spans="1:10">
      <c r="A197" s="473" t="s">
        <v>337</v>
      </c>
      <c r="B197" s="507" t="s">
        <v>349</v>
      </c>
      <c r="C197" s="474" t="s">
        <v>483</v>
      </c>
      <c r="D197" s="471">
        <v>2020</v>
      </c>
      <c r="E197" s="471">
        <v>1740</v>
      </c>
      <c r="F197" s="471">
        <v>280</v>
      </c>
      <c r="G197" s="471">
        <v>50</v>
      </c>
      <c r="H197" s="475" t="s">
        <v>327</v>
      </c>
      <c r="I197" s="471">
        <v>220</v>
      </c>
      <c r="J197" s="471">
        <v>10</v>
      </c>
    </row>
    <row r="198" spans="1:10">
      <c r="A198" s="473" t="s">
        <v>337</v>
      </c>
      <c r="B198" s="507" t="s">
        <v>349</v>
      </c>
      <c r="C198" s="474" t="s">
        <v>484</v>
      </c>
      <c r="D198" s="471">
        <v>2240</v>
      </c>
      <c r="E198" s="471">
        <v>1640</v>
      </c>
      <c r="F198" s="471">
        <v>600</v>
      </c>
      <c r="G198" s="471">
        <v>10</v>
      </c>
      <c r="H198" s="475" t="s">
        <v>327</v>
      </c>
      <c r="I198" s="471">
        <v>510</v>
      </c>
      <c r="J198" s="471">
        <v>70</v>
      </c>
    </row>
    <row r="199" spans="1:10">
      <c r="A199" s="473" t="s">
        <v>337</v>
      </c>
      <c r="B199" s="507" t="s">
        <v>349</v>
      </c>
      <c r="C199" s="474" t="s">
        <v>485</v>
      </c>
      <c r="D199" s="471">
        <v>2490</v>
      </c>
      <c r="E199" s="471">
        <v>1930</v>
      </c>
      <c r="F199" s="471">
        <v>560</v>
      </c>
      <c r="G199" s="471">
        <v>150</v>
      </c>
      <c r="H199" s="475" t="s">
        <v>327</v>
      </c>
      <c r="I199" s="471">
        <v>340</v>
      </c>
      <c r="J199" s="471">
        <v>70</v>
      </c>
    </row>
    <row r="200" spans="1:10">
      <c r="A200" s="473" t="s">
        <v>337</v>
      </c>
      <c r="B200" s="507" t="s">
        <v>349</v>
      </c>
      <c r="C200" s="474" t="s">
        <v>486</v>
      </c>
      <c r="D200" s="471">
        <v>1950</v>
      </c>
      <c r="E200" s="471">
        <v>1550</v>
      </c>
      <c r="F200" s="471">
        <v>400</v>
      </c>
      <c r="G200" s="471">
        <v>10</v>
      </c>
      <c r="H200" s="475" t="s">
        <v>327</v>
      </c>
      <c r="I200" s="471">
        <v>290</v>
      </c>
      <c r="J200" s="471">
        <v>90</v>
      </c>
    </row>
    <row r="201" spans="1:10">
      <c r="A201" s="473" t="s">
        <v>337</v>
      </c>
      <c r="B201" s="507" t="s">
        <v>349</v>
      </c>
      <c r="C201" s="474" t="s">
        <v>487</v>
      </c>
      <c r="D201" s="471">
        <v>420</v>
      </c>
      <c r="E201" s="471">
        <v>280</v>
      </c>
      <c r="F201" s="471">
        <v>150</v>
      </c>
      <c r="G201" s="475" t="s">
        <v>327</v>
      </c>
      <c r="H201" s="475" t="s">
        <v>327</v>
      </c>
      <c r="I201" s="471">
        <v>150</v>
      </c>
      <c r="J201" s="475" t="s">
        <v>327</v>
      </c>
    </row>
    <row r="202" spans="1:10">
      <c r="A202" s="473" t="s">
        <v>337</v>
      </c>
      <c r="B202" s="507" t="s">
        <v>350</v>
      </c>
      <c r="C202" s="474" t="s">
        <v>480</v>
      </c>
      <c r="D202" s="471">
        <v>93580</v>
      </c>
      <c r="E202" s="471">
        <v>64980</v>
      </c>
      <c r="F202" s="471">
        <v>24300</v>
      </c>
      <c r="G202" s="471">
        <v>2400</v>
      </c>
      <c r="H202" s="471">
        <v>1450</v>
      </c>
      <c r="I202" s="471">
        <v>18960</v>
      </c>
      <c r="J202" s="471">
        <v>1490</v>
      </c>
    </row>
    <row r="203" spans="1:10">
      <c r="A203" s="473" t="s">
        <v>337</v>
      </c>
      <c r="B203" s="507" t="s">
        <v>350</v>
      </c>
      <c r="C203" s="474" t="s">
        <v>481</v>
      </c>
      <c r="D203" s="471">
        <v>4040</v>
      </c>
      <c r="E203" s="471">
        <v>3030</v>
      </c>
      <c r="F203" s="471">
        <v>1010</v>
      </c>
      <c r="G203" s="475" t="s">
        <v>327</v>
      </c>
      <c r="H203" s="471">
        <v>170</v>
      </c>
      <c r="I203" s="471">
        <v>570</v>
      </c>
      <c r="J203" s="471">
        <v>270</v>
      </c>
    </row>
    <row r="204" spans="1:10">
      <c r="A204" s="473" t="s">
        <v>337</v>
      </c>
      <c r="B204" s="507" t="s">
        <v>350</v>
      </c>
      <c r="C204" s="474" t="s">
        <v>482</v>
      </c>
      <c r="D204" s="471">
        <v>11600</v>
      </c>
      <c r="E204" s="471">
        <v>9430</v>
      </c>
      <c r="F204" s="471">
        <v>2170</v>
      </c>
      <c r="G204" s="471">
        <v>400</v>
      </c>
      <c r="H204" s="471">
        <v>390</v>
      </c>
      <c r="I204" s="471">
        <v>1230</v>
      </c>
      <c r="J204" s="471">
        <v>150</v>
      </c>
    </row>
    <row r="205" spans="1:10">
      <c r="A205" s="473" t="s">
        <v>337</v>
      </c>
      <c r="B205" s="507" t="s">
        <v>350</v>
      </c>
      <c r="C205" s="474" t="s">
        <v>483</v>
      </c>
      <c r="D205" s="471">
        <v>14990</v>
      </c>
      <c r="E205" s="471">
        <v>10230</v>
      </c>
      <c r="F205" s="471">
        <v>4750</v>
      </c>
      <c r="G205" s="471">
        <v>590</v>
      </c>
      <c r="H205" s="471">
        <v>360</v>
      </c>
      <c r="I205" s="471">
        <v>3550</v>
      </c>
      <c r="J205" s="471">
        <v>260</v>
      </c>
    </row>
    <row r="206" spans="1:10">
      <c r="A206" s="473" t="s">
        <v>337</v>
      </c>
      <c r="B206" s="507" t="s">
        <v>350</v>
      </c>
      <c r="C206" s="474" t="s">
        <v>484</v>
      </c>
      <c r="D206" s="471">
        <v>21200</v>
      </c>
      <c r="E206" s="471">
        <v>14790</v>
      </c>
      <c r="F206" s="471">
        <v>6410</v>
      </c>
      <c r="G206" s="471">
        <v>1130</v>
      </c>
      <c r="H206" s="471">
        <v>230</v>
      </c>
      <c r="I206" s="471">
        <v>4830</v>
      </c>
      <c r="J206" s="471">
        <v>220</v>
      </c>
    </row>
    <row r="207" spans="1:10">
      <c r="A207" s="473" t="s">
        <v>337</v>
      </c>
      <c r="B207" s="507" t="s">
        <v>350</v>
      </c>
      <c r="C207" s="474" t="s">
        <v>485</v>
      </c>
      <c r="D207" s="471">
        <v>17480</v>
      </c>
      <c r="E207" s="471">
        <v>13680</v>
      </c>
      <c r="F207" s="471">
        <v>3800</v>
      </c>
      <c r="G207" s="471">
        <v>100</v>
      </c>
      <c r="H207" s="471">
        <v>100</v>
      </c>
      <c r="I207" s="471">
        <v>3210</v>
      </c>
      <c r="J207" s="471">
        <v>390</v>
      </c>
    </row>
    <row r="208" spans="1:10">
      <c r="A208" s="473" t="s">
        <v>337</v>
      </c>
      <c r="B208" s="507" t="s">
        <v>350</v>
      </c>
      <c r="C208" s="474" t="s">
        <v>486</v>
      </c>
      <c r="D208" s="471">
        <v>15140</v>
      </c>
      <c r="E208" s="471">
        <v>11030</v>
      </c>
      <c r="F208" s="471">
        <v>4110</v>
      </c>
      <c r="G208" s="471">
        <v>170</v>
      </c>
      <c r="H208" s="471">
        <v>200</v>
      </c>
      <c r="I208" s="471">
        <v>3560</v>
      </c>
      <c r="J208" s="471">
        <v>180</v>
      </c>
    </row>
    <row r="209" spans="1:10">
      <c r="A209" s="473" t="s">
        <v>337</v>
      </c>
      <c r="B209" s="507" t="s">
        <v>350</v>
      </c>
      <c r="C209" s="474" t="s">
        <v>487</v>
      </c>
      <c r="D209" s="471">
        <v>2960</v>
      </c>
      <c r="E209" s="471">
        <v>1860</v>
      </c>
      <c r="F209" s="471">
        <v>1100</v>
      </c>
      <c r="G209" s="471">
        <v>10</v>
      </c>
      <c r="H209" s="475" t="s">
        <v>327</v>
      </c>
      <c r="I209" s="471">
        <v>1090</v>
      </c>
      <c r="J209" s="475" t="s">
        <v>327</v>
      </c>
    </row>
    <row r="210" spans="1:10">
      <c r="A210" s="473" t="s">
        <v>337</v>
      </c>
      <c r="B210" s="507" t="s">
        <v>351</v>
      </c>
      <c r="C210" s="474" t="s">
        <v>480</v>
      </c>
      <c r="D210" s="471">
        <v>30830</v>
      </c>
      <c r="E210" s="471">
        <v>25420</v>
      </c>
      <c r="F210" s="471">
        <v>4510</v>
      </c>
      <c r="G210" s="471">
        <v>620</v>
      </c>
      <c r="H210" s="471">
        <v>370</v>
      </c>
      <c r="I210" s="471">
        <v>3130</v>
      </c>
      <c r="J210" s="471">
        <v>380</v>
      </c>
    </row>
    <row r="211" spans="1:10">
      <c r="A211" s="473" t="s">
        <v>337</v>
      </c>
      <c r="B211" s="507" t="s">
        <v>351</v>
      </c>
      <c r="C211" s="474" t="s">
        <v>481</v>
      </c>
      <c r="D211" s="471">
        <v>3710</v>
      </c>
      <c r="E211" s="471">
        <v>3330</v>
      </c>
      <c r="F211" s="471">
        <v>370</v>
      </c>
      <c r="G211" s="471">
        <v>50</v>
      </c>
      <c r="H211" s="471">
        <v>20</v>
      </c>
      <c r="I211" s="471">
        <v>290</v>
      </c>
      <c r="J211" s="471">
        <v>20</v>
      </c>
    </row>
    <row r="212" spans="1:10">
      <c r="A212" s="473" t="s">
        <v>337</v>
      </c>
      <c r="B212" s="507" t="s">
        <v>351</v>
      </c>
      <c r="C212" s="474" t="s">
        <v>482</v>
      </c>
      <c r="D212" s="471">
        <v>6920</v>
      </c>
      <c r="E212" s="471">
        <v>6290</v>
      </c>
      <c r="F212" s="471">
        <v>630</v>
      </c>
      <c r="G212" s="471">
        <v>120</v>
      </c>
      <c r="H212" s="471">
        <v>150</v>
      </c>
      <c r="I212" s="471">
        <v>350</v>
      </c>
      <c r="J212" s="471">
        <v>20</v>
      </c>
    </row>
    <row r="213" spans="1:10">
      <c r="A213" s="473" t="s">
        <v>337</v>
      </c>
      <c r="B213" s="507" t="s">
        <v>351</v>
      </c>
      <c r="C213" s="474" t="s">
        <v>483</v>
      </c>
      <c r="D213" s="471">
        <v>5070</v>
      </c>
      <c r="E213" s="471">
        <v>4530</v>
      </c>
      <c r="F213" s="471">
        <v>540</v>
      </c>
      <c r="G213" s="471">
        <v>60</v>
      </c>
      <c r="H213" s="471">
        <v>140</v>
      </c>
      <c r="I213" s="471">
        <v>320</v>
      </c>
      <c r="J213" s="471">
        <v>10</v>
      </c>
    </row>
    <row r="214" spans="1:10">
      <c r="A214" s="473" t="s">
        <v>337</v>
      </c>
      <c r="B214" s="507" t="s">
        <v>351</v>
      </c>
      <c r="C214" s="474" t="s">
        <v>484</v>
      </c>
      <c r="D214" s="471">
        <v>5240</v>
      </c>
      <c r="E214" s="471">
        <v>4750</v>
      </c>
      <c r="F214" s="471">
        <v>500</v>
      </c>
      <c r="G214" s="471">
        <v>130</v>
      </c>
      <c r="H214" s="475" t="s">
        <v>327</v>
      </c>
      <c r="I214" s="471">
        <v>260</v>
      </c>
      <c r="J214" s="471">
        <v>100</v>
      </c>
    </row>
    <row r="215" spans="1:10">
      <c r="A215" s="473" t="s">
        <v>337</v>
      </c>
      <c r="B215" s="507" t="s">
        <v>351</v>
      </c>
      <c r="C215" s="474" t="s">
        <v>485</v>
      </c>
      <c r="D215" s="471">
        <v>4470</v>
      </c>
      <c r="E215" s="471">
        <v>3210</v>
      </c>
      <c r="F215" s="471">
        <v>1250</v>
      </c>
      <c r="G215" s="471">
        <v>250</v>
      </c>
      <c r="H215" s="471">
        <v>20</v>
      </c>
      <c r="I215" s="471">
        <v>990</v>
      </c>
      <c r="J215" s="475" t="s">
        <v>327</v>
      </c>
    </row>
    <row r="216" spans="1:10">
      <c r="A216" s="473" t="s">
        <v>337</v>
      </c>
      <c r="B216" s="507" t="s">
        <v>351</v>
      </c>
      <c r="C216" s="474" t="s">
        <v>486</v>
      </c>
      <c r="D216" s="471">
        <v>4020</v>
      </c>
      <c r="E216" s="471">
        <v>2850</v>
      </c>
      <c r="F216" s="471">
        <v>1170</v>
      </c>
      <c r="G216" s="471">
        <v>20</v>
      </c>
      <c r="H216" s="471">
        <v>40</v>
      </c>
      <c r="I216" s="471">
        <v>920</v>
      </c>
      <c r="J216" s="471">
        <v>190</v>
      </c>
    </row>
    <row r="217" spans="1:10">
      <c r="A217" s="473" t="s">
        <v>337</v>
      </c>
      <c r="B217" s="507" t="s">
        <v>351</v>
      </c>
      <c r="C217" s="474" t="s">
        <v>487</v>
      </c>
      <c r="D217" s="471">
        <v>430</v>
      </c>
      <c r="E217" s="471">
        <v>400</v>
      </c>
      <c r="F217" s="471">
        <v>30</v>
      </c>
      <c r="G217" s="475" t="s">
        <v>327</v>
      </c>
      <c r="H217" s="475" t="s">
        <v>327</v>
      </c>
      <c r="I217" s="475" t="s">
        <v>327</v>
      </c>
      <c r="J217" s="471">
        <v>30</v>
      </c>
    </row>
    <row r="218" spans="1:10">
      <c r="A218" s="473" t="s">
        <v>337</v>
      </c>
      <c r="B218" s="507" t="s">
        <v>352</v>
      </c>
      <c r="C218" s="474" t="s">
        <v>480</v>
      </c>
      <c r="D218" s="471">
        <v>35930</v>
      </c>
      <c r="E218" s="471">
        <v>27430</v>
      </c>
      <c r="F218" s="471">
        <v>7590</v>
      </c>
      <c r="G218" s="471">
        <v>1750</v>
      </c>
      <c r="H218" s="475" t="s">
        <v>327</v>
      </c>
      <c r="I218" s="471">
        <v>4920</v>
      </c>
      <c r="J218" s="471">
        <v>920</v>
      </c>
    </row>
    <row r="219" spans="1:10">
      <c r="A219" s="473" t="s">
        <v>337</v>
      </c>
      <c r="B219" s="507" t="s">
        <v>352</v>
      </c>
      <c r="C219" s="474" t="s">
        <v>481</v>
      </c>
      <c r="D219" s="471">
        <v>2750</v>
      </c>
      <c r="E219" s="471">
        <v>2380</v>
      </c>
      <c r="F219" s="471">
        <v>370</v>
      </c>
      <c r="G219" s="471">
        <v>70</v>
      </c>
      <c r="H219" s="475" t="s">
        <v>327</v>
      </c>
      <c r="I219" s="471">
        <v>170</v>
      </c>
      <c r="J219" s="471">
        <v>140</v>
      </c>
    </row>
    <row r="220" spans="1:10">
      <c r="A220" s="473" t="s">
        <v>337</v>
      </c>
      <c r="B220" s="507" t="s">
        <v>352</v>
      </c>
      <c r="C220" s="474" t="s">
        <v>482</v>
      </c>
      <c r="D220" s="471">
        <v>6270</v>
      </c>
      <c r="E220" s="471">
        <v>4480</v>
      </c>
      <c r="F220" s="471">
        <v>1790</v>
      </c>
      <c r="G220" s="471">
        <v>1270</v>
      </c>
      <c r="H220" s="475" t="s">
        <v>327</v>
      </c>
      <c r="I220" s="471">
        <v>370</v>
      </c>
      <c r="J220" s="471">
        <v>140</v>
      </c>
    </row>
    <row r="221" spans="1:10">
      <c r="A221" s="473" t="s">
        <v>337</v>
      </c>
      <c r="B221" s="507" t="s">
        <v>352</v>
      </c>
      <c r="C221" s="474" t="s">
        <v>483</v>
      </c>
      <c r="D221" s="471">
        <v>6490</v>
      </c>
      <c r="E221" s="471">
        <v>5590</v>
      </c>
      <c r="F221" s="471">
        <v>890</v>
      </c>
      <c r="G221" s="471">
        <v>50</v>
      </c>
      <c r="H221" s="475" t="s">
        <v>327</v>
      </c>
      <c r="I221" s="471">
        <v>770</v>
      </c>
      <c r="J221" s="471">
        <v>70</v>
      </c>
    </row>
    <row r="222" spans="1:10">
      <c r="A222" s="473" t="s">
        <v>337</v>
      </c>
      <c r="B222" s="507" t="s">
        <v>352</v>
      </c>
      <c r="C222" s="474" t="s">
        <v>484</v>
      </c>
      <c r="D222" s="471">
        <v>6760</v>
      </c>
      <c r="E222" s="471">
        <v>5000</v>
      </c>
      <c r="F222" s="471">
        <v>1760</v>
      </c>
      <c r="G222" s="471">
        <v>60</v>
      </c>
      <c r="H222" s="475" t="s">
        <v>327</v>
      </c>
      <c r="I222" s="471">
        <v>1480</v>
      </c>
      <c r="J222" s="471">
        <v>230</v>
      </c>
    </row>
    <row r="223" spans="1:10">
      <c r="A223" s="473" t="s">
        <v>337</v>
      </c>
      <c r="B223" s="507" t="s">
        <v>352</v>
      </c>
      <c r="C223" s="474" t="s">
        <v>485</v>
      </c>
      <c r="D223" s="471">
        <v>5950</v>
      </c>
      <c r="E223" s="471">
        <v>4410</v>
      </c>
      <c r="F223" s="471">
        <v>1530</v>
      </c>
      <c r="G223" s="471">
        <v>290</v>
      </c>
      <c r="H223" s="475" t="s">
        <v>327</v>
      </c>
      <c r="I223" s="471">
        <v>1150</v>
      </c>
      <c r="J223" s="471">
        <v>90</v>
      </c>
    </row>
    <row r="224" spans="1:10">
      <c r="A224" s="473" t="s">
        <v>337</v>
      </c>
      <c r="B224" s="507" t="s">
        <v>352</v>
      </c>
      <c r="C224" s="474" t="s">
        <v>486</v>
      </c>
      <c r="D224" s="471">
        <v>5650</v>
      </c>
      <c r="E224" s="471">
        <v>4600</v>
      </c>
      <c r="F224" s="471">
        <v>1050</v>
      </c>
      <c r="G224" s="475" t="s">
        <v>327</v>
      </c>
      <c r="H224" s="475" t="s">
        <v>327</v>
      </c>
      <c r="I224" s="471">
        <v>800</v>
      </c>
      <c r="J224" s="471">
        <v>240</v>
      </c>
    </row>
    <row r="225" spans="1:10">
      <c r="A225" s="473" t="s">
        <v>337</v>
      </c>
      <c r="B225" s="507" t="s">
        <v>352</v>
      </c>
      <c r="C225" s="474" t="s">
        <v>487</v>
      </c>
      <c r="D225" s="471">
        <v>950</v>
      </c>
      <c r="E225" s="471">
        <v>810</v>
      </c>
      <c r="F225" s="471">
        <v>130</v>
      </c>
      <c r="G225" s="471">
        <v>20</v>
      </c>
      <c r="H225" s="475" t="s">
        <v>327</v>
      </c>
      <c r="I225" s="471">
        <v>120</v>
      </c>
      <c r="J225" s="475" t="s">
        <v>327</v>
      </c>
    </row>
    <row r="226" spans="1:10">
      <c r="A226" s="473" t="s">
        <v>337</v>
      </c>
      <c r="B226" s="507" t="s">
        <v>353</v>
      </c>
      <c r="C226" s="474" t="s">
        <v>480</v>
      </c>
      <c r="D226" s="471">
        <v>63640</v>
      </c>
      <c r="E226" s="471">
        <v>50080</v>
      </c>
      <c r="F226" s="471">
        <v>12410</v>
      </c>
      <c r="G226" s="471">
        <v>1850</v>
      </c>
      <c r="H226" s="475" t="s">
        <v>327</v>
      </c>
      <c r="I226" s="471">
        <v>9170</v>
      </c>
      <c r="J226" s="471">
        <v>1390</v>
      </c>
    </row>
    <row r="227" spans="1:10">
      <c r="A227" s="473" t="s">
        <v>337</v>
      </c>
      <c r="B227" s="507" t="s">
        <v>353</v>
      </c>
      <c r="C227" s="474" t="s">
        <v>481</v>
      </c>
      <c r="D227" s="471">
        <v>3820</v>
      </c>
      <c r="E227" s="471">
        <v>3430</v>
      </c>
      <c r="F227" s="471">
        <v>380</v>
      </c>
      <c r="G227" s="475" t="s">
        <v>327</v>
      </c>
      <c r="H227" s="475" t="s">
        <v>327</v>
      </c>
      <c r="I227" s="471">
        <v>380</v>
      </c>
      <c r="J227" s="475" t="s">
        <v>327</v>
      </c>
    </row>
    <row r="228" spans="1:10">
      <c r="A228" s="473" t="s">
        <v>337</v>
      </c>
      <c r="B228" s="507" t="s">
        <v>353</v>
      </c>
      <c r="C228" s="474" t="s">
        <v>482</v>
      </c>
      <c r="D228" s="471">
        <v>10340</v>
      </c>
      <c r="E228" s="471">
        <v>9060</v>
      </c>
      <c r="F228" s="471">
        <v>1280</v>
      </c>
      <c r="G228" s="471">
        <v>540</v>
      </c>
      <c r="H228" s="475" t="s">
        <v>327</v>
      </c>
      <c r="I228" s="471">
        <v>670</v>
      </c>
      <c r="J228" s="471">
        <v>70</v>
      </c>
    </row>
    <row r="229" spans="1:10">
      <c r="A229" s="473" t="s">
        <v>337</v>
      </c>
      <c r="B229" s="507" t="s">
        <v>353</v>
      </c>
      <c r="C229" s="474" t="s">
        <v>483</v>
      </c>
      <c r="D229" s="471">
        <v>10290</v>
      </c>
      <c r="E229" s="471">
        <v>8920</v>
      </c>
      <c r="F229" s="471">
        <v>1370</v>
      </c>
      <c r="G229" s="471">
        <v>200</v>
      </c>
      <c r="H229" s="475" t="s">
        <v>327</v>
      </c>
      <c r="I229" s="471">
        <v>1120</v>
      </c>
      <c r="J229" s="471">
        <v>40</v>
      </c>
    </row>
    <row r="230" spans="1:10">
      <c r="A230" s="473" t="s">
        <v>337</v>
      </c>
      <c r="B230" s="507" t="s">
        <v>353</v>
      </c>
      <c r="C230" s="474" t="s">
        <v>484</v>
      </c>
      <c r="D230" s="471">
        <v>14010</v>
      </c>
      <c r="E230" s="471">
        <v>10180</v>
      </c>
      <c r="F230" s="471">
        <v>3830</v>
      </c>
      <c r="G230" s="471">
        <v>960</v>
      </c>
      <c r="H230" s="475" t="s">
        <v>327</v>
      </c>
      <c r="I230" s="471">
        <v>2200</v>
      </c>
      <c r="J230" s="471">
        <v>670</v>
      </c>
    </row>
    <row r="231" spans="1:10">
      <c r="A231" s="473" t="s">
        <v>337</v>
      </c>
      <c r="B231" s="507" t="s">
        <v>353</v>
      </c>
      <c r="C231" s="474" t="s">
        <v>485</v>
      </c>
      <c r="D231" s="471">
        <v>11220</v>
      </c>
      <c r="E231" s="471">
        <v>8950</v>
      </c>
      <c r="F231" s="471">
        <v>2270</v>
      </c>
      <c r="G231" s="471">
        <v>90</v>
      </c>
      <c r="H231" s="475" t="s">
        <v>327</v>
      </c>
      <c r="I231" s="471">
        <v>1780</v>
      </c>
      <c r="J231" s="471">
        <v>410</v>
      </c>
    </row>
    <row r="232" spans="1:10">
      <c r="A232" s="473" t="s">
        <v>337</v>
      </c>
      <c r="B232" s="507" t="s">
        <v>353</v>
      </c>
      <c r="C232" s="474" t="s">
        <v>486</v>
      </c>
      <c r="D232" s="471">
        <v>8300</v>
      </c>
      <c r="E232" s="471">
        <v>6270</v>
      </c>
      <c r="F232" s="471">
        <v>2020</v>
      </c>
      <c r="G232" s="471">
        <v>60</v>
      </c>
      <c r="H232" s="475" t="s">
        <v>327</v>
      </c>
      <c r="I232" s="471">
        <v>1770</v>
      </c>
      <c r="J232" s="471">
        <v>190</v>
      </c>
    </row>
    <row r="233" spans="1:10">
      <c r="A233" s="473" t="s">
        <v>337</v>
      </c>
      <c r="B233" s="507" t="s">
        <v>353</v>
      </c>
      <c r="C233" s="474" t="s">
        <v>487</v>
      </c>
      <c r="D233" s="471">
        <v>2530</v>
      </c>
      <c r="E233" s="471">
        <v>2250</v>
      </c>
      <c r="F233" s="471">
        <v>280</v>
      </c>
      <c r="G233" s="475" t="s">
        <v>327</v>
      </c>
      <c r="H233" s="475" t="s">
        <v>327</v>
      </c>
      <c r="I233" s="471">
        <v>280</v>
      </c>
      <c r="J233" s="475" t="s">
        <v>327</v>
      </c>
    </row>
    <row r="234" spans="1:10">
      <c r="A234" s="473" t="s">
        <v>337</v>
      </c>
      <c r="B234" s="507" t="s">
        <v>354</v>
      </c>
      <c r="C234" s="474" t="s">
        <v>480</v>
      </c>
      <c r="D234" s="471">
        <v>17910</v>
      </c>
      <c r="E234" s="471">
        <v>13730</v>
      </c>
      <c r="F234" s="471">
        <v>3210</v>
      </c>
      <c r="G234" s="471">
        <v>620</v>
      </c>
      <c r="H234" s="475" t="s">
        <v>327</v>
      </c>
      <c r="I234" s="471">
        <v>2150</v>
      </c>
      <c r="J234" s="471">
        <v>430</v>
      </c>
    </row>
    <row r="235" spans="1:10">
      <c r="A235" s="473" t="s">
        <v>337</v>
      </c>
      <c r="B235" s="507" t="s">
        <v>354</v>
      </c>
      <c r="C235" s="474" t="s">
        <v>481</v>
      </c>
      <c r="D235" s="471">
        <v>1920</v>
      </c>
      <c r="E235" s="471">
        <v>1750</v>
      </c>
      <c r="F235" s="471">
        <v>170</v>
      </c>
      <c r="G235" s="475" t="s">
        <v>327</v>
      </c>
      <c r="H235" s="475" t="s">
        <v>327</v>
      </c>
      <c r="I235" s="471">
        <v>170</v>
      </c>
      <c r="J235" s="475" t="s">
        <v>327</v>
      </c>
    </row>
    <row r="236" spans="1:10">
      <c r="A236" s="473" t="s">
        <v>337</v>
      </c>
      <c r="B236" s="507" t="s">
        <v>354</v>
      </c>
      <c r="C236" s="474" t="s">
        <v>482</v>
      </c>
      <c r="D236" s="471">
        <v>3010</v>
      </c>
      <c r="E236" s="471">
        <v>2620</v>
      </c>
      <c r="F236" s="471">
        <v>390</v>
      </c>
      <c r="G236" s="471">
        <v>110</v>
      </c>
      <c r="H236" s="475" t="s">
        <v>327</v>
      </c>
      <c r="I236" s="471">
        <v>290</v>
      </c>
      <c r="J236" s="475" t="s">
        <v>327</v>
      </c>
    </row>
    <row r="237" spans="1:10">
      <c r="A237" s="473" t="s">
        <v>337</v>
      </c>
      <c r="B237" s="507" t="s">
        <v>354</v>
      </c>
      <c r="C237" s="474" t="s">
        <v>483</v>
      </c>
      <c r="D237" s="471">
        <v>2530</v>
      </c>
      <c r="E237" s="471">
        <v>2160</v>
      </c>
      <c r="F237" s="471">
        <v>370</v>
      </c>
      <c r="G237" s="475" t="s">
        <v>327</v>
      </c>
      <c r="H237" s="475" t="s">
        <v>327</v>
      </c>
      <c r="I237" s="471">
        <v>230</v>
      </c>
      <c r="J237" s="471">
        <v>140</v>
      </c>
    </row>
    <row r="238" spans="1:10">
      <c r="A238" s="473" t="s">
        <v>337</v>
      </c>
      <c r="B238" s="507" t="s">
        <v>354</v>
      </c>
      <c r="C238" s="474" t="s">
        <v>484</v>
      </c>
      <c r="D238" s="471">
        <v>3540</v>
      </c>
      <c r="E238" s="471">
        <v>2600</v>
      </c>
      <c r="F238" s="471">
        <v>940</v>
      </c>
      <c r="G238" s="471">
        <v>280</v>
      </c>
      <c r="H238" s="475" t="s">
        <v>327</v>
      </c>
      <c r="I238" s="471">
        <v>500</v>
      </c>
      <c r="J238" s="471">
        <v>150</v>
      </c>
    </row>
    <row r="239" spans="1:10">
      <c r="A239" s="473" t="s">
        <v>337</v>
      </c>
      <c r="B239" s="507" t="s">
        <v>354</v>
      </c>
      <c r="C239" s="474" t="s">
        <v>485</v>
      </c>
      <c r="D239" s="471">
        <v>2710</v>
      </c>
      <c r="E239" s="471">
        <v>1910</v>
      </c>
      <c r="F239" s="471">
        <v>800</v>
      </c>
      <c r="G239" s="471">
        <v>110</v>
      </c>
      <c r="H239" s="475" t="s">
        <v>327</v>
      </c>
      <c r="I239" s="471">
        <v>560</v>
      </c>
      <c r="J239" s="471">
        <v>130</v>
      </c>
    </row>
    <row r="240" spans="1:10">
      <c r="A240" s="473" t="s">
        <v>337</v>
      </c>
      <c r="B240" s="507" t="s">
        <v>354</v>
      </c>
      <c r="C240" s="474" t="s">
        <v>486</v>
      </c>
      <c r="D240" s="471">
        <v>2350</v>
      </c>
      <c r="E240" s="471">
        <v>1930</v>
      </c>
      <c r="F240" s="471">
        <v>410</v>
      </c>
      <c r="G240" s="471">
        <v>120</v>
      </c>
      <c r="H240" s="475" t="s">
        <v>327</v>
      </c>
      <c r="I240" s="471">
        <v>280</v>
      </c>
      <c r="J240" s="471">
        <v>10</v>
      </c>
    </row>
    <row r="241" spans="1:10">
      <c r="A241" s="473" t="s">
        <v>337</v>
      </c>
      <c r="B241" s="507" t="s">
        <v>354</v>
      </c>
      <c r="C241" s="474" t="s">
        <v>487</v>
      </c>
      <c r="D241" s="471">
        <v>730</v>
      </c>
      <c r="E241" s="471">
        <v>670</v>
      </c>
      <c r="F241" s="471">
        <v>60</v>
      </c>
      <c r="G241" s="475" t="s">
        <v>327</v>
      </c>
      <c r="H241" s="475" t="s">
        <v>327</v>
      </c>
      <c r="I241" s="471">
        <v>60</v>
      </c>
      <c r="J241" s="475" t="s">
        <v>327</v>
      </c>
    </row>
    <row r="242" spans="1:10">
      <c r="A242" s="473" t="s">
        <v>337</v>
      </c>
      <c r="B242" s="507" t="s">
        <v>355</v>
      </c>
      <c r="C242" s="474" t="s">
        <v>480</v>
      </c>
      <c r="D242" s="471">
        <v>43050</v>
      </c>
      <c r="E242" s="471">
        <v>33500</v>
      </c>
      <c r="F242" s="471">
        <v>8570</v>
      </c>
      <c r="G242" s="471">
        <v>1350</v>
      </c>
      <c r="H242" s="471">
        <v>580</v>
      </c>
      <c r="I242" s="471">
        <v>5720</v>
      </c>
      <c r="J242" s="471">
        <v>920</v>
      </c>
    </row>
    <row r="243" spans="1:10">
      <c r="A243" s="473" t="s">
        <v>337</v>
      </c>
      <c r="B243" s="507" t="s">
        <v>355</v>
      </c>
      <c r="C243" s="474" t="s">
        <v>481</v>
      </c>
      <c r="D243" s="471">
        <v>1820</v>
      </c>
      <c r="E243" s="471">
        <v>1700</v>
      </c>
      <c r="F243" s="471">
        <v>120</v>
      </c>
      <c r="G243" s="475" t="s">
        <v>327</v>
      </c>
      <c r="H243" s="475" t="s">
        <v>327</v>
      </c>
      <c r="I243" s="471">
        <v>80</v>
      </c>
      <c r="J243" s="471">
        <v>40</v>
      </c>
    </row>
    <row r="244" spans="1:10">
      <c r="A244" s="473" t="s">
        <v>337</v>
      </c>
      <c r="B244" s="507" t="s">
        <v>355</v>
      </c>
      <c r="C244" s="474" t="s">
        <v>482</v>
      </c>
      <c r="D244" s="471">
        <v>1980</v>
      </c>
      <c r="E244" s="471">
        <v>1680</v>
      </c>
      <c r="F244" s="471">
        <v>300</v>
      </c>
      <c r="G244" s="475" t="s">
        <v>327</v>
      </c>
      <c r="H244" s="471">
        <v>10</v>
      </c>
      <c r="I244" s="471">
        <v>290</v>
      </c>
      <c r="J244" s="475" t="s">
        <v>327</v>
      </c>
    </row>
    <row r="245" spans="1:10">
      <c r="A245" s="473" t="s">
        <v>337</v>
      </c>
      <c r="B245" s="507" t="s">
        <v>355</v>
      </c>
      <c r="C245" s="474" t="s">
        <v>483</v>
      </c>
      <c r="D245" s="471">
        <v>8310</v>
      </c>
      <c r="E245" s="471">
        <v>6970</v>
      </c>
      <c r="F245" s="471">
        <v>1330</v>
      </c>
      <c r="G245" s="471">
        <v>250</v>
      </c>
      <c r="H245" s="471">
        <v>220</v>
      </c>
      <c r="I245" s="471">
        <v>790</v>
      </c>
      <c r="J245" s="471">
        <v>80</v>
      </c>
    </row>
    <row r="246" spans="1:10">
      <c r="A246" s="473" t="s">
        <v>337</v>
      </c>
      <c r="B246" s="507" t="s">
        <v>355</v>
      </c>
      <c r="C246" s="474" t="s">
        <v>484</v>
      </c>
      <c r="D246" s="471">
        <v>15370</v>
      </c>
      <c r="E246" s="471">
        <v>12590</v>
      </c>
      <c r="F246" s="471">
        <v>2780</v>
      </c>
      <c r="G246" s="471">
        <v>810</v>
      </c>
      <c r="H246" s="471">
        <v>300</v>
      </c>
      <c r="I246" s="471">
        <v>1520</v>
      </c>
      <c r="J246" s="471">
        <v>150</v>
      </c>
    </row>
    <row r="247" spans="1:10">
      <c r="A247" s="473" t="s">
        <v>337</v>
      </c>
      <c r="B247" s="507" t="s">
        <v>355</v>
      </c>
      <c r="C247" s="474" t="s">
        <v>485</v>
      </c>
      <c r="D247" s="471">
        <v>7240</v>
      </c>
      <c r="E247" s="471">
        <v>5740</v>
      </c>
      <c r="F247" s="471">
        <v>1500</v>
      </c>
      <c r="G247" s="471">
        <v>290</v>
      </c>
      <c r="H247" s="471">
        <v>10</v>
      </c>
      <c r="I247" s="471">
        <v>1100</v>
      </c>
      <c r="J247" s="471">
        <v>90</v>
      </c>
    </row>
    <row r="248" spans="1:10">
      <c r="A248" s="473" t="s">
        <v>337</v>
      </c>
      <c r="B248" s="507" t="s">
        <v>355</v>
      </c>
      <c r="C248" s="474" t="s">
        <v>486</v>
      </c>
      <c r="D248" s="471">
        <v>6530</v>
      </c>
      <c r="E248" s="471">
        <v>4140</v>
      </c>
      <c r="F248" s="471">
        <v>2390</v>
      </c>
      <c r="G248" s="475" t="s">
        <v>327</v>
      </c>
      <c r="H248" s="471">
        <v>40</v>
      </c>
      <c r="I248" s="471">
        <v>1800</v>
      </c>
      <c r="J248" s="471">
        <v>550</v>
      </c>
    </row>
    <row r="249" spans="1:10">
      <c r="A249" s="473" t="s">
        <v>337</v>
      </c>
      <c r="B249" s="507" t="s">
        <v>355</v>
      </c>
      <c r="C249" s="474" t="s">
        <v>487</v>
      </c>
      <c r="D249" s="471">
        <v>710</v>
      </c>
      <c r="E249" s="471">
        <v>560</v>
      </c>
      <c r="F249" s="471">
        <v>150</v>
      </c>
      <c r="G249" s="475" t="s">
        <v>327</v>
      </c>
      <c r="H249" s="475" t="s">
        <v>327</v>
      </c>
      <c r="I249" s="471">
        <v>150</v>
      </c>
      <c r="J249" s="475" t="s">
        <v>327</v>
      </c>
    </row>
    <row r="250" spans="1:10">
      <c r="A250" s="473" t="s">
        <v>337</v>
      </c>
      <c r="B250" s="507" t="s">
        <v>356</v>
      </c>
      <c r="C250" s="474" t="s">
        <v>480</v>
      </c>
      <c r="D250" s="471">
        <v>17330</v>
      </c>
      <c r="E250" s="471">
        <v>13150</v>
      </c>
      <c r="F250" s="471">
        <v>2830</v>
      </c>
      <c r="G250" s="471">
        <v>540</v>
      </c>
      <c r="H250" s="475" t="s">
        <v>327</v>
      </c>
      <c r="I250" s="471">
        <v>1730</v>
      </c>
      <c r="J250" s="471">
        <v>560</v>
      </c>
    </row>
    <row r="251" spans="1:10">
      <c r="A251" s="473" t="s">
        <v>337</v>
      </c>
      <c r="B251" s="507" t="s">
        <v>356</v>
      </c>
      <c r="C251" s="474" t="s">
        <v>481</v>
      </c>
      <c r="D251" s="471">
        <v>3320</v>
      </c>
      <c r="E251" s="471">
        <v>3060</v>
      </c>
      <c r="F251" s="471">
        <v>260</v>
      </c>
      <c r="G251" s="471">
        <v>10</v>
      </c>
      <c r="H251" s="475" t="s">
        <v>327</v>
      </c>
      <c r="I251" s="471">
        <v>100</v>
      </c>
      <c r="J251" s="471">
        <v>150</v>
      </c>
    </row>
    <row r="252" spans="1:10">
      <c r="A252" s="473" t="s">
        <v>337</v>
      </c>
      <c r="B252" s="507" t="s">
        <v>356</v>
      </c>
      <c r="C252" s="474" t="s">
        <v>482</v>
      </c>
      <c r="D252" s="471">
        <v>3140</v>
      </c>
      <c r="E252" s="471">
        <v>2770</v>
      </c>
      <c r="F252" s="471">
        <v>360</v>
      </c>
      <c r="G252" s="471">
        <v>140</v>
      </c>
      <c r="H252" s="475" t="s">
        <v>327</v>
      </c>
      <c r="I252" s="471">
        <v>190</v>
      </c>
      <c r="J252" s="471">
        <v>30</v>
      </c>
    </row>
    <row r="253" spans="1:10">
      <c r="A253" s="473" t="s">
        <v>337</v>
      </c>
      <c r="B253" s="507" t="s">
        <v>356</v>
      </c>
      <c r="C253" s="474" t="s">
        <v>483</v>
      </c>
      <c r="D253" s="471">
        <v>2110</v>
      </c>
      <c r="E253" s="471">
        <v>1900</v>
      </c>
      <c r="F253" s="471">
        <v>210</v>
      </c>
      <c r="G253" s="471">
        <v>20</v>
      </c>
      <c r="H253" s="475" t="s">
        <v>327</v>
      </c>
      <c r="I253" s="471">
        <v>110</v>
      </c>
      <c r="J253" s="471">
        <v>80</v>
      </c>
    </row>
    <row r="254" spans="1:10">
      <c r="A254" s="473" t="s">
        <v>337</v>
      </c>
      <c r="B254" s="507" t="s">
        <v>356</v>
      </c>
      <c r="C254" s="474" t="s">
        <v>484</v>
      </c>
      <c r="D254" s="471">
        <v>2790</v>
      </c>
      <c r="E254" s="471">
        <v>2130</v>
      </c>
      <c r="F254" s="471">
        <v>660</v>
      </c>
      <c r="G254" s="471">
        <v>210</v>
      </c>
      <c r="H254" s="475" t="s">
        <v>327</v>
      </c>
      <c r="I254" s="471">
        <v>340</v>
      </c>
      <c r="J254" s="471">
        <v>100</v>
      </c>
    </row>
    <row r="255" spans="1:10">
      <c r="A255" s="473" t="s">
        <v>337</v>
      </c>
      <c r="B255" s="507" t="s">
        <v>356</v>
      </c>
      <c r="C255" s="474" t="s">
        <v>485</v>
      </c>
      <c r="D255" s="471">
        <v>2140</v>
      </c>
      <c r="E255" s="471">
        <v>1500</v>
      </c>
      <c r="F255" s="471">
        <v>640</v>
      </c>
      <c r="G255" s="471">
        <v>80</v>
      </c>
      <c r="H255" s="475" t="s">
        <v>327</v>
      </c>
      <c r="I255" s="471">
        <v>500</v>
      </c>
      <c r="J255" s="471">
        <v>60</v>
      </c>
    </row>
    <row r="256" spans="1:10">
      <c r="A256" s="473" t="s">
        <v>337</v>
      </c>
      <c r="B256" s="507" t="s">
        <v>356</v>
      </c>
      <c r="C256" s="474" t="s">
        <v>486</v>
      </c>
      <c r="D256" s="471">
        <v>1890</v>
      </c>
      <c r="E256" s="471">
        <v>1330</v>
      </c>
      <c r="F256" s="471">
        <v>550</v>
      </c>
      <c r="G256" s="471">
        <v>70</v>
      </c>
      <c r="H256" s="475" t="s">
        <v>327</v>
      </c>
      <c r="I256" s="471">
        <v>380</v>
      </c>
      <c r="J256" s="471">
        <v>100</v>
      </c>
    </row>
    <row r="257" spans="1:10">
      <c r="A257" s="473" t="s">
        <v>337</v>
      </c>
      <c r="B257" s="507" t="s">
        <v>356</v>
      </c>
      <c r="C257" s="474" t="s">
        <v>487</v>
      </c>
      <c r="D257" s="471">
        <v>260</v>
      </c>
      <c r="E257" s="471">
        <v>150</v>
      </c>
      <c r="F257" s="471">
        <v>120</v>
      </c>
      <c r="G257" s="475" t="s">
        <v>327</v>
      </c>
      <c r="H257" s="475" t="s">
        <v>327</v>
      </c>
      <c r="I257" s="471">
        <v>80</v>
      </c>
      <c r="J257" s="471">
        <v>40</v>
      </c>
    </row>
    <row r="258" spans="1:10">
      <c r="A258" s="473" t="s">
        <v>337</v>
      </c>
      <c r="B258" s="507" t="s">
        <v>357</v>
      </c>
      <c r="C258" s="474" t="s">
        <v>480</v>
      </c>
      <c r="D258" s="471">
        <v>15900</v>
      </c>
      <c r="E258" s="471">
        <v>12860</v>
      </c>
      <c r="F258" s="471">
        <v>2720</v>
      </c>
      <c r="G258" s="471">
        <v>400</v>
      </c>
      <c r="H258" s="475" t="s">
        <v>327</v>
      </c>
      <c r="I258" s="471">
        <v>1770</v>
      </c>
      <c r="J258" s="471">
        <v>550</v>
      </c>
    </row>
    <row r="259" spans="1:10">
      <c r="A259" s="473" t="s">
        <v>337</v>
      </c>
      <c r="B259" s="507" t="s">
        <v>357</v>
      </c>
      <c r="C259" s="474" t="s">
        <v>481</v>
      </c>
      <c r="D259" s="471">
        <v>2200</v>
      </c>
      <c r="E259" s="471">
        <v>2110</v>
      </c>
      <c r="F259" s="471">
        <v>80</v>
      </c>
      <c r="G259" s="475" t="s">
        <v>327</v>
      </c>
      <c r="H259" s="475" t="s">
        <v>327</v>
      </c>
      <c r="I259" s="471">
        <v>70</v>
      </c>
      <c r="J259" s="471">
        <v>20</v>
      </c>
    </row>
    <row r="260" spans="1:10">
      <c r="A260" s="473" t="s">
        <v>337</v>
      </c>
      <c r="B260" s="507" t="s">
        <v>357</v>
      </c>
      <c r="C260" s="474" t="s">
        <v>482</v>
      </c>
      <c r="D260" s="471">
        <v>1780</v>
      </c>
      <c r="E260" s="471">
        <v>1640</v>
      </c>
      <c r="F260" s="471">
        <v>140</v>
      </c>
      <c r="G260" s="471">
        <v>60</v>
      </c>
      <c r="H260" s="475" t="s">
        <v>327</v>
      </c>
      <c r="I260" s="471">
        <v>70</v>
      </c>
      <c r="J260" s="471">
        <v>10</v>
      </c>
    </row>
    <row r="261" spans="1:10">
      <c r="A261" s="473" t="s">
        <v>337</v>
      </c>
      <c r="B261" s="507" t="s">
        <v>357</v>
      </c>
      <c r="C261" s="474" t="s">
        <v>483</v>
      </c>
      <c r="D261" s="471">
        <v>2960</v>
      </c>
      <c r="E261" s="471">
        <v>2610</v>
      </c>
      <c r="F261" s="471">
        <v>350</v>
      </c>
      <c r="G261" s="471">
        <v>60</v>
      </c>
      <c r="H261" s="475" t="s">
        <v>327</v>
      </c>
      <c r="I261" s="471">
        <v>260</v>
      </c>
      <c r="J261" s="471">
        <v>30</v>
      </c>
    </row>
    <row r="262" spans="1:10">
      <c r="A262" s="473" t="s">
        <v>337</v>
      </c>
      <c r="B262" s="507" t="s">
        <v>357</v>
      </c>
      <c r="C262" s="474" t="s">
        <v>484</v>
      </c>
      <c r="D262" s="471">
        <v>2980</v>
      </c>
      <c r="E262" s="471">
        <v>2630</v>
      </c>
      <c r="F262" s="471">
        <v>350</v>
      </c>
      <c r="G262" s="471">
        <v>40</v>
      </c>
      <c r="H262" s="475" t="s">
        <v>327</v>
      </c>
      <c r="I262" s="471">
        <v>290</v>
      </c>
      <c r="J262" s="471">
        <v>20</v>
      </c>
    </row>
    <row r="263" spans="1:10">
      <c r="A263" s="473" t="s">
        <v>337</v>
      </c>
      <c r="B263" s="507" t="s">
        <v>357</v>
      </c>
      <c r="C263" s="474" t="s">
        <v>485</v>
      </c>
      <c r="D263" s="471">
        <v>2240</v>
      </c>
      <c r="E263" s="471">
        <v>1750</v>
      </c>
      <c r="F263" s="471">
        <v>490</v>
      </c>
      <c r="G263" s="471">
        <v>190</v>
      </c>
      <c r="H263" s="475" t="s">
        <v>327</v>
      </c>
      <c r="I263" s="471">
        <v>260</v>
      </c>
      <c r="J263" s="471">
        <v>30</v>
      </c>
    </row>
    <row r="264" spans="1:10">
      <c r="A264" s="473" t="s">
        <v>337</v>
      </c>
      <c r="B264" s="507" t="s">
        <v>357</v>
      </c>
      <c r="C264" s="474" t="s">
        <v>486</v>
      </c>
      <c r="D264" s="471">
        <v>2160</v>
      </c>
      <c r="E264" s="471">
        <v>1580</v>
      </c>
      <c r="F264" s="471">
        <v>580</v>
      </c>
      <c r="G264" s="471">
        <v>30</v>
      </c>
      <c r="H264" s="475" t="s">
        <v>327</v>
      </c>
      <c r="I264" s="471">
        <v>510</v>
      </c>
      <c r="J264" s="471">
        <v>40</v>
      </c>
    </row>
    <row r="265" spans="1:10">
      <c r="A265" s="473" t="s">
        <v>337</v>
      </c>
      <c r="B265" s="507" t="s">
        <v>357</v>
      </c>
      <c r="C265" s="474" t="s">
        <v>487</v>
      </c>
      <c r="D265" s="471">
        <v>380</v>
      </c>
      <c r="E265" s="471">
        <v>270</v>
      </c>
      <c r="F265" s="471">
        <v>110</v>
      </c>
      <c r="G265" s="475" t="s">
        <v>327</v>
      </c>
      <c r="H265" s="475" t="s">
        <v>327</v>
      </c>
      <c r="I265" s="471">
        <v>100</v>
      </c>
      <c r="J265" s="471">
        <v>10</v>
      </c>
    </row>
    <row r="266" spans="1:10">
      <c r="A266" s="473" t="s">
        <v>337</v>
      </c>
      <c r="B266" s="507" t="s">
        <v>358</v>
      </c>
      <c r="C266" s="474" t="s">
        <v>480</v>
      </c>
      <c r="D266" s="471">
        <v>7900</v>
      </c>
      <c r="E266" s="471">
        <v>6750</v>
      </c>
      <c r="F266" s="471">
        <v>1100</v>
      </c>
      <c r="G266" s="471">
        <v>220</v>
      </c>
      <c r="H266" s="475" t="s">
        <v>327</v>
      </c>
      <c r="I266" s="471">
        <v>440</v>
      </c>
      <c r="J266" s="471">
        <v>440</v>
      </c>
    </row>
    <row r="267" spans="1:10">
      <c r="A267" s="473" t="s">
        <v>337</v>
      </c>
      <c r="B267" s="507" t="s">
        <v>358</v>
      </c>
      <c r="C267" s="474" t="s">
        <v>481</v>
      </c>
      <c r="D267" s="471">
        <v>2030</v>
      </c>
      <c r="E267" s="471">
        <v>1940</v>
      </c>
      <c r="F267" s="471">
        <v>80</v>
      </c>
      <c r="G267" s="471">
        <v>20</v>
      </c>
      <c r="H267" s="475" t="s">
        <v>327</v>
      </c>
      <c r="I267" s="471">
        <v>60</v>
      </c>
      <c r="J267" s="471">
        <v>10</v>
      </c>
    </row>
    <row r="268" spans="1:10">
      <c r="A268" s="473" t="s">
        <v>337</v>
      </c>
      <c r="B268" s="507" t="s">
        <v>358</v>
      </c>
      <c r="C268" s="474" t="s">
        <v>482</v>
      </c>
      <c r="D268" s="471">
        <v>1130</v>
      </c>
      <c r="E268" s="471">
        <v>1050</v>
      </c>
      <c r="F268" s="471">
        <v>90</v>
      </c>
      <c r="G268" s="471">
        <v>50</v>
      </c>
      <c r="H268" s="475" t="s">
        <v>327</v>
      </c>
      <c r="I268" s="471">
        <v>30</v>
      </c>
      <c r="J268" s="471">
        <v>10</v>
      </c>
    </row>
    <row r="269" spans="1:10">
      <c r="A269" s="473" t="s">
        <v>337</v>
      </c>
      <c r="B269" s="507" t="s">
        <v>358</v>
      </c>
      <c r="C269" s="474" t="s">
        <v>483</v>
      </c>
      <c r="D269" s="471">
        <v>1100</v>
      </c>
      <c r="E269" s="471">
        <v>1000</v>
      </c>
      <c r="F269" s="471">
        <v>100</v>
      </c>
      <c r="G269" s="471">
        <v>20</v>
      </c>
      <c r="H269" s="475" t="s">
        <v>327</v>
      </c>
      <c r="I269" s="471">
        <v>60</v>
      </c>
      <c r="J269" s="471">
        <v>20</v>
      </c>
    </row>
    <row r="270" spans="1:10">
      <c r="A270" s="473" t="s">
        <v>337</v>
      </c>
      <c r="B270" s="507" t="s">
        <v>358</v>
      </c>
      <c r="C270" s="474" t="s">
        <v>484</v>
      </c>
      <c r="D270" s="471">
        <v>1510</v>
      </c>
      <c r="E270" s="471">
        <v>980</v>
      </c>
      <c r="F270" s="471">
        <v>530</v>
      </c>
      <c r="G270" s="471">
        <v>110</v>
      </c>
      <c r="H270" s="475" t="s">
        <v>327</v>
      </c>
      <c r="I270" s="471">
        <v>100</v>
      </c>
      <c r="J270" s="471">
        <v>330</v>
      </c>
    </row>
    <row r="271" spans="1:10">
      <c r="A271" s="473" t="s">
        <v>337</v>
      </c>
      <c r="B271" s="507" t="s">
        <v>358</v>
      </c>
      <c r="C271" s="474" t="s">
        <v>485</v>
      </c>
      <c r="D271" s="471">
        <v>1130</v>
      </c>
      <c r="E271" s="471">
        <v>930</v>
      </c>
      <c r="F271" s="471">
        <v>200</v>
      </c>
      <c r="G271" s="471">
        <v>20</v>
      </c>
      <c r="H271" s="475" t="s">
        <v>327</v>
      </c>
      <c r="I271" s="471">
        <v>150</v>
      </c>
      <c r="J271" s="471">
        <v>40</v>
      </c>
    </row>
    <row r="272" spans="1:10">
      <c r="A272" s="473" t="s">
        <v>337</v>
      </c>
      <c r="B272" s="507" t="s">
        <v>358</v>
      </c>
      <c r="C272" s="474" t="s">
        <v>486</v>
      </c>
      <c r="D272" s="471">
        <v>740</v>
      </c>
      <c r="E272" s="471">
        <v>700</v>
      </c>
      <c r="F272" s="471">
        <v>40</v>
      </c>
      <c r="G272" s="471">
        <v>10</v>
      </c>
      <c r="H272" s="475" t="s">
        <v>327</v>
      </c>
      <c r="I272" s="471">
        <v>30</v>
      </c>
      <c r="J272" s="471">
        <v>10</v>
      </c>
    </row>
    <row r="273" spans="1:10">
      <c r="A273" s="473" t="s">
        <v>337</v>
      </c>
      <c r="B273" s="507" t="s">
        <v>358</v>
      </c>
      <c r="C273" s="474" t="s">
        <v>487</v>
      </c>
      <c r="D273" s="471">
        <v>100</v>
      </c>
      <c r="E273" s="471">
        <v>100</v>
      </c>
      <c r="F273" s="475" t="s">
        <v>327</v>
      </c>
      <c r="G273" s="475" t="s">
        <v>327</v>
      </c>
      <c r="H273" s="475" t="s">
        <v>327</v>
      </c>
      <c r="I273" s="475" t="s">
        <v>327</v>
      </c>
      <c r="J273" s="475" t="s">
        <v>327</v>
      </c>
    </row>
    <row r="274" spans="1:10">
      <c r="A274" s="473" t="s">
        <v>337</v>
      </c>
      <c r="B274" s="507" t="s">
        <v>359</v>
      </c>
      <c r="C274" s="474" t="s">
        <v>480</v>
      </c>
      <c r="D274" s="471">
        <v>23080</v>
      </c>
      <c r="E274" s="471">
        <v>18870</v>
      </c>
      <c r="F274" s="471">
        <v>3510</v>
      </c>
      <c r="G274" s="471">
        <v>310</v>
      </c>
      <c r="H274" s="475" t="s">
        <v>327</v>
      </c>
      <c r="I274" s="471">
        <v>2790</v>
      </c>
      <c r="J274" s="471">
        <v>410</v>
      </c>
    </row>
    <row r="275" spans="1:10">
      <c r="A275" s="473" t="s">
        <v>337</v>
      </c>
      <c r="B275" s="507" t="s">
        <v>359</v>
      </c>
      <c r="C275" s="474" t="s">
        <v>481</v>
      </c>
      <c r="D275" s="471">
        <v>4140</v>
      </c>
      <c r="E275" s="471">
        <v>3900</v>
      </c>
      <c r="F275" s="471">
        <v>240</v>
      </c>
      <c r="G275" s="471">
        <v>10</v>
      </c>
      <c r="H275" s="475" t="s">
        <v>327</v>
      </c>
      <c r="I275" s="471">
        <v>200</v>
      </c>
      <c r="J275" s="471">
        <v>30</v>
      </c>
    </row>
    <row r="276" spans="1:10">
      <c r="A276" s="473" t="s">
        <v>337</v>
      </c>
      <c r="B276" s="507" t="s">
        <v>359</v>
      </c>
      <c r="C276" s="474" t="s">
        <v>482</v>
      </c>
      <c r="D276" s="471">
        <v>3730</v>
      </c>
      <c r="E276" s="471">
        <v>3430</v>
      </c>
      <c r="F276" s="471">
        <v>300</v>
      </c>
      <c r="G276" s="471">
        <v>50</v>
      </c>
      <c r="H276" s="475" t="s">
        <v>327</v>
      </c>
      <c r="I276" s="471">
        <v>210</v>
      </c>
      <c r="J276" s="471">
        <v>40</v>
      </c>
    </row>
    <row r="277" spans="1:10">
      <c r="A277" s="473" t="s">
        <v>337</v>
      </c>
      <c r="B277" s="507" t="s">
        <v>359</v>
      </c>
      <c r="C277" s="474" t="s">
        <v>483</v>
      </c>
      <c r="D277" s="471">
        <v>3300</v>
      </c>
      <c r="E277" s="471">
        <v>2960</v>
      </c>
      <c r="F277" s="471">
        <v>350</v>
      </c>
      <c r="G277" s="471">
        <v>20</v>
      </c>
      <c r="H277" s="475" t="s">
        <v>327</v>
      </c>
      <c r="I277" s="471">
        <v>310</v>
      </c>
      <c r="J277" s="471">
        <v>20</v>
      </c>
    </row>
    <row r="278" spans="1:10">
      <c r="A278" s="473" t="s">
        <v>337</v>
      </c>
      <c r="B278" s="507" t="s">
        <v>359</v>
      </c>
      <c r="C278" s="474" t="s">
        <v>484</v>
      </c>
      <c r="D278" s="471">
        <v>3460</v>
      </c>
      <c r="E278" s="471">
        <v>2880</v>
      </c>
      <c r="F278" s="471">
        <v>580</v>
      </c>
      <c r="G278" s="471">
        <v>70</v>
      </c>
      <c r="H278" s="475" t="s">
        <v>327</v>
      </c>
      <c r="I278" s="471">
        <v>470</v>
      </c>
      <c r="J278" s="471">
        <v>40</v>
      </c>
    </row>
    <row r="279" spans="1:10">
      <c r="A279" s="473" t="s">
        <v>337</v>
      </c>
      <c r="B279" s="507" t="s">
        <v>359</v>
      </c>
      <c r="C279" s="474" t="s">
        <v>485</v>
      </c>
      <c r="D279" s="471">
        <v>3000</v>
      </c>
      <c r="E279" s="471">
        <v>2400</v>
      </c>
      <c r="F279" s="471">
        <v>590</v>
      </c>
      <c r="G279" s="471">
        <v>170</v>
      </c>
      <c r="H279" s="475" t="s">
        <v>327</v>
      </c>
      <c r="I279" s="471">
        <v>340</v>
      </c>
      <c r="J279" s="471">
        <v>90</v>
      </c>
    </row>
    <row r="280" spans="1:10">
      <c r="A280" s="473" t="s">
        <v>337</v>
      </c>
      <c r="B280" s="507" t="s">
        <v>359</v>
      </c>
      <c r="C280" s="474" t="s">
        <v>486</v>
      </c>
      <c r="D280" s="471">
        <v>2980</v>
      </c>
      <c r="E280" s="471">
        <v>2230</v>
      </c>
      <c r="F280" s="471">
        <v>750</v>
      </c>
      <c r="G280" s="475" t="s">
        <v>327</v>
      </c>
      <c r="H280" s="475" t="s">
        <v>327</v>
      </c>
      <c r="I280" s="471">
        <v>680</v>
      </c>
      <c r="J280" s="471">
        <v>80</v>
      </c>
    </row>
    <row r="281" spans="1:10">
      <c r="A281" s="473" t="s">
        <v>337</v>
      </c>
      <c r="B281" s="507" t="s">
        <v>359</v>
      </c>
      <c r="C281" s="474" t="s">
        <v>487</v>
      </c>
      <c r="D281" s="471">
        <v>1040</v>
      </c>
      <c r="E281" s="471">
        <v>540</v>
      </c>
      <c r="F281" s="471">
        <v>500</v>
      </c>
      <c r="G281" s="475" t="s">
        <v>327</v>
      </c>
      <c r="H281" s="475" t="s">
        <v>327</v>
      </c>
      <c r="I281" s="471">
        <v>380</v>
      </c>
      <c r="J281" s="471">
        <v>110</v>
      </c>
    </row>
    <row r="282" spans="1:10">
      <c r="A282" s="473" t="s">
        <v>337</v>
      </c>
      <c r="B282" s="507" t="s">
        <v>360</v>
      </c>
      <c r="C282" s="474" t="s">
        <v>480</v>
      </c>
      <c r="D282" s="471">
        <v>16920</v>
      </c>
      <c r="E282" s="471">
        <v>13650</v>
      </c>
      <c r="F282" s="471">
        <v>3090</v>
      </c>
      <c r="G282" s="471">
        <v>440</v>
      </c>
      <c r="H282" s="475" t="s">
        <v>327</v>
      </c>
      <c r="I282" s="471">
        <v>2420</v>
      </c>
      <c r="J282" s="471">
        <v>230</v>
      </c>
    </row>
    <row r="283" spans="1:10">
      <c r="A283" s="473" t="s">
        <v>337</v>
      </c>
      <c r="B283" s="507" t="s">
        <v>360</v>
      </c>
      <c r="C283" s="474" t="s">
        <v>481</v>
      </c>
      <c r="D283" s="471">
        <v>2970</v>
      </c>
      <c r="E283" s="471">
        <v>2800</v>
      </c>
      <c r="F283" s="471">
        <v>160</v>
      </c>
      <c r="G283" s="471">
        <v>50</v>
      </c>
      <c r="H283" s="475" t="s">
        <v>327</v>
      </c>
      <c r="I283" s="471">
        <v>110</v>
      </c>
      <c r="J283" s="475" t="s">
        <v>327</v>
      </c>
    </row>
    <row r="284" spans="1:10">
      <c r="A284" s="473" t="s">
        <v>337</v>
      </c>
      <c r="B284" s="507" t="s">
        <v>360</v>
      </c>
      <c r="C284" s="474" t="s">
        <v>482</v>
      </c>
      <c r="D284" s="471">
        <v>2770</v>
      </c>
      <c r="E284" s="471">
        <v>2240</v>
      </c>
      <c r="F284" s="471">
        <v>520</v>
      </c>
      <c r="G284" s="471">
        <v>150</v>
      </c>
      <c r="H284" s="475" t="s">
        <v>327</v>
      </c>
      <c r="I284" s="471">
        <v>360</v>
      </c>
      <c r="J284" s="471">
        <v>10</v>
      </c>
    </row>
    <row r="285" spans="1:10">
      <c r="A285" s="473" t="s">
        <v>337</v>
      </c>
      <c r="B285" s="507" t="s">
        <v>360</v>
      </c>
      <c r="C285" s="474" t="s">
        <v>483</v>
      </c>
      <c r="D285" s="471">
        <v>2740</v>
      </c>
      <c r="E285" s="471">
        <v>2090</v>
      </c>
      <c r="F285" s="471">
        <v>650</v>
      </c>
      <c r="G285" s="475" t="s">
        <v>327</v>
      </c>
      <c r="H285" s="475" t="s">
        <v>327</v>
      </c>
      <c r="I285" s="471">
        <v>580</v>
      </c>
      <c r="J285" s="471">
        <v>70</v>
      </c>
    </row>
    <row r="286" spans="1:10">
      <c r="A286" s="473" t="s">
        <v>337</v>
      </c>
      <c r="B286" s="507" t="s">
        <v>360</v>
      </c>
      <c r="C286" s="474" t="s">
        <v>484</v>
      </c>
      <c r="D286" s="471">
        <v>2300</v>
      </c>
      <c r="E286" s="471">
        <v>1990</v>
      </c>
      <c r="F286" s="471">
        <v>320</v>
      </c>
      <c r="G286" s="471">
        <v>30</v>
      </c>
      <c r="H286" s="475" t="s">
        <v>327</v>
      </c>
      <c r="I286" s="471">
        <v>260</v>
      </c>
      <c r="J286" s="471">
        <v>20</v>
      </c>
    </row>
    <row r="287" spans="1:10">
      <c r="A287" s="473" t="s">
        <v>337</v>
      </c>
      <c r="B287" s="507" t="s">
        <v>360</v>
      </c>
      <c r="C287" s="474" t="s">
        <v>485</v>
      </c>
      <c r="D287" s="471">
        <v>2210</v>
      </c>
      <c r="E287" s="471">
        <v>1800</v>
      </c>
      <c r="F287" s="471">
        <v>420</v>
      </c>
      <c r="G287" s="471">
        <v>80</v>
      </c>
      <c r="H287" s="475" t="s">
        <v>327</v>
      </c>
      <c r="I287" s="471">
        <v>280</v>
      </c>
      <c r="J287" s="471">
        <v>60</v>
      </c>
    </row>
    <row r="288" spans="1:10">
      <c r="A288" s="473" t="s">
        <v>337</v>
      </c>
      <c r="B288" s="507" t="s">
        <v>360</v>
      </c>
      <c r="C288" s="474" t="s">
        <v>486</v>
      </c>
      <c r="D288" s="471">
        <v>2510</v>
      </c>
      <c r="E288" s="471">
        <v>1840</v>
      </c>
      <c r="F288" s="471">
        <v>670</v>
      </c>
      <c r="G288" s="471">
        <v>130</v>
      </c>
      <c r="H288" s="475" t="s">
        <v>327</v>
      </c>
      <c r="I288" s="471">
        <v>490</v>
      </c>
      <c r="J288" s="471">
        <v>50</v>
      </c>
    </row>
    <row r="289" spans="1:10">
      <c r="A289" s="473" t="s">
        <v>337</v>
      </c>
      <c r="B289" s="507" t="s">
        <v>360</v>
      </c>
      <c r="C289" s="474" t="s">
        <v>487</v>
      </c>
      <c r="D289" s="471">
        <v>570</v>
      </c>
      <c r="E289" s="471">
        <v>390</v>
      </c>
      <c r="F289" s="471">
        <v>190</v>
      </c>
      <c r="G289" s="475" t="s">
        <v>327</v>
      </c>
      <c r="H289" s="475" t="s">
        <v>327</v>
      </c>
      <c r="I289" s="471">
        <v>190</v>
      </c>
      <c r="J289" s="475" t="s">
        <v>327</v>
      </c>
    </row>
    <row r="290" spans="1:10">
      <c r="A290" s="473" t="s">
        <v>337</v>
      </c>
      <c r="B290" s="507" t="s">
        <v>361</v>
      </c>
      <c r="C290" s="474" t="s">
        <v>480</v>
      </c>
      <c r="D290" s="471">
        <v>11030</v>
      </c>
      <c r="E290" s="471">
        <v>8750</v>
      </c>
      <c r="F290" s="471">
        <v>1950</v>
      </c>
      <c r="G290" s="471">
        <v>300</v>
      </c>
      <c r="H290" s="475" t="s">
        <v>327</v>
      </c>
      <c r="I290" s="471">
        <v>1360</v>
      </c>
      <c r="J290" s="471">
        <v>290</v>
      </c>
    </row>
    <row r="291" spans="1:10">
      <c r="A291" s="473" t="s">
        <v>337</v>
      </c>
      <c r="B291" s="507" t="s">
        <v>361</v>
      </c>
      <c r="C291" s="474" t="s">
        <v>481</v>
      </c>
      <c r="D291" s="471">
        <v>1990</v>
      </c>
      <c r="E291" s="471">
        <v>1880</v>
      </c>
      <c r="F291" s="471">
        <v>110</v>
      </c>
      <c r="G291" s="471">
        <v>20</v>
      </c>
      <c r="H291" s="475" t="s">
        <v>327</v>
      </c>
      <c r="I291" s="471">
        <v>80</v>
      </c>
      <c r="J291" s="471">
        <v>20</v>
      </c>
    </row>
    <row r="292" spans="1:10">
      <c r="A292" s="473" t="s">
        <v>337</v>
      </c>
      <c r="B292" s="507" t="s">
        <v>361</v>
      </c>
      <c r="C292" s="474" t="s">
        <v>482</v>
      </c>
      <c r="D292" s="471">
        <v>1760</v>
      </c>
      <c r="E292" s="471">
        <v>1560</v>
      </c>
      <c r="F292" s="471">
        <v>200</v>
      </c>
      <c r="G292" s="471">
        <v>20</v>
      </c>
      <c r="H292" s="475" t="s">
        <v>327</v>
      </c>
      <c r="I292" s="471">
        <v>120</v>
      </c>
      <c r="J292" s="471">
        <v>60</v>
      </c>
    </row>
    <row r="293" spans="1:10">
      <c r="A293" s="473" t="s">
        <v>337</v>
      </c>
      <c r="B293" s="507" t="s">
        <v>361</v>
      </c>
      <c r="C293" s="474" t="s">
        <v>483</v>
      </c>
      <c r="D293" s="471">
        <v>1630</v>
      </c>
      <c r="E293" s="471">
        <v>1370</v>
      </c>
      <c r="F293" s="471">
        <v>260</v>
      </c>
      <c r="G293" s="471">
        <v>90</v>
      </c>
      <c r="H293" s="475" t="s">
        <v>327</v>
      </c>
      <c r="I293" s="471">
        <v>140</v>
      </c>
      <c r="J293" s="471">
        <v>20</v>
      </c>
    </row>
    <row r="294" spans="1:10">
      <c r="A294" s="473" t="s">
        <v>337</v>
      </c>
      <c r="B294" s="507" t="s">
        <v>361</v>
      </c>
      <c r="C294" s="474" t="s">
        <v>484</v>
      </c>
      <c r="D294" s="471">
        <v>2040</v>
      </c>
      <c r="E294" s="471">
        <v>1690</v>
      </c>
      <c r="F294" s="471">
        <v>340</v>
      </c>
      <c r="G294" s="471">
        <v>100</v>
      </c>
      <c r="H294" s="475" t="s">
        <v>327</v>
      </c>
      <c r="I294" s="471">
        <v>210</v>
      </c>
      <c r="J294" s="471">
        <v>30</v>
      </c>
    </row>
    <row r="295" spans="1:10">
      <c r="A295" s="473" t="s">
        <v>337</v>
      </c>
      <c r="B295" s="507" t="s">
        <v>361</v>
      </c>
      <c r="C295" s="474" t="s">
        <v>485</v>
      </c>
      <c r="D295" s="471">
        <v>1690</v>
      </c>
      <c r="E295" s="471">
        <v>1040</v>
      </c>
      <c r="F295" s="471">
        <v>650</v>
      </c>
      <c r="G295" s="471">
        <v>20</v>
      </c>
      <c r="H295" s="475" t="s">
        <v>327</v>
      </c>
      <c r="I295" s="471">
        <v>570</v>
      </c>
      <c r="J295" s="471">
        <v>60</v>
      </c>
    </row>
    <row r="296" spans="1:10">
      <c r="A296" s="473" t="s">
        <v>337</v>
      </c>
      <c r="B296" s="507" t="s">
        <v>361</v>
      </c>
      <c r="C296" s="474" t="s">
        <v>486</v>
      </c>
      <c r="D296" s="471">
        <v>1260</v>
      </c>
      <c r="E296" s="471">
        <v>1000</v>
      </c>
      <c r="F296" s="471">
        <v>260</v>
      </c>
      <c r="G296" s="471">
        <v>10</v>
      </c>
      <c r="H296" s="475" t="s">
        <v>327</v>
      </c>
      <c r="I296" s="471">
        <v>180</v>
      </c>
      <c r="J296" s="471">
        <v>80</v>
      </c>
    </row>
    <row r="297" spans="1:10">
      <c r="A297" s="473" t="s">
        <v>337</v>
      </c>
      <c r="B297" s="507" t="s">
        <v>361</v>
      </c>
      <c r="C297" s="474" t="s">
        <v>487</v>
      </c>
      <c r="D297" s="471">
        <v>310</v>
      </c>
      <c r="E297" s="471">
        <v>210</v>
      </c>
      <c r="F297" s="471">
        <v>100</v>
      </c>
      <c r="G297" s="471">
        <v>40</v>
      </c>
      <c r="H297" s="475" t="s">
        <v>327</v>
      </c>
      <c r="I297" s="471">
        <v>40</v>
      </c>
      <c r="J297" s="471">
        <v>20</v>
      </c>
    </row>
    <row r="298" spans="1:10">
      <c r="A298" s="473" t="s">
        <v>337</v>
      </c>
      <c r="B298" s="507" t="s">
        <v>362</v>
      </c>
      <c r="C298" s="474" t="s">
        <v>480</v>
      </c>
      <c r="D298" s="471">
        <v>16130</v>
      </c>
      <c r="E298" s="471">
        <v>12320</v>
      </c>
      <c r="F298" s="471">
        <v>3790</v>
      </c>
      <c r="G298" s="471">
        <v>1140</v>
      </c>
      <c r="H298" s="475" t="s">
        <v>327</v>
      </c>
      <c r="I298" s="471">
        <v>2270</v>
      </c>
      <c r="J298" s="471">
        <v>380</v>
      </c>
    </row>
    <row r="299" spans="1:10">
      <c r="A299" s="473" t="s">
        <v>337</v>
      </c>
      <c r="B299" s="507" t="s">
        <v>362</v>
      </c>
      <c r="C299" s="474" t="s">
        <v>481</v>
      </c>
      <c r="D299" s="471">
        <v>2170</v>
      </c>
      <c r="E299" s="471">
        <v>2010</v>
      </c>
      <c r="F299" s="471">
        <v>160</v>
      </c>
      <c r="G299" s="475" t="s">
        <v>327</v>
      </c>
      <c r="H299" s="475" t="s">
        <v>327</v>
      </c>
      <c r="I299" s="471">
        <v>160</v>
      </c>
      <c r="J299" s="475" t="s">
        <v>327</v>
      </c>
    </row>
    <row r="300" spans="1:10">
      <c r="A300" s="473" t="s">
        <v>337</v>
      </c>
      <c r="B300" s="507" t="s">
        <v>362</v>
      </c>
      <c r="C300" s="474" t="s">
        <v>482</v>
      </c>
      <c r="D300" s="471">
        <v>2280</v>
      </c>
      <c r="E300" s="471">
        <v>1690</v>
      </c>
      <c r="F300" s="471">
        <v>580</v>
      </c>
      <c r="G300" s="471">
        <v>310</v>
      </c>
      <c r="H300" s="475" t="s">
        <v>327</v>
      </c>
      <c r="I300" s="471">
        <v>180</v>
      </c>
      <c r="J300" s="471">
        <v>90</v>
      </c>
    </row>
    <row r="301" spans="1:10">
      <c r="A301" s="473" t="s">
        <v>337</v>
      </c>
      <c r="B301" s="507" t="s">
        <v>362</v>
      </c>
      <c r="C301" s="474" t="s">
        <v>483</v>
      </c>
      <c r="D301" s="471">
        <v>2420</v>
      </c>
      <c r="E301" s="471">
        <v>1750</v>
      </c>
      <c r="F301" s="471">
        <v>670</v>
      </c>
      <c r="G301" s="471">
        <v>60</v>
      </c>
      <c r="H301" s="475" t="s">
        <v>327</v>
      </c>
      <c r="I301" s="471">
        <v>500</v>
      </c>
      <c r="J301" s="471">
        <v>110</v>
      </c>
    </row>
    <row r="302" spans="1:10">
      <c r="A302" s="473" t="s">
        <v>337</v>
      </c>
      <c r="B302" s="507" t="s">
        <v>362</v>
      </c>
      <c r="C302" s="474" t="s">
        <v>484</v>
      </c>
      <c r="D302" s="471">
        <v>4410</v>
      </c>
      <c r="E302" s="471">
        <v>2970</v>
      </c>
      <c r="F302" s="471">
        <v>1450</v>
      </c>
      <c r="G302" s="471">
        <v>620</v>
      </c>
      <c r="H302" s="475" t="s">
        <v>327</v>
      </c>
      <c r="I302" s="471">
        <v>780</v>
      </c>
      <c r="J302" s="471">
        <v>40</v>
      </c>
    </row>
    <row r="303" spans="1:10">
      <c r="A303" s="473" t="s">
        <v>337</v>
      </c>
      <c r="B303" s="507" t="s">
        <v>362</v>
      </c>
      <c r="C303" s="474" t="s">
        <v>485</v>
      </c>
      <c r="D303" s="471">
        <v>2360</v>
      </c>
      <c r="E303" s="471">
        <v>2110</v>
      </c>
      <c r="F303" s="471">
        <v>250</v>
      </c>
      <c r="G303" s="471">
        <v>10</v>
      </c>
      <c r="H303" s="475" t="s">
        <v>327</v>
      </c>
      <c r="I303" s="471">
        <v>220</v>
      </c>
      <c r="J303" s="471">
        <v>20</v>
      </c>
    </row>
    <row r="304" spans="1:10">
      <c r="A304" s="473" t="s">
        <v>337</v>
      </c>
      <c r="B304" s="507" t="s">
        <v>362</v>
      </c>
      <c r="C304" s="474" t="s">
        <v>486</v>
      </c>
      <c r="D304" s="471">
        <v>1920</v>
      </c>
      <c r="E304" s="471">
        <v>1500</v>
      </c>
      <c r="F304" s="471">
        <v>430</v>
      </c>
      <c r="G304" s="471">
        <v>20</v>
      </c>
      <c r="H304" s="475" t="s">
        <v>327</v>
      </c>
      <c r="I304" s="471">
        <v>390</v>
      </c>
      <c r="J304" s="471">
        <v>20</v>
      </c>
    </row>
    <row r="305" spans="1:10">
      <c r="A305" s="473" t="s">
        <v>337</v>
      </c>
      <c r="B305" s="507" t="s">
        <v>362</v>
      </c>
      <c r="C305" s="474" t="s">
        <v>487</v>
      </c>
      <c r="D305" s="471">
        <v>540</v>
      </c>
      <c r="E305" s="471">
        <v>280</v>
      </c>
      <c r="F305" s="471">
        <v>260</v>
      </c>
      <c r="G305" s="471">
        <v>110</v>
      </c>
      <c r="H305" s="475" t="s">
        <v>327</v>
      </c>
      <c r="I305" s="471">
        <v>30</v>
      </c>
      <c r="J305" s="471">
        <v>110</v>
      </c>
    </row>
    <row r="306" spans="1:10">
      <c r="A306" s="473" t="s">
        <v>337</v>
      </c>
      <c r="B306" s="507" t="s">
        <v>363</v>
      </c>
      <c r="C306" s="474" t="s">
        <v>480</v>
      </c>
      <c r="D306" s="471">
        <v>12660</v>
      </c>
      <c r="E306" s="471">
        <v>10560</v>
      </c>
      <c r="F306" s="471">
        <v>2020</v>
      </c>
      <c r="G306" s="471">
        <v>320</v>
      </c>
      <c r="H306" s="475" t="s">
        <v>327</v>
      </c>
      <c r="I306" s="471">
        <v>1570</v>
      </c>
      <c r="J306" s="471">
        <v>130</v>
      </c>
    </row>
    <row r="307" spans="1:10">
      <c r="A307" s="473" t="s">
        <v>337</v>
      </c>
      <c r="B307" s="507" t="s">
        <v>363</v>
      </c>
      <c r="C307" s="474" t="s">
        <v>481</v>
      </c>
      <c r="D307" s="471">
        <v>2390</v>
      </c>
      <c r="E307" s="471">
        <v>2230</v>
      </c>
      <c r="F307" s="471">
        <v>170</v>
      </c>
      <c r="G307" s="471">
        <v>30</v>
      </c>
      <c r="H307" s="475" t="s">
        <v>327</v>
      </c>
      <c r="I307" s="471">
        <v>90</v>
      </c>
      <c r="J307" s="471">
        <v>50</v>
      </c>
    </row>
    <row r="308" spans="1:10">
      <c r="A308" s="473" t="s">
        <v>337</v>
      </c>
      <c r="B308" s="507" t="s">
        <v>363</v>
      </c>
      <c r="C308" s="474" t="s">
        <v>482</v>
      </c>
      <c r="D308" s="471">
        <v>2450</v>
      </c>
      <c r="E308" s="471">
        <v>2230</v>
      </c>
      <c r="F308" s="471">
        <v>220</v>
      </c>
      <c r="G308" s="471">
        <v>20</v>
      </c>
      <c r="H308" s="475" t="s">
        <v>327</v>
      </c>
      <c r="I308" s="471">
        <v>180</v>
      </c>
      <c r="J308" s="471">
        <v>10</v>
      </c>
    </row>
    <row r="309" spans="1:10">
      <c r="A309" s="473" t="s">
        <v>337</v>
      </c>
      <c r="B309" s="507" t="s">
        <v>363</v>
      </c>
      <c r="C309" s="474" t="s">
        <v>483</v>
      </c>
      <c r="D309" s="471">
        <v>1850</v>
      </c>
      <c r="E309" s="471">
        <v>1560</v>
      </c>
      <c r="F309" s="471">
        <v>300</v>
      </c>
      <c r="G309" s="471">
        <v>90</v>
      </c>
      <c r="H309" s="475" t="s">
        <v>327</v>
      </c>
      <c r="I309" s="471">
        <v>210</v>
      </c>
      <c r="J309" s="475" t="s">
        <v>327</v>
      </c>
    </row>
    <row r="310" spans="1:10">
      <c r="A310" s="473" t="s">
        <v>337</v>
      </c>
      <c r="B310" s="507" t="s">
        <v>363</v>
      </c>
      <c r="C310" s="474" t="s">
        <v>484</v>
      </c>
      <c r="D310" s="471">
        <v>2410</v>
      </c>
      <c r="E310" s="471">
        <v>1900</v>
      </c>
      <c r="F310" s="471">
        <v>510</v>
      </c>
      <c r="G310" s="471">
        <v>30</v>
      </c>
      <c r="H310" s="475" t="s">
        <v>327</v>
      </c>
      <c r="I310" s="471">
        <v>430</v>
      </c>
      <c r="J310" s="471">
        <v>50</v>
      </c>
    </row>
    <row r="311" spans="1:10">
      <c r="A311" s="473" t="s">
        <v>337</v>
      </c>
      <c r="B311" s="507" t="s">
        <v>363</v>
      </c>
      <c r="C311" s="474" t="s">
        <v>485</v>
      </c>
      <c r="D311" s="471">
        <v>1600</v>
      </c>
      <c r="E311" s="471">
        <v>1340</v>
      </c>
      <c r="F311" s="471">
        <v>260</v>
      </c>
      <c r="G311" s="471">
        <v>10</v>
      </c>
      <c r="H311" s="475" t="s">
        <v>327</v>
      </c>
      <c r="I311" s="471">
        <v>230</v>
      </c>
      <c r="J311" s="471">
        <v>20</v>
      </c>
    </row>
    <row r="312" spans="1:10">
      <c r="A312" s="473" t="s">
        <v>337</v>
      </c>
      <c r="B312" s="507" t="s">
        <v>363</v>
      </c>
      <c r="C312" s="474" t="s">
        <v>486</v>
      </c>
      <c r="D312" s="471">
        <v>1510</v>
      </c>
      <c r="E312" s="471">
        <v>1020</v>
      </c>
      <c r="F312" s="471">
        <v>490</v>
      </c>
      <c r="G312" s="471">
        <v>140</v>
      </c>
      <c r="H312" s="475" t="s">
        <v>327</v>
      </c>
      <c r="I312" s="471">
        <v>350</v>
      </c>
      <c r="J312" s="475" t="s">
        <v>327</v>
      </c>
    </row>
    <row r="313" spans="1:10">
      <c r="A313" s="473" t="s">
        <v>337</v>
      </c>
      <c r="B313" s="507" t="s">
        <v>363</v>
      </c>
      <c r="C313" s="474" t="s">
        <v>487</v>
      </c>
      <c r="D313" s="471">
        <v>300</v>
      </c>
      <c r="E313" s="471">
        <v>260</v>
      </c>
      <c r="F313" s="471">
        <v>40</v>
      </c>
      <c r="G313" s="475" t="s">
        <v>327</v>
      </c>
      <c r="H313" s="475" t="s">
        <v>327</v>
      </c>
      <c r="I313" s="471">
        <v>40</v>
      </c>
      <c r="J313" s="475" t="s">
        <v>327</v>
      </c>
    </row>
    <row r="314" spans="1:10">
      <c r="A314" s="473" t="s">
        <v>337</v>
      </c>
      <c r="B314" s="507" t="s">
        <v>364</v>
      </c>
      <c r="C314" s="474" t="s">
        <v>480</v>
      </c>
      <c r="D314" s="471">
        <v>15470</v>
      </c>
      <c r="E314" s="471">
        <v>10280</v>
      </c>
      <c r="F314" s="471">
        <v>4190</v>
      </c>
      <c r="G314" s="471">
        <v>270</v>
      </c>
      <c r="H314" s="475" t="s">
        <v>327</v>
      </c>
      <c r="I314" s="471">
        <v>3450</v>
      </c>
      <c r="J314" s="471">
        <v>460</v>
      </c>
    </row>
    <row r="315" spans="1:10">
      <c r="A315" s="473" t="s">
        <v>337</v>
      </c>
      <c r="B315" s="507" t="s">
        <v>364</v>
      </c>
      <c r="C315" s="474" t="s">
        <v>481</v>
      </c>
      <c r="D315" s="471">
        <v>1710</v>
      </c>
      <c r="E315" s="471">
        <v>1610</v>
      </c>
      <c r="F315" s="471">
        <v>100</v>
      </c>
      <c r="G315" s="471">
        <v>50</v>
      </c>
      <c r="H315" s="475" t="s">
        <v>327</v>
      </c>
      <c r="I315" s="471">
        <v>50</v>
      </c>
      <c r="J315" s="475" t="s">
        <v>327</v>
      </c>
    </row>
    <row r="316" spans="1:10">
      <c r="A316" s="473" t="s">
        <v>337</v>
      </c>
      <c r="B316" s="507" t="s">
        <v>364</v>
      </c>
      <c r="C316" s="474" t="s">
        <v>482</v>
      </c>
      <c r="D316" s="471">
        <v>1780</v>
      </c>
      <c r="E316" s="471">
        <v>1550</v>
      </c>
      <c r="F316" s="471">
        <v>230</v>
      </c>
      <c r="G316" s="471">
        <v>10</v>
      </c>
      <c r="H316" s="475" t="s">
        <v>327</v>
      </c>
      <c r="I316" s="471">
        <v>160</v>
      </c>
      <c r="J316" s="471">
        <v>70</v>
      </c>
    </row>
    <row r="317" spans="1:10">
      <c r="A317" s="473" t="s">
        <v>337</v>
      </c>
      <c r="B317" s="507" t="s">
        <v>364</v>
      </c>
      <c r="C317" s="474" t="s">
        <v>483</v>
      </c>
      <c r="D317" s="471">
        <v>1840</v>
      </c>
      <c r="E317" s="471">
        <v>1330</v>
      </c>
      <c r="F317" s="471">
        <v>510</v>
      </c>
      <c r="G317" s="471">
        <v>80</v>
      </c>
      <c r="H317" s="475" t="s">
        <v>327</v>
      </c>
      <c r="I317" s="471">
        <v>390</v>
      </c>
      <c r="J317" s="471">
        <v>40</v>
      </c>
    </row>
    <row r="318" spans="1:10">
      <c r="A318" s="473" t="s">
        <v>337</v>
      </c>
      <c r="B318" s="507" t="s">
        <v>364</v>
      </c>
      <c r="C318" s="474" t="s">
        <v>484</v>
      </c>
      <c r="D318" s="471">
        <v>2500</v>
      </c>
      <c r="E318" s="471">
        <v>1860</v>
      </c>
      <c r="F318" s="471">
        <v>630</v>
      </c>
      <c r="G318" s="471">
        <v>70</v>
      </c>
      <c r="H318" s="475" t="s">
        <v>327</v>
      </c>
      <c r="I318" s="471">
        <v>510</v>
      </c>
      <c r="J318" s="471">
        <v>60</v>
      </c>
    </row>
    <row r="319" spans="1:10">
      <c r="A319" s="473" t="s">
        <v>337</v>
      </c>
      <c r="B319" s="507" t="s">
        <v>364</v>
      </c>
      <c r="C319" s="474" t="s">
        <v>485</v>
      </c>
      <c r="D319" s="471">
        <v>2490</v>
      </c>
      <c r="E319" s="471">
        <v>1570</v>
      </c>
      <c r="F319" s="471">
        <v>910</v>
      </c>
      <c r="G319" s="471">
        <v>60</v>
      </c>
      <c r="H319" s="475" t="s">
        <v>327</v>
      </c>
      <c r="I319" s="471">
        <v>740</v>
      </c>
      <c r="J319" s="471">
        <v>120</v>
      </c>
    </row>
    <row r="320" spans="1:10">
      <c r="A320" s="473" t="s">
        <v>337</v>
      </c>
      <c r="B320" s="507" t="s">
        <v>364</v>
      </c>
      <c r="C320" s="474" t="s">
        <v>486</v>
      </c>
      <c r="D320" s="471">
        <v>2790</v>
      </c>
      <c r="E320" s="471">
        <v>1490</v>
      </c>
      <c r="F320" s="471">
        <v>1300</v>
      </c>
      <c r="G320" s="475" t="s">
        <v>327</v>
      </c>
      <c r="H320" s="475" t="s">
        <v>327</v>
      </c>
      <c r="I320" s="471">
        <v>1140</v>
      </c>
      <c r="J320" s="471">
        <v>160</v>
      </c>
    </row>
    <row r="321" spans="1:10">
      <c r="A321" s="473" t="s">
        <v>337</v>
      </c>
      <c r="B321" s="507" t="s">
        <v>364</v>
      </c>
      <c r="C321" s="474" t="s">
        <v>487</v>
      </c>
      <c r="D321" s="471">
        <v>610</v>
      </c>
      <c r="E321" s="471">
        <v>560</v>
      </c>
      <c r="F321" s="471">
        <v>50</v>
      </c>
      <c r="G321" s="475" t="s">
        <v>327</v>
      </c>
      <c r="H321" s="475" t="s">
        <v>327</v>
      </c>
      <c r="I321" s="471">
        <v>20</v>
      </c>
      <c r="J321" s="471">
        <v>20</v>
      </c>
    </row>
    <row r="322" spans="1:10">
      <c r="A322" s="473" t="s">
        <v>337</v>
      </c>
      <c r="B322" s="507" t="s">
        <v>365</v>
      </c>
      <c r="C322" s="474" t="s">
        <v>480</v>
      </c>
      <c r="D322" s="471">
        <v>27740</v>
      </c>
      <c r="E322" s="471">
        <v>22130</v>
      </c>
      <c r="F322" s="471">
        <v>4690</v>
      </c>
      <c r="G322" s="471">
        <v>820</v>
      </c>
      <c r="H322" s="475" t="s">
        <v>327</v>
      </c>
      <c r="I322" s="471">
        <v>3670</v>
      </c>
      <c r="J322" s="471">
        <v>200</v>
      </c>
    </row>
    <row r="323" spans="1:10">
      <c r="A323" s="473" t="s">
        <v>337</v>
      </c>
      <c r="B323" s="507" t="s">
        <v>365</v>
      </c>
      <c r="C323" s="474" t="s">
        <v>481</v>
      </c>
      <c r="D323" s="471">
        <v>4010</v>
      </c>
      <c r="E323" s="471">
        <v>3880</v>
      </c>
      <c r="F323" s="471">
        <v>130</v>
      </c>
      <c r="G323" s="471">
        <v>30</v>
      </c>
      <c r="H323" s="475" t="s">
        <v>327</v>
      </c>
      <c r="I323" s="471">
        <v>80</v>
      </c>
      <c r="J323" s="471">
        <v>20</v>
      </c>
    </row>
    <row r="324" spans="1:10">
      <c r="A324" s="473" t="s">
        <v>337</v>
      </c>
      <c r="B324" s="507" t="s">
        <v>365</v>
      </c>
      <c r="C324" s="474" t="s">
        <v>482</v>
      </c>
      <c r="D324" s="471">
        <v>5140</v>
      </c>
      <c r="E324" s="471">
        <v>4490</v>
      </c>
      <c r="F324" s="471">
        <v>650</v>
      </c>
      <c r="G324" s="471">
        <v>310</v>
      </c>
      <c r="H324" s="475" t="s">
        <v>327</v>
      </c>
      <c r="I324" s="471">
        <v>350</v>
      </c>
      <c r="J324" s="475" t="s">
        <v>327</v>
      </c>
    </row>
    <row r="325" spans="1:10">
      <c r="A325" s="473" t="s">
        <v>337</v>
      </c>
      <c r="B325" s="507" t="s">
        <v>365</v>
      </c>
      <c r="C325" s="474" t="s">
        <v>483</v>
      </c>
      <c r="D325" s="471">
        <v>4210</v>
      </c>
      <c r="E325" s="471">
        <v>3750</v>
      </c>
      <c r="F325" s="471">
        <v>460</v>
      </c>
      <c r="G325" s="471">
        <v>40</v>
      </c>
      <c r="H325" s="475" t="s">
        <v>327</v>
      </c>
      <c r="I325" s="471">
        <v>390</v>
      </c>
      <c r="J325" s="471">
        <v>20</v>
      </c>
    </row>
    <row r="326" spans="1:10">
      <c r="A326" s="473" t="s">
        <v>337</v>
      </c>
      <c r="B326" s="507" t="s">
        <v>365</v>
      </c>
      <c r="C326" s="474" t="s">
        <v>484</v>
      </c>
      <c r="D326" s="471">
        <v>3930</v>
      </c>
      <c r="E326" s="471">
        <v>3110</v>
      </c>
      <c r="F326" s="471">
        <v>820</v>
      </c>
      <c r="G326" s="471">
        <v>100</v>
      </c>
      <c r="H326" s="475" t="s">
        <v>327</v>
      </c>
      <c r="I326" s="471">
        <v>670</v>
      </c>
      <c r="J326" s="471">
        <v>50</v>
      </c>
    </row>
    <row r="327" spans="1:10">
      <c r="A327" s="473" t="s">
        <v>337</v>
      </c>
      <c r="B327" s="507" t="s">
        <v>365</v>
      </c>
      <c r="C327" s="474" t="s">
        <v>485</v>
      </c>
      <c r="D327" s="471">
        <v>4720</v>
      </c>
      <c r="E327" s="471">
        <v>2820</v>
      </c>
      <c r="F327" s="471">
        <v>1900</v>
      </c>
      <c r="G327" s="471">
        <v>320</v>
      </c>
      <c r="H327" s="475" t="s">
        <v>327</v>
      </c>
      <c r="I327" s="471">
        <v>1540</v>
      </c>
      <c r="J327" s="471">
        <v>50</v>
      </c>
    </row>
    <row r="328" spans="1:10">
      <c r="A328" s="473" t="s">
        <v>337</v>
      </c>
      <c r="B328" s="507" t="s">
        <v>365</v>
      </c>
      <c r="C328" s="474" t="s">
        <v>486</v>
      </c>
      <c r="D328" s="471">
        <v>3680</v>
      </c>
      <c r="E328" s="471">
        <v>3140</v>
      </c>
      <c r="F328" s="471">
        <v>530</v>
      </c>
      <c r="G328" s="471">
        <v>30</v>
      </c>
      <c r="H328" s="475" t="s">
        <v>327</v>
      </c>
      <c r="I328" s="471">
        <v>480</v>
      </c>
      <c r="J328" s="471">
        <v>20</v>
      </c>
    </row>
    <row r="329" spans="1:10">
      <c r="A329" s="473" t="s">
        <v>337</v>
      </c>
      <c r="B329" s="507" t="s">
        <v>365</v>
      </c>
      <c r="C329" s="474" t="s">
        <v>487</v>
      </c>
      <c r="D329" s="471">
        <v>1090</v>
      </c>
      <c r="E329" s="471">
        <v>900</v>
      </c>
      <c r="F329" s="471">
        <v>190</v>
      </c>
      <c r="G329" s="475" t="s">
        <v>327</v>
      </c>
      <c r="H329" s="475" t="s">
        <v>327</v>
      </c>
      <c r="I329" s="471">
        <v>150</v>
      </c>
      <c r="J329" s="471">
        <v>40</v>
      </c>
    </row>
    <row r="330" spans="1:10">
      <c r="A330" s="473" t="s">
        <v>366</v>
      </c>
      <c r="B330" s="507" t="s">
        <v>367</v>
      </c>
      <c r="C330" s="474" t="s">
        <v>480</v>
      </c>
      <c r="D330" s="471">
        <v>10990</v>
      </c>
      <c r="E330" s="471">
        <v>10600</v>
      </c>
      <c r="F330" s="471">
        <v>370</v>
      </c>
      <c r="G330" s="471">
        <v>70</v>
      </c>
      <c r="H330" s="475" t="s">
        <v>327</v>
      </c>
      <c r="I330" s="471">
        <v>260</v>
      </c>
      <c r="J330" s="471">
        <v>50</v>
      </c>
    </row>
    <row r="331" spans="1:10">
      <c r="A331" s="473" t="s">
        <v>366</v>
      </c>
      <c r="B331" s="507" t="s">
        <v>367</v>
      </c>
      <c r="C331" s="474" t="s">
        <v>481</v>
      </c>
      <c r="D331" s="471">
        <v>390</v>
      </c>
      <c r="E331" s="471">
        <v>370</v>
      </c>
      <c r="F331" s="471">
        <v>30</v>
      </c>
      <c r="G331" s="475" t="s">
        <v>327</v>
      </c>
      <c r="H331" s="475" t="s">
        <v>327</v>
      </c>
      <c r="I331" s="475" t="s">
        <v>327</v>
      </c>
      <c r="J331" s="471">
        <v>30</v>
      </c>
    </row>
    <row r="332" spans="1:10">
      <c r="A332" s="473" t="s">
        <v>366</v>
      </c>
      <c r="B332" s="507" t="s">
        <v>367</v>
      </c>
      <c r="C332" s="474" t="s">
        <v>482</v>
      </c>
      <c r="D332" s="471">
        <v>790</v>
      </c>
      <c r="E332" s="471">
        <v>730</v>
      </c>
      <c r="F332" s="471">
        <v>60</v>
      </c>
      <c r="G332" s="475" t="s">
        <v>327</v>
      </c>
      <c r="H332" s="475" t="s">
        <v>327</v>
      </c>
      <c r="I332" s="471">
        <v>60</v>
      </c>
      <c r="J332" s="475" t="s">
        <v>327</v>
      </c>
    </row>
    <row r="333" spans="1:10">
      <c r="A333" s="473" t="s">
        <v>366</v>
      </c>
      <c r="B333" s="507" t="s">
        <v>367</v>
      </c>
      <c r="C333" s="474" t="s">
        <v>483</v>
      </c>
      <c r="D333" s="471">
        <v>2730</v>
      </c>
      <c r="E333" s="471">
        <v>2580</v>
      </c>
      <c r="F333" s="471">
        <v>150</v>
      </c>
      <c r="G333" s="471">
        <v>20</v>
      </c>
      <c r="H333" s="475" t="s">
        <v>327</v>
      </c>
      <c r="I333" s="471">
        <v>110</v>
      </c>
      <c r="J333" s="471">
        <v>20</v>
      </c>
    </row>
    <row r="334" spans="1:10">
      <c r="A334" s="473" t="s">
        <v>366</v>
      </c>
      <c r="B334" s="507" t="s">
        <v>367</v>
      </c>
      <c r="C334" s="474" t="s">
        <v>484</v>
      </c>
      <c r="D334" s="471">
        <v>2700</v>
      </c>
      <c r="E334" s="471">
        <v>2590</v>
      </c>
      <c r="F334" s="471">
        <v>110</v>
      </c>
      <c r="G334" s="471">
        <v>40</v>
      </c>
      <c r="H334" s="475" t="s">
        <v>327</v>
      </c>
      <c r="I334" s="471">
        <v>70</v>
      </c>
      <c r="J334" s="475" t="s">
        <v>327</v>
      </c>
    </row>
    <row r="335" spans="1:10">
      <c r="A335" s="473" t="s">
        <v>366</v>
      </c>
      <c r="B335" s="507" t="s">
        <v>367</v>
      </c>
      <c r="C335" s="474" t="s">
        <v>485</v>
      </c>
      <c r="D335" s="471">
        <v>2720</v>
      </c>
      <c r="E335" s="471">
        <v>2720</v>
      </c>
      <c r="F335" s="475" t="s">
        <v>327</v>
      </c>
      <c r="G335" s="475" t="s">
        <v>327</v>
      </c>
      <c r="H335" s="475" t="s">
        <v>327</v>
      </c>
      <c r="I335" s="475" t="s">
        <v>327</v>
      </c>
      <c r="J335" s="475" t="s">
        <v>327</v>
      </c>
    </row>
    <row r="336" spans="1:10">
      <c r="A336" s="473" t="s">
        <v>366</v>
      </c>
      <c r="B336" s="507" t="s">
        <v>367</v>
      </c>
      <c r="C336" s="474" t="s">
        <v>486</v>
      </c>
      <c r="D336" s="471">
        <v>1510</v>
      </c>
      <c r="E336" s="471">
        <v>1480</v>
      </c>
      <c r="F336" s="471">
        <v>30</v>
      </c>
      <c r="G336" s="471">
        <v>10</v>
      </c>
      <c r="H336" s="475" t="s">
        <v>327</v>
      </c>
      <c r="I336" s="471">
        <v>20</v>
      </c>
      <c r="J336" s="475" t="s">
        <v>327</v>
      </c>
    </row>
    <row r="337" spans="1:10">
      <c r="A337" s="473" t="s">
        <v>366</v>
      </c>
      <c r="B337" s="507" t="s">
        <v>367</v>
      </c>
      <c r="C337" s="474" t="s">
        <v>487</v>
      </c>
      <c r="D337" s="471">
        <v>130</v>
      </c>
      <c r="E337" s="471">
        <v>130</v>
      </c>
      <c r="F337" s="475" t="s">
        <v>327</v>
      </c>
      <c r="G337" s="475" t="s">
        <v>327</v>
      </c>
      <c r="H337" s="475" t="s">
        <v>327</v>
      </c>
      <c r="I337" s="475" t="s">
        <v>327</v>
      </c>
      <c r="J337" s="475" t="s">
        <v>327</v>
      </c>
    </row>
    <row r="338" spans="1:10">
      <c r="A338" s="473" t="s">
        <v>366</v>
      </c>
      <c r="B338" s="507" t="s">
        <v>368</v>
      </c>
      <c r="C338" s="474" t="s">
        <v>480</v>
      </c>
      <c r="D338" s="471">
        <v>5850</v>
      </c>
      <c r="E338" s="471">
        <v>5440</v>
      </c>
      <c r="F338" s="471">
        <v>410</v>
      </c>
      <c r="G338" s="471">
        <v>170</v>
      </c>
      <c r="H338" s="475" t="s">
        <v>327</v>
      </c>
      <c r="I338" s="471">
        <v>210</v>
      </c>
      <c r="J338" s="471">
        <v>30</v>
      </c>
    </row>
    <row r="339" spans="1:10">
      <c r="A339" s="473" t="s">
        <v>366</v>
      </c>
      <c r="B339" s="507" t="s">
        <v>368</v>
      </c>
      <c r="C339" s="474" t="s">
        <v>481</v>
      </c>
      <c r="D339" s="471">
        <v>1470</v>
      </c>
      <c r="E339" s="471">
        <v>1390</v>
      </c>
      <c r="F339" s="471">
        <v>80</v>
      </c>
      <c r="G339" s="471">
        <v>10</v>
      </c>
      <c r="H339" s="475" t="s">
        <v>327</v>
      </c>
      <c r="I339" s="471">
        <v>70</v>
      </c>
      <c r="J339" s="475" t="s">
        <v>327</v>
      </c>
    </row>
    <row r="340" spans="1:10">
      <c r="A340" s="473" t="s">
        <v>366</v>
      </c>
      <c r="B340" s="507" t="s">
        <v>368</v>
      </c>
      <c r="C340" s="474" t="s">
        <v>482</v>
      </c>
      <c r="D340" s="471">
        <v>1110</v>
      </c>
      <c r="E340" s="471">
        <v>1000</v>
      </c>
      <c r="F340" s="471">
        <v>110</v>
      </c>
      <c r="G340" s="471">
        <v>30</v>
      </c>
      <c r="H340" s="475" t="s">
        <v>327</v>
      </c>
      <c r="I340" s="471">
        <v>90</v>
      </c>
      <c r="J340" s="475" t="s">
        <v>327</v>
      </c>
    </row>
    <row r="341" spans="1:10">
      <c r="A341" s="473" t="s">
        <v>366</v>
      </c>
      <c r="B341" s="507" t="s">
        <v>368</v>
      </c>
      <c r="C341" s="474" t="s">
        <v>483</v>
      </c>
      <c r="D341" s="471">
        <v>660</v>
      </c>
      <c r="E341" s="471">
        <v>630</v>
      </c>
      <c r="F341" s="471">
        <v>30</v>
      </c>
      <c r="G341" s="471">
        <v>10</v>
      </c>
      <c r="H341" s="475" t="s">
        <v>327</v>
      </c>
      <c r="I341" s="471">
        <v>10</v>
      </c>
      <c r="J341" s="475" t="s">
        <v>327</v>
      </c>
    </row>
    <row r="342" spans="1:10">
      <c r="A342" s="473" t="s">
        <v>366</v>
      </c>
      <c r="B342" s="507" t="s">
        <v>368</v>
      </c>
      <c r="C342" s="474" t="s">
        <v>484</v>
      </c>
      <c r="D342" s="471">
        <v>880</v>
      </c>
      <c r="E342" s="471">
        <v>770</v>
      </c>
      <c r="F342" s="471">
        <v>110</v>
      </c>
      <c r="G342" s="471">
        <v>70</v>
      </c>
      <c r="H342" s="475" t="s">
        <v>327</v>
      </c>
      <c r="I342" s="471">
        <v>20</v>
      </c>
      <c r="J342" s="471">
        <v>30</v>
      </c>
    </row>
    <row r="343" spans="1:10">
      <c r="A343" s="473" t="s">
        <v>366</v>
      </c>
      <c r="B343" s="507" t="s">
        <v>368</v>
      </c>
      <c r="C343" s="474" t="s">
        <v>485</v>
      </c>
      <c r="D343" s="471">
        <v>1010</v>
      </c>
      <c r="E343" s="471">
        <v>930</v>
      </c>
      <c r="F343" s="471">
        <v>80</v>
      </c>
      <c r="G343" s="471">
        <v>50</v>
      </c>
      <c r="H343" s="475" t="s">
        <v>327</v>
      </c>
      <c r="I343" s="471">
        <v>30</v>
      </c>
      <c r="J343" s="475" t="s">
        <v>327</v>
      </c>
    </row>
    <row r="344" spans="1:10">
      <c r="A344" s="473" t="s">
        <v>366</v>
      </c>
      <c r="B344" s="507" t="s">
        <v>368</v>
      </c>
      <c r="C344" s="474" t="s">
        <v>486</v>
      </c>
      <c r="D344" s="471">
        <v>640</v>
      </c>
      <c r="E344" s="471">
        <v>640</v>
      </c>
      <c r="F344" s="475" t="s">
        <v>327</v>
      </c>
      <c r="G344" s="475" t="s">
        <v>327</v>
      </c>
      <c r="H344" s="475" t="s">
        <v>327</v>
      </c>
      <c r="I344" s="475" t="s">
        <v>327</v>
      </c>
      <c r="J344" s="475" t="s">
        <v>327</v>
      </c>
    </row>
    <row r="345" spans="1:10">
      <c r="A345" s="473" t="s">
        <v>366</v>
      </c>
      <c r="B345" s="507" t="s">
        <v>368</v>
      </c>
      <c r="C345" s="474" t="s">
        <v>487</v>
      </c>
      <c r="D345" s="471">
        <v>80</v>
      </c>
      <c r="E345" s="471">
        <v>80</v>
      </c>
      <c r="F345" s="475" t="s">
        <v>327</v>
      </c>
      <c r="G345" s="475" t="s">
        <v>327</v>
      </c>
      <c r="H345" s="475" t="s">
        <v>327</v>
      </c>
      <c r="I345" s="475" t="s">
        <v>327</v>
      </c>
      <c r="J345" s="475" t="s">
        <v>327</v>
      </c>
    </row>
    <row r="346" spans="1:10">
      <c r="A346" s="473" t="s">
        <v>366</v>
      </c>
      <c r="B346" s="507" t="s">
        <v>369</v>
      </c>
      <c r="C346" s="474" t="s">
        <v>480</v>
      </c>
      <c r="D346" s="471">
        <v>11430</v>
      </c>
      <c r="E346" s="471">
        <v>10250</v>
      </c>
      <c r="F346" s="471">
        <v>940</v>
      </c>
      <c r="G346" s="471">
        <v>250</v>
      </c>
      <c r="H346" s="475" t="s">
        <v>327</v>
      </c>
      <c r="I346" s="471">
        <v>690</v>
      </c>
      <c r="J346" s="475" t="s">
        <v>327</v>
      </c>
    </row>
    <row r="347" spans="1:10">
      <c r="A347" s="473" t="s">
        <v>366</v>
      </c>
      <c r="B347" s="507" t="s">
        <v>369</v>
      </c>
      <c r="C347" s="474" t="s">
        <v>481</v>
      </c>
      <c r="D347" s="471">
        <v>1160</v>
      </c>
      <c r="E347" s="471">
        <v>1120</v>
      </c>
      <c r="F347" s="471">
        <v>40</v>
      </c>
      <c r="G347" s="475" t="s">
        <v>327</v>
      </c>
      <c r="H347" s="475" t="s">
        <v>327</v>
      </c>
      <c r="I347" s="471">
        <v>40</v>
      </c>
      <c r="J347" s="475" t="s">
        <v>327</v>
      </c>
    </row>
    <row r="348" spans="1:10">
      <c r="A348" s="473" t="s">
        <v>366</v>
      </c>
      <c r="B348" s="507" t="s">
        <v>369</v>
      </c>
      <c r="C348" s="474" t="s">
        <v>482</v>
      </c>
      <c r="D348" s="471">
        <v>2380</v>
      </c>
      <c r="E348" s="471">
        <v>2370</v>
      </c>
      <c r="F348" s="471">
        <v>0</v>
      </c>
      <c r="G348" s="475" t="s">
        <v>327</v>
      </c>
      <c r="H348" s="475" t="s">
        <v>327</v>
      </c>
      <c r="I348" s="471">
        <v>0</v>
      </c>
      <c r="J348" s="475" t="s">
        <v>327</v>
      </c>
    </row>
    <row r="349" spans="1:10">
      <c r="A349" s="473" t="s">
        <v>366</v>
      </c>
      <c r="B349" s="507" t="s">
        <v>369</v>
      </c>
      <c r="C349" s="474" t="s">
        <v>483</v>
      </c>
      <c r="D349" s="471">
        <v>2230</v>
      </c>
      <c r="E349" s="471">
        <v>2100</v>
      </c>
      <c r="F349" s="471">
        <v>130</v>
      </c>
      <c r="G349" s="471">
        <v>90</v>
      </c>
      <c r="H349" s="475" t="s">
        <v>327</v>
      </c>
      <c r="I349" s="471">
        <v>40</v>
      </c>
      <c r="J349" s="475" t="s">
        <v>327</v>
      </c>
    </row>
    <row r="350" spans="1:10">
      <c r="A350" s="473" t="s">
        <v>366</v>
      </c>
      <c r="B350" s="507" t="s">
        <v>369</v>
      </c>
      <c r="C350" s="474" t="s">
        <v>484</v>
      </c>
      <c r="D350" s="471">
        <v>1540</v>
      </c>
      <c r="E350" s="471">
        <v>1420</v>
      </c>
      <c r="F350" s="471">
        <v>120</v>
      </c>
      <c r="G350" s="471">
        <v>10</v>
      </c>
      <c r="H350" s="475" t="s">
        <v>327</v>
      </c>
      <c r="I350" s="471">
        <v>110</v>
      </c>
      <c r="J350" s="475" t="s">
        <v>327</v>
      </c>
    </row>
    <row r="351" spans="1:10">
      <c r="A351" s="473" t="s">
        <v>366</v>
      </c>
      <c r="B351" s="507" t="s">
        <v>369</v>
      </c>
      <c r="C351" s="474" t="s">
        <v>485</v>
      </c>
      <c r="D351" s="471">
        <v>1510</v>
      </c>
      <c r="E351" s="471">
        <v>1330</v>
      </c>
      <c r="F351" s="471">
        <v>190</v>
      </c>
      <c r="G351" s="471">
        <v>100</v>
      </c>
      <c r="H351" s="475" t="s">
        <v>327</v>
      </c>
      <c r="I351" s="471">
        <v>80</v>
      </c>
      <c r="J351" s="475" t="s">
        <v>327</v>
      </c>
    </row>
    <row r="352" spans="1:10">
      <c r="A352" s="473" t="s">
        <v>366</v>
      </c>
      <c r="B352" s="507" t="s">
        <v>369</v>
      </c>
      <c r="C352" s="474" t="s">
        <v>486</v>
      </c>
      <c r="D352" s="471">
        <v>1790</v>
      </c>
      <c r="E352" s="471">
        <v>1450</v>
      </c>
      <c r="F352" s="471">
        <v>340</v>
      </c>
      <c r="G352" s="471">
        <v>40</v>
      </c>
      <c r="H352" s="475" t="s">
        <v>327</v>
      </c>
      <c r="I352" s="471">
        <v>300</v>
      </c>
      <c r="J352" s="475" t="s">
        <v>327</v>
      </c>
    </row>
    <row r="353" spans="1:10">
      <c r="A353" s="473" t="s">
        <v>366</v>
      </c>
      <c r="B353" s="507" t="s">
        <v>369</v>
      </c>
      <c r="C353" s="474" t="s">
        <v>487</v>
      </c>
      <c r="D353" s="471">
        <v>370</v>
      </c>
      <c r="E353" s="471">
        <v>340</v>
      </c>
      <c r="F353" s="471">
        <v>30</v>
      </c>
      <c r="G353" s="475" t="s">
        <v>327</v>
      </c>
      <c r="H353" s="475" t="s">
        <v>327</v>
      </c>
      <c r="I353" s="471">
        <v>30</v>
      </c>
      <c r="J353" s="475" t="s">
        <v>327</v>
      </c>
    </row>
    <row r="354" spans="1:10">
      <c r="A354" s="473" t="s">
        <v>366</v>
      </c>
      <c r="B354" s="507" t="s">
        <v>370</v>
      </c>
      <c r="C354" s="474" t="s">
        <v>480</v>
      </c>
      <c r="D354" s="471">
        <v>14060</v>
      </c>
      <c r="E354" s="471">
        <v>10930</v>
      </c>
      <c r="F354" s="471">
        <v>2740</v>
      </c>
      <c r="G354" s="471">
        <v>160</v>
      </c>
      <c r="H354" s="475" t="s">
        <v>327</v>
      </c>
      <c r="I354" s="471">
        <v>2480</v>
      </c>
      <c r="J354" s="471">
        <v>100</v>
      </c>
    </row>
    <row r="355" spans="1:10">
      <c r="A355" s="473" t="s">
        <v>366</v>
      </c>
      <c r="B355" s="507" t="s">
        <v>370</v>
      </c>
      <c r="C355" s="474" t="s">
        <v>481</v>
      </c>
      <c r="D355" s="471">
        <v>700</v>
      </c>
      <c r="E355" s="471">
        <v>620</v>
      </c>
      <c r="F355" s="471">
        <v>80</v>
      </c>
      <c r="G355" s="475" t="s">
        <v>327</v>
      </c>
      <c r="H355" s="475" t="s">
        <v>327</v>
      </c>
      <c r="I355" s="471">
        <v>80</v>
      </c>
      <c r="J355" s="475" t="s">
        <v>327</v>
      </c>
    </row>
    <row r="356" spans="1:10">
      <c r="A356" s="473" t="s">
        <v>366</v>
      </c>
      <c r="B356" s="507" t="s">
        <v>370</v>
      </c>
      <c r="C356" s="474" t="s">
        <v>482</v>
      </c>
      <c r="D356" s="471">
        <v>2020</v>
      </c>
      <c r="E356" s="471">
        <v>1960</v>
      </c>
      <c r="F356" s="471">
        <v>60</v>
      </c>
      <c r="G356" s="471">
        <v>20</v>
      </c>
      <c r="H356" s="475" t="s">
        <v>327</v>
      </c>
      <c r="I356" s="471">
        <v>40</v>
      </c>
      <c r="J356" s="475" t="s">
        <v>327</v>
      </c>
    </row>
    <row r="357" spans="1:10">
      <c r="A357" s="473" t="s">
        <v>366</v>
      </c>
      <c r="B357" s="507" t="s">
        <v>370</v>
      </c>
      <c r="C357" s="474" t="s">
        <v>483</v>
      </c>
      <c r="D357" s="471">
        <v>2570</v>
      </c>
      <c r="E357" s="471">
        <v>2030</v>
      </c>
      <c r="F357" s="471">
        <v>530</v>
      </c>
      <c r="G357" s="471">
        <v>50</v>
      </c>
      <c r="H357" s="475" t="s">
        <v>327</v>
      </c>
      <c r="I357" s="471">
        <v>440</v>
      </c>
      <c r="J357" s="471">
        <v>40</v>
      </c>
    </row>
    <row r="358" spans="1:10">
      <c r="A358" s="473" t="s">
        <v>366</v>
      </c>
      <c r="B358" s="507" t="s">
        <v>370</v>
      </c>
      <c r="C358" s="474" t="s">
        <v>484</v>
      </c>
      <c r="D358" s="471">
        <v>2820</v>
      </c>
      <c r="E358" s="471">
        <v>2170</v>
      </c>
      <c r="F358" s="471">
        <v>650</v>
      </c>
      <c r="G358" s="471">
        <v>50</v>
      </c>
      <c r="H358" s="475" t="s">
        <v>327</v>
      </c>
      <c r="I358" s="471">
        <v>600</v>
      </c>
      <c r="J358" s="475" t="s">
        <v>327</v>
      </c>
    </row>
    <row r="359" spans="1:10">
      <c r="A359" s="473" t="s">
        <v>366</v>
      </c>
      <c r="B359" s="507" t="s">
        <v>370</v>
      </c>
      <c r="C359" s="474" t="s">
        <v>485</v>
      </c>
      <c r="D359" s="471">
        <v>2250</v>
      </c>
      <c r="E359" s="471">
        <v>1710</v>
      </c>
      <c r="F359" s="471">
        <v>540</v>
      </c>
      <c r="G359" s="471">
        <v>20</v>
      </c>
      <c r="H359" s="475" t="s">
        <v>327</v>
      </c>
      <c r="I359" s="471">
        <v>520</v>
      </c>
      <c r="J359" s="475" t="s">
        <v>327</v>
      </c>
    </row>
    <row r="360" spans="1:10">
      <c r="A360" s="473" t="s">
        <v>366</v>
      </c>
      <c r="B360" s="507" t="s">
        <v>370</v>
      </c>
      <c r="C360" s="474" t="s">
        <v>486</v>
      </c>
      <c r="D360" s="471">
        <v>2530</v>
      </c>
      <c r="E360" s="471">
        <v>1810</v>
      </c>
      <c r="F360" s="471">
        <v>730</v>
      </c>
      <c r="G360" s="471">
        <v>20</v>
      </c>
      <c r="H360" s="475" t="s">
        <v>327</v>
      </c>
      <c r="I360" s="471">
        <v>660</v>
      </c>
      <c r="J360" s="471">
        <v>50</v>
      </c>
    </row>
    <row r="361" spans="1:10">
      <c r="A361" s="473" t="s">
        <v>366</v>
      </c>
      <c r="B361" s="507" t="s">
        <v>370</v>
      </c>
      <c r="C361" s="474" t="s">
        <v>487</v>
      </c>
      <c r="D361" s="471">
        <v>560</v>
      </c>
      <c r="E361" s="471">
        <v>470</v>
      </c>
      <c r="F361" s="471">
        <v>100</v>
      </c>
      <c r="G361" s="475" t="s">
        <v>327</v>
      </c>
      <c r="H361" s="475" t="s">
        <v>327</v>
      </c>
      <c r="I361" s="471">
        <v>80</v>
      </c>
      <c r="J361" s="471">
        <v>10</v>
      </c>
    </row>
    <row r="362" spans="1:10">
      <c r="A362" s="473" t="s">
        <v>366</v>
      </c>
      <c r="B362" s="507" t="s">
        <v>371</v>
      </c>
      <c r="C362" s="474" t="s">
        <v>480</v>
      </c>
      <c r="D362" s="471">
        <v>7800</v>
      </c>
      <c r="E362" s="471">
        <v>5720</v>
      </c>
      <c r="F362" s="471">
        <v>1830</v>
      </c>
      <c r="G362" s="471">
        <v>40</v>
      </c>
      <c r="H362" s="475" t="s">
        <v>327</v>
      </c>
      <c r="I362" s="471">
        <v>1350</v>
      </c>
      <c r="J362" s="471">
        <v>440</v>
      </c>
    </row>
    <row r="363" spans="1:10">
      <c r="A363" s="473" t="s">
        <v>366</v>
      </c>
      <c r="B363" s="507" t="s">
        <v>371</v>
      </c>
      <c r="C363" s="474" t="s">
        <v>481</v>
      </c>
      <c r="D363" s="471">
        <v>900</v>
      </c>
      <c r="E363" s="471">
        <v>840</v>
      </c>
      <c r="F363" s="471">
        <v>60</v>
      </c>
      <c r="G363" s="475" t="s">
        <v>327</v>
      </c>
      <c r="H363" s="475" t="s">
        <v>327</v>
      </c>
      <c r="I363" s="471">
        <v>60</v>
      </c>
      <c r="J363" s="475" t="s">
        <v>327</v>
      </c>
    </row>
    <row r="364" spans="1:10">
      <c r="A364" s="473" t="s">
        <v>366</v>
      </c>
      <c r="B364" s="507" t="s">
        <v>371</v>
      </c>
      <c r="C364" s="474" t="s">
        <v>482</v>
      </c>
      <c r="D364" s="471">
        <v>1340</v>
      </c>
      <c r="E364" s="471">
        <v>1120</v>
      </c>
      <c r="F364" s="471">
        <v>220</v>
      </c>
      <c r="G364" s="475" t="s">
        <v>327</v>
      </c>
      <c r="H364" s="475" t="s">
        <v>327</v>
      </c>
      <c r="I364" s="471">
        <v>220</v>
      </c>
      <c r="J364" s="475" t="s">
        <v>327</v>
      </c>
    </row>
    <row r="365" spans="1:10">
      <c r="A365" s="473" t="s">
        <v>366</v>
      </c>
      <c r="B365" s="507" t="s">
        <v>371</v>
      </c>
      <c r="C365" s="474" t="s">
        <v>483</v>
      </c>
      <c r="D365" s="471">
        <v>1170</v>
      </c>
      <c r="E365" s="471">
        <v>1030</v>
      </c>
      <c r="F365" s="471">
        <v>140</v>
      </c>
      <c r="G365" s="475" t="s">
        <v>327</v>
      </c>
      <c r="H365" s="475" t="s">
        <v>327</v>
      </c>
      <c r="I365" s="471">
        <v>130</v>
      </c>
      <c r="J365" s="471">
        <v>10</v>
      </c>
    </row>
    <row r="366" spans="1:10">
      <c r="A366" s="473" t="s">
        <v>366</v>
      </c>
      <c r="B366" s="507" t="s">
        <v>371</v>
      </c>
      <c r="C366" s="474" t="s">
        <v>484</v>
      </c>
      <c r="D366" s="471">
        <v>1030</v>
      </c>
      <c r="E366" s="471">
        <v>890</v>
      </c>
      <c r="F366" s="471">
        <v>140</v>
      </c>
      <c r="G366" s="471">
        <v>40</v>
      </c>
      <c r="H366" s="475" t="s">
        <v>327</v>
      </c>
      <c r="I366" s="471">
        <v>80</v>
      </c>
      <c r="J366" s="471">
        <v>20</v>
      </c>
    </row>
    <row r="367" spans="1:10">
      <c r="A367" s="473" t="s">
        <v>366</v>
      </c>
      <c r="B367" s="507" t="s">
        <v>371</v>
      </c>
      <c r="C367" s="474" t="s">
        <v>485</v>
      </c>
      <c r="D367" s="471">
        <v>1600</v>
      </c>
      <c r="E367" s="471">
        <v>990</v>
      </c>
      <c r="F367" s="471">
        <v>610</v>
      </c>
      <c r="G367" s="475" t="s">
        <v>327</v>
      </c>
      <c r="H367" s="475" t="s">
        <v>327</v>
      </c>
      <c r="I367" s="471">
        <v>500</v>
      </c>
      <c r="J367" s="471">
        <v>110</v>
      </c>
    </row>
    <row r="368" spans="1:10">
      <c r="A368" s="473" t="s">
        <v>366</v>
      </c>
      <c r="B368" s="507" t="s">
        <v>371</v>
      </c>
      <c r="C368" s="474" t="s">
        <v>486</v>
      </c>
      <c r="D368" s="471">
        <v>1320</v>
      </c>
      <c r="E368" s="471">
        <v>690</v>
      </c>
      <c r="F368" s="471">
        <v>630</v>
      </c>
      <c r="G368" s="475" t="s">
        <v>327</v>
      </c>
      <c r="H368" s="475" t="s">
        <v>327</v>
      </c>
      <c r="I368" s="471">
        <v>330</v>
      </c>
      <c r="J368" s="471">
        <v>310</v>
      </c>
    </row>
    <row r="369" spans="1:10">
      <c r="A369" s="473" t="s">
        <v>366</v>
      </c>
      <c r="B369" s="507" t="s">
        <v>371</v>
      </c>
      <c r="C369" s="474" t="s">
        <v>487</v>
      </c>
      <c r="D369" s="471">
        <v>140</v>
      </c>
      <c r="E369" s="471">
        <v>140</v>
      </c>
      <c r="F369" s="475" t="s">
        <v>327</v>
      </c>
      <c r="G369" s="475" t="s">
        <v>327</v>
      </c>
      <c r="H369" s="475" t="s">
        <v>327</v>
      </c>
      <c r="I369" s="475" t="s">
        <v>327</v>
      </c>
      <c r="J369" s="475" t="s">
        <v>327</v>
      </c>
    </row>
    <row r="370" spans="1:10">
      <c r="A370" s="473" t="s">
        <v>366</v>
      </c>
      <c r="B370" s="507" t="s">
        <v>372</v>
      </c>
      <c r="C370" s="474" t="s">
        <v>480</v>
      </c>
      <c r="D370" s="471">
        <v>13040</v>
      </c>
      <c r="E370" s="471">
        <v>10660</v>
      </c>
      <c r="F370" s="471">
        <v>2110</v>
      </c>
      <c r="G370" s="475" t="s">
        <v>327</v>
      </c>
      <c r="H370" s="475" t="s">
        <v>327</v>
      </c>
      <c r="I370" s="471">
        <v>2020</v>
      </c>
      <c r="J370" s="471">
        <v>90</v>
      </c>
    </row>
    <row r="371" spans="1:10">
      <c r="A371" s="473" t="s">
        <v>366</v>
      </c>
      <c r="B371" s="507" t="s">
        <v>372</v>
      </c>
      <c r="C371" s="474" t="s">
        <v>481</v>
      </c>
      <c r="D371" s="471">
        <v>1010</v>
      </c>
      <c r="E371" s="471">
        <v>850</v>
      </c>
      <c r="F371" s="471">
        <v>160</v>
      </c>
      <c r="G371" s="475" t="s">
        <v>327</v>
      </c>
      <c r="H371" s="475" t="s">
        <v>327</v>
      </c>
      <c r="I371" s="471">
        <v>160</v>
      </c>
      <c r="J371" s="475" t="s">
        <v>327</v>
      </c>
    </row>
    <row r="372" spans="1:10">
      <c r="A372" s="473" t="s">
        <v>366</v>
      </c>
      <c r="B372" s="507" t="s">
        <v>372</v>
      </c>
      <c r="C372" s="474" t="s">
        <v>482</v>
      </c>
      <c r="D372" s="471">
        <v>1980</v>
      </c>
      <c r="E372" s="471">
        <v>1880</v>
      </c>
      <c r="F372" s="471">
        <v>100</v>
      </c>
      <c r="G372" s="475" t="s">
        <v>327</v>
      </c>
      <c r="H372" s="475" t="s">
        <v>327</v>
      </c>
      <c r="I372" s="471">
        <v>100</v>
      </c>
      <c r="J372" s="475" t="s">
        <v>327</v>
      </c>
    </row>
    <row r="373" spans="1:10">
      <c r="A373" s="473" t="s">
        <v>366</v>
      </c>
      <c r="B373" s="507" t="s">
        <v>372</v>
      </c>
      <c r="C373" s="474" t="s">
        <v>483</v>
      </c>
      <c r="D373" s="471">
        <v>1940</v>
      </c>
      <c r="E373" s="471">
        <v>1770</v>
      </c>
      <c r="F373" s="471">
        <v>170</v>
      </c>
      <c r="G373" s="475" t="s">
        <v>327</v>
      </c>
      <c r="H373" s="475" t="s">
        <v>327</v>
      </c>
      <c r="I373" s="471">
        <v>170</v>
      </c>
      <c r="J373" s="475" t="s">
        <v>327</v>
      </c>
    </row>
    <row r="374" spans="1:10">
      <c r="A374" s="473" t="s">
        <v>366</v>
      </c>
      <c r="B374" s="507" t="s">
        <v>372</v>
      </c>
      <c r="C374" s="474" t="s">
        <v>484</v>
      </c>
      <c r="D374" s="471">
        <v>2240</v>
      </c>
      <c r="E374" s="471">
        <v>1740</v>
      </c>
      <c r="F374" s="471">
        <v>500</v>
      </c>
      <c r="G374" s="475" t="s">
        <v>327</v>
      </c>
      <c r="H374" s="475" t="s">
        <v>327</v>
      </c>
      <c r="I374" s="471">
        <v>490</v>
      </c>
      <c r="J374" s="471">
        <v>10</v>
      </c>
    </row>
    <row r="375" spans="1:10">
      <c r="A375" s="473" t="s">
        <v>366</v>
      </c>
      <c r="B375" s="507" t="s">
        <v>372</v>
      </c>
      <c r="C375" s="474" t="s">
        <v>485</v>
      </c>
      <c r="D375" s="471">
        <v>2350</v>
      </c>
      <c r="E375" s="471">
        <v>1780</v>
      </c>
      <c r="F375" s="471">
        <v>570</v>
      </c>
      <c r="G375" s="475" t="s">
        <v>327</v>
      </c>
      <c r="H375" s="475" t="s">
        <v>327</v>
      </c>
      <c r="I375" s="471">
        <v>550</v>
      </c>
      <c r="J375" s="471">
        <v>20</v>
      </c>
    </row>
    <row r="376" spans="1:10">
      <c r="A376" s="473" t="s">
        <v>366</v>
      </c>
      <c r="B376" s="507" t="s">
        <v>372</v>
      </c>
      <c r="C376" s="474" t="s">
        <v>486</v>
      </c>
      <c r="D376" s="471">
        <v>2490</v>
      </c>
      <c r="E376" s="471">
        <v>1980</v>
      </c>
      <c r="F376" s="471">
        <v>500</v>
      </c>
      <c r="G376" s="475" t="s">
        <v>327</v>
      </c>
      <c r="H376" s="475" t="s">
        <v>327</v>
      </c>
      <c r="I376" s="471">
        <v>450</v>
      </c>
      <c r="J376" s="471">
        <v>50</v>
      </c>
    </row>
    <row r="377" spans="1:10">
      <c r="A377" s="473" t="s">
        <v>366</v>
      </c>
      <c r="B377" s="507" t="s">
        <v>372</v>
      </c>
      <c r="C377" s="474" t="s">
        <v>487</v>
      </c>
      <c r="D377" s="471">
        <v>610</v>
      </c>
      <c r="E377" s="471">
        <v>520</v>
      </c>
      <c r="F377" s="471">
        <v>80</v>
      </c>
      <c r="G377" s="475" t="s">
        <v>327</v>
      </c>
      <c r="H377" s="475" t="s">
        <v>327</v>
      </c>
      <c r="I377" s="471">
        <v>80</v>
      </c>
      <c r="J377" s="475" t="s">
        <v>327</v>
      </c>
    </row>
    <row r="378" spans="1:10">
      <c r="A378" s="473" t="s">
        <v>366</v>
      </c>
      <c r="B378" s="507" t="s">
        <v>373</v>
      </c>
      <c r="C378" s="474" t="s">
        <v>480</v>
      </c>
      <c r="D378" s="471">
        <v>5870</v>
      </c>
      <c r="E378" s="471">
        <v>5050</v>
      </c>
      <c r="F378" s="471">
        <v>770</v>
      </c>
      <c r="G378" s="471">
        <v>370</v>
      </c>
      <c r="H378" s="475" t="s">
        <v>327</v>
      </c>
      <c r="I378" s="471">
        <v>340</v>
      </c>
      <c r="J378" s="471">
        <v>60</v>
      </c>
    </row>
    <row r="379" spans="1:10">
      <c r="A379" s="473" t="s">
        <v>366</v>
      </c>
      <c r="B379" s="507" t="s">
        <v>373</v>
      </c>
      <c r="C379" s="474" t="s">
        <v>481</v>
      </c>
      <c r="D379" s="471">
        <v>1250</v>
      </c>
      <c r="E379" s="471">
        <v>1250</v>
      </c>
      <c r="F379" s="475" t="s">
        <v>327</v>
      </c>
      <c r="G379" s="475" t="s">
        <v>327</v>
      </c>
      <c r="H379" s="475" t="s">
        <v>327</v>
      </c>
      <c r="I379" s="475" t="s">
        <v>327</v>
      </c>
      <c r="J379" s="475" t="s">
        <v>327</v>
      </c>
    </row>
    <row r="380" spans="1:10">
      <c r="A380" s="473" t="s">
        <v>366</v>
      </c>
      <c r="B380" s="507" t="s">
        <v>373</v>
      </c>
      <c r="C380" s="474" t="s">
        <v>482</v>
      </c>
      <c r="D380" s="471">
        <v>700</v>
      </c>
      <c r="E380" s="471">
        <v>680</v>
      </c>
      <c r="F380" s="471">
        <v>30</v>
      </c>
      <c r="G380" s="475" t="s">
        <v>327</v>
      </c>
      <c r="H380" s="475" t="s">
        <v>327</v>
      </c>
      <c r="I380" s="475" t="s">
        <v>327</v>
      </c>
      <c r="J380" s="471">
        <v>30</v>
      </c>
    </row>
    <row r="381" spans="1:10">
      <c r="A381" s="473" t="s">
        <v>366</v>
      </c>
      <c r="B381" s="507" t="s">
        <v>373</v>
      </c>
      <c r="C381" s="474" t="s">
        <v>483</v>
      </c>
      <c r="D381" s="471">
        <v>560</v>
      </c>
      <c r="E381" s="471">
        <v>430</v>
      </c>
      <c r="F381" s="471">
        <v>130</v>
      </c>
      <c r="G381" s="471">
        <v>100</v>
      </c>
      <c r="H381" s="475" t="s">
        <v>327</v>
      </c>
      <c r="I381" s="471">
        <v>10</v>
      </c>
      <c r="J381" s="471">
        <v>10</v>
      </c>
    </row>
    <row r="382" spans="1:10">
      <c r="A382" s="473" t="s">
        <v>366</v>
      </c>
      <c r="B382" s="507" t="s">
        <v>373</v>
      </c>
      <c r="C382" s="474" t="s">
        <v>484</v>
      </c>
      <c r="D382" s="471">
        <v>1150</v>
      </c>
      <c r="E382" s="471">
        <v>1010</v>
      </c>
      <c r="F382" s="471">
        <v>150</v>
      </c>
      <c r="G382" s="471">
        <v>120</v>
      </c>
      <c r="H382" s="475" t="s">
        <v>327</v>
      </c>
      <c r="I382" s="471">
        <v>30</v>
      </c>
      <c r="J382" s="475" t="s">
        <v>327</v>
      </c>
    </row>
    <row r="383" spans="1:10">
      <c r="A383" s="473" t="s">
        <v>366</v>
      </c>
      <c r="B383" s="507" t="s">
        <v>373</v>
      </c>
      <c r="C383" s="474" t="s">
        <v>485</v>
      </c>
      <c r="D383" s="471">
        <v>1050</v>
      </c>
      <c r="E383" s="471">
        <v>910</v>
      </c>
      <c r="F383" s="471">
        <v>130</v>
      </c>
      <c r="G383" s="471">
        <v>110</v>
      </c>
      <c r="H383" s="475" t="s">
        <v>327</v>
      </c>
      <c r="I383" s="475" t="s">
        <v>327</v>
      </c>
      <c r="J383" s="471">
        <v>20</v>
      </c>
    </row>
    <row r="384" spans="1:10">
      <c r="A384" s="473" t="s">
        <v>366</v>
      </c>
      <c r="B384" s="507" t="s">
        <v>373</v>
      </c>
      <c r="C384" s="474" t="s">
        <v>486</v>
      </c>
      <c r="D384" s="471">
        <v>800</v>
      </c>
      <c r="E384" s="471">
        <v>730</v>
      </c>
      <c r="F384" s="471">
        <v>70</v>
      </c>
      <c r="G384" s="471">
        <v>50</v>
      </c>
      <c r="H384" s="475" t="s">
        <v>327</v>
      </c>
      <c r="I384" s="471">
        <v>30</v>
      </c>
      <c r="J384" s="475" t="s">
        <v>327</v>
      </c>
    </row>
    <row r="385" spans="1:10">
      <c r="A385" s="473" t="s">
        <v>366</v>
      </c>
      <c r="B385" s="507" t="s">
        <v>373</v>
      </c>
      <c r="C385" s="474" t="s">
        <v>487</v>
      </c>
      <c r="D385" s="471">
        <v>290</v>
      </c>
      <c r="E385" s="471">
        <v>20</v>
      </c>
      <c r="F385" s="471">
        <v>270</v>
      </c>
      <c r="G385" s="475" t="s">
        <v>327</v>
      </c>
      <c r="H385" s="475" t="s">
        <v>327</v>
      </c>
      <c r="I385" s="471">
        <v>270</v>
      </c>
      <c r="J385" s="475" t="s">
        <v>327</v>
      </c>
    </row>
    <row r="386" spans="1:10">
      <c r="A386" s="473" t="s">
        <v>366</v>
      </c>
      <c r="B386" s="507" t="s">
        <v>374</v>
      </c>
      <c r="C386" s="474" t="s">
        <v>480</v>
      </c>
      <c r="D386" s="471">
        <v>5620</v>
      </c>
      <c r="E386" s="471">
        <v>4880</v>
      </c>
      <c r="F386" s="471">
        <v>650</v>
      </c>
      <c r="G386" s="471">
        <v>190</v>
      </c>
      <c r="H386" s="475" t="s">
        <v>327</v>
      </c>
      <c r="I386" s="471">
        <v>410</v>
      </c>
      <c r="J386" s="471">
        <v>40</v>
      </c>
    </row>
    <row r="387" spans="1:10">
      <c r="A387" s="473" t="s">
        <v>366</v>
      </c>
      <c r="B387" s="507" t="s">
        <v>374</v>
      </c>
      <c r="C387" s="474" t="s">
        <v>481</v>
      </c>
      <c r="D387" s="471">
        <v>1480</v>
      </c>
      <c r="E387" s="471">
        <v>1390</v>
      </c>
      <c r="F387" s="471">
        <v>80</v>
      </c>
      <c r="G387" s="475" t="s">
        <v>327</v>
      </c>
      <c r="H387" s="475" t="s">
        <v>327</v>
      </c>
      <c r="I387" s="471">
        <v>40</v>
      </c>
      <c r="J387" s="471">
        <v>40</v>
      </c>
    </row>
    <row r="388" spans="1:10">
      <c r="A388" s="473" t="s">
        <v>366</v>
      </c>
      <c r="B388" s="507" t="s">
        <v>374</v>
      </c>
      <c r="C388" s="474" t="s">
        <v>482</v>
      </c>
      <c r="D388" s="471">
        <v>860</v>
      </c>
      <c r="E388" s="471">
        <v>840</v>
      </c>
      <c r="F388" s="471">
        <v>20</v>
      </c>
      <c r="G388" s="475" t="s">
        <v>327</v>
      </c>
      <c r="H388" s="475" t="s">
        <v>327</v>
      </c>
      <c r="I388" s="471">
        <v>20</v>
      </c>
      <c r="J388" s="475" t="s">
        <v>327</v>
      </c>
    </row>
    <row r="389" spans="1:10">
      <c r="A389" s="473" t="s">
        <v>366</v>
      </c>
      <c r="B389" s="507" t="s">
        <v>374</v>
      </c>
      <c r="C389" s="474" t="s">
        <v>483</v>
      </c>
      <c r="D389" s="471">
        <v>700</v>
      </c>
      <c r="E389" s="471">
        <v>700</v>
      </c>
      <c r="F389" s="475" t="s">
        <v>327</v>
      </c>
      <c r="G389" s="475" t="s">
        <v>327</v>
      </c>
      <c r="H389" s="475" t="s">
        <v>327</v>
      </c>
      <c r="I389" s="475" t="s">
        <v>327</v>
      </c>
      <c r="J389" s="475" t="s">
        <v>327</v>
      </c>
    </row>
    <row r="390" spans="1:10">
      <c r="A390" s="473" t="s">
        <v>366</v>
      </c>
      <c r="B390" s="507" t="s">
        <v>374</v>
      </c>
      <c r="C390" s="474" t="s">
        <v>484</v>
      </c>
      <c r="D390" s="471">
        <v>850</v>
      </c>
      <c r="E390" s="471">
        <v>650</v>
      </c>
      <c r="F390" s="471">
        <v>200</v>
      </c>
      <c r="G390" s="471">
        <v>160</v>
      </c>
      <c r="H390" s="475" t="s">
        <v>327</v>
      </c>
      <c r="I390" s="471">
        <v>40</v>
      </c>
      <c r="J390" s="475" t="s">
        <v>327</v>
      </c>
    </row>
    <row r="391" spans="1:10">
      <c r="A391" s="473" t="s">
        <v>366</v>
      </c>
      <c r="B391" s="507" t="s">
        <v>374</v>
      </c>
      <c r="C391" s="474" t="s">
        <v>485</v>
      </c>
      <c r="D391" s="471">
        <v>580</v>
      </c>
      <c r="E391" s="471">
        <v>460</v>
      </c>
      <c r="F391" s="471">
        <v>120</v>
      </c>
      <c r="G391" s="471">
        <v>10</v>
      </c>
      <c r="H391" s="475" t="s">
        <v>327</v>
      </c>
      <c r="I391" s="471">
        <v>100</v>
      </c>
      <c r="J391" s="475" t="s">
        <v>327</v>
      </c>
    </row>
    <row r="392" spans="1:10">
      <c r="A392" s="473" t="s">
        <v>366</v>
      </c>
      <c r="B392" s="507" t="s">
        <v>374</v>
      </c>
      <c r="C392" s="474" t="s">
        <v>486</v>
      </c>
      <c r="D392" s="471">
        <v>650</v>
      </c>
      <c r="E392" s="471">
        <v>480</v>
      </c>
      <c r="F392" s="471">
        <v>170</v>
      </c>
      <c r="G392" s="475" t="s">
        <v>327</v>
      </c>
      <c r="H392" s="475" t="s">
        <v>327</v>
      </c>
      <c r="I392" s="471">
        <v>170</v>
      </c>
      <c r="J392" s="475" t="s">
        <v>327</v>
      </c>
    </row>
    <row r="393" spans="1:10">
      <c r="A393" s="473" t="s">
        <v>366</v>
      </c>
      <c r="B393" s="507" t="s">
        <v>374</v>
      </c>
      <c r="C393" s="474" t="s">
        <v>487</v>
      </c>
      <c r="D393" s="471">
        <v>90</v>
      </c>
      <c r="E393" s="471">
        <v>70</v>
      </c>
      <c r="F393" s="471">
        <v>10</v>
      </c>
      <c r="G393" s="475" t="s">
        <v>327</v>
      </c>
      <c r="H393" s="475" t="s">
        <v>327</v>
      </c>
      <c r="I393" s="471">
        <v>10</v>
      </c>
      <c r="J393" s="475" t="s">
        <v>327</v>
      </c>
    </row>
  </sheetData>
  <phoneticPr fontId="2"/>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6C4D5-86D9-4422-8A75-7F4AC6440516}">
  <dimension ref="A1:M69"/>
  <sheetViews>
    <sheetView workbookViewId="0">
      <pane xSplit="5" ySplit="9" topLeftCell="F34" activePane="bottomRight" state="frozen"/>
      <selection pane="topRight" activeCell="F1" sqref="F1"/>
      <selection pane="bottomLeft" activeCell="A10" sqref="A10"/>
      <selection pane="bottomRight" activeCell="Q39" sqref="Q39"/>
    </sheetView>
  </sheetViews>
  <sheetFormatPr defaultColWidth="12.6328125" defaultRowHeight="12"/>
  <cols>
    <col min="1" max="1" width="2.36328125" style="472" bestFit="1" customWidth="1"/>
    <col min="2" max="5" width="11.6328125" style="472" customWidth="1"/>
    <col min="6" max="6" width="12.6328125" style="472"/>
    <col min="7" max="11" width="0" style="472" hidden="1" customWidth="1"/>
    <col min="12" max="16384" width="12.6328125" style="472"/>
  </cols>
  <sheetData>
    <row r="1" spans="1:11" s="452" customFormat="1">
      <c r="A1" s="452" t="s">
        <v>297</v>
      </c>
    </row>
    <row r="2" spans="1:11" s="452" customFormat="1">
      <c r="A2" s="452" t="s">
        <v>554</v>
      </c>
    </row>
    <row r="3" spans="1:11" s="452" customFormat="1" ht="12.5" thickBot="1"/>
    <row r="4" spans="1:11" s="452" customFormat="1" ht="12.5" hidden="1" thickBot="1"/>
    <row r="5" spans="1:11" s="452" customFormat="1">
      <c r="E5" s="453" t="s">
        <v>298</v>
      </c>
      <c r="F5" s="454" t="s">
        <v>299</v>
      </c>
      <c r="G5" s="455" t="s">
        <v>299</v>
      </c>
      <c r="H5" s="455" t="s">
        <v>299</v>
      </c>
      <c r="I5" s="455" t="s">
        <v>299</v>
      </c>
      <c r="J5" s="455" t="s">
        <v>299</v>
      </c>
      <c r="K5" s="477" t="s">
        <v>299</v>
      </c>
    </row>
    <row r="6" spans="1:11" s="452" customFormat="1">
      <c r="E6" s="457" t="s">
        <v>301</v>
      </c>
      <c r="F6" s="458" t="s">
        <v>488</v>
      </c>
      <c r="G6" s="459" t="s">
        <v>488</v>
      </c>
      <c r="H6" s="459" t="s">
        <v>488</v>
      </c>
      <c r="I6" s="459" t="s">
        <v>488</v>
      </c>
      <c r="J6" s="459" t="s">
        <v>488</v>
      </c>
      <c r="K6" s="478" t="s">
        <v>488</v>
      </c>
    </row>
    <row r="7" spans="1:11" s="452" customFormat="1" ht="36">
      <c r="E7" s="457" t="s">
        <v>303</v>
      </c>
      <c r="F7" s="458" t="s">
        <v>304</v>
      </c>
      <c r="G7" s="459" t="s">
        <v>489</v>
      </c>
      <c r="H7" s="459" t="s">
        <v>490</v>
      </c>
      <c r="I7" s="459" t="s">
        <v>491</v>
      </c>
      <c r="J7" s="459" t="s">
        <v>492</v>
      </c>
      <c r="K7" s="478" t="s">
        <v>493</v>
      </c>
    </row>
    <row r="8" spans="1:11" s="452" customFormat="1" ht="12.5" thickBot="1">
      <c r="E8" s="461" t="s">
        <v>316</v>
      </c>
      <c r="F8" s="462" t="s">
        <v>317</v>
      </c>
      <c r="G8" s="463" t="s">
        <v>317</v>
      </c>
      <c r="H8" s="463" t="s">
        <v>317</v>
      </c>
      <c r="I8" s="463" t="s">
        <v>317</v>
      </c>
      <c r="J8" s="463" t="s">
        <v>317</v>
      </c>
      <c r="K8" s="479" t="s">
        <v>317</v>
      </c>
    </row>
    <row r="9" spans="1:11" s="452" customFormat="1">
      <c r="A9" s="465" t="s">
        <v>319</v>
      </c>
      <c r="B9" s="505" t="s">
        <v>320</v>
      </c>
      <c r="C9" s="505" t="s">
        <v>479</v>
      </c>
      <c r="D9" s="505" t="s">
        <v>494</v>
      </c>
      <c r="E9" s="466" t="s">
        <v>495</v>
      </c>
      <c r="F9" s="467" t="s">
        <v>321</v>
      </c>
      <c r="G9" s="468"/>
      <c r="H9" s="468"/>
      <c r="I9" s="468"/>
      <c r="J9" s="468"/>
      <c r="K9" s="468"/>
    </row>
    <row r="10" spans="1:11">
      <c r="A10" s="469" t="s">
        <v>322</v>
      </c>
      <c r="B10" s="506" t="s">
        <v>323</v>
      </c>
      <c r="C10" s="506" t="s">
        <v>480</v>
      </c>
      <c r="D10" s="506" t="s">
        <v>304</v>
      </c>
      <c r="E10" s="470" t="s">
        <v>480</v>
      </c>
      <c r="F10" s="471">
        <v>55665000</v>
      </c>
      <c r="G10" s="471">
        <v>30082800</v>
      </c>
      <c r="H10" s="471">
        <v>25582300</v>
      </c>
      <c r="I10" s="471">
        <v>20378800</v>
      </c>
      <c r="J10" s="471">
        <v>5074200</v>
      </c>
      <c r="K10" s="471">
        <v>129300</v>
      </c>
    </row>
    <row r="11" spans="1:11">
      <c r="A11" s="473" t="s">
        <v>322</v>
      </c>
      <c r="B11" s="507" t="s">
        <v>323</v>
      </c>
      <c r="C11" s="507" t="s">
        <v>480</v>
      </c>
      <c r="D11" s="507" t="s">
        <v>496</v>
      </c>
      <c r="E11" s="474" t="s">
        <v>480</v>
      </c>
      <c r="F11" s="471">
        <v>29319400</v>
      </c>
      <c r="G11" s="471">
        <v>25780500</v>
      </c>
      <c r="H11" s="471">
        <v>3538900</v>
      </c>
      <c r="I11" s="471">
        <v>1624500</v>
      </c>
      <c r="J11" s="471">
        <v>1835700</v>
      </c>
      <c r="K11" s="471">
        <v>78700</v>
      </c>
    </row>
    <row r="12" spans="1:11">
      <c r="A12" s="473" t="s">
        <v>322</v>
      </c>
      <c r="B12" s="507" t="s">
        <v>323</v>
      </c>
      <c r="C12" s="507" t="s">
        <v>480</v>
      </c>
      <c r="D12" s="507" t="s">
        <v>496</v>
      </c>
      <c r="E12" s="474" t="s">
        <v>497</v>
      </c>
      <c r="F12" s="471">
        <v>3353500</v>
      </c>
      <c r="G12" s="471">
        <v>3092500</v>
      </c>
      <c r="H12" s="471">
        <v>261000</v>
      </c>
      <c r="I12" s="471">
        <v>168600</v>
      </c>
      <c r="J12" s="471">
        <v>76200</v>
      </c>
      <c r="K12" s="471">
        <v>16200</v>
      </c>
    </row>
    <row r="13" spans="1:11">
      <c r="A13" s="473" t="s">
        <v>322</v>
      </c>
      <c r="B13" s="507" t="s">
        <v>323</v>
      </c>
      <c r="C13" s="507" t="s">
        <v>480</v>
      </c>
      <c r="D13" s="507" t="s">
        <v>496</v>
      </c>
      <c r="E13" s="474" t="s">
        <v>498</v>
      </c>
      <c r="F13" s="471">
        <v>24741500</v>
      </c>
      <c r="G13" s="471">
        <v>21865200</v>
      </c>
      <c r="H13" s="471">
        <v>2876300</v>
      </c>
      <c r="I13" s="471">
        <v>1264300</v>
      </c>
      <c r="J13" s="471">
        <v>1552300</v>
      </c>
      <c r="K13" s="471">
        <v>59600</v>
      </c>
    </row>
    <row r="14" spans="1:11">
      <c r="A14" s="473" t="s">
        <v>322</v>
      </c>
      <c r="B14" s="507" t="s">
        <v>323</v>
      </c>
      <c r="C14" s="507" t="s">
        <v>480</v>
      </c>
      <c r="D14" s="507" t="s">
        <v>496</v>
      </c>
      <c r="E14" s="474" t="s">
        <v>499</v>
      </c>
      <c r="F14" s="471">
        <v>1224400</v>
      </c>
      <c r="G14" s="471">
        <v>822800</v>
      </c>
      <c r="H14" s="471">
        <v>401500</v>
      </c>
      <c r="I14" s="471">
        <v>191600</v>
      </c>
      <c r="J14" s="471">
        <v>207100</v>
      </c>
      <c r="K14" s="471">
        <v>2900</v>
      </c>
    </row>
    <row r="15" spans="1:11">
      <c r="A15" s="473" t="s">
        <v>322</v>
      </c>
      <c r="B15" s="507" t="s">
        <v>323</v>
      </c>
      <c r="C15" s="507" t="s">
        <v>480</v>
      </c>
      <c r="D15" s="507" t="s">
        <v>500</v>
      </c>
      <c r="E15" s="474" t="s">
        <v>480</v>
      </c>
      <c r="F15" s="471">
        <v>1264900</v>
      </c>
      <c r="G15" s="471">
        <v>852600</v>
      </c>
      <c r="H15" s="471">
        <v>412200</v>
      </c>
      <c r="I15" s="471">
        <v>220000</v>
      </c>
      <c r="J15" s="471">
        <v>169600</v>
      </c>
      <c r="K15" s="471">
        <v>22600</v>
      </c>
    </row>
    <row r="16" spans="1:11">
      <c r="A16" s="473" t="s">
        <v>322</v>
      </c>
      <c r="B16" s="507" t="s">
        <v>323</v>
      </c>
      <c r="C16" s="507" t="s">
        <v>480</v>
      </c>
      <c r="D16" s="507" t="s">
        <v>500</v>
      </c>
      <c r="E16" s="474" t="s">
        <v>497</v>
      </c>
      <c r="F16" s="471">
        <v>254800</v>
      </c>
      <c r="G16" s="471">
        <v>195600</v>
      </c>
      <c r="H16" s="471">
        <v>59200</v>
      </c>
      <c r="I16" s="471">
        <v>33400</v>
      </c>
      <c r="J16" s="471">
        <v>12600</v>
      </c>
      <c r="K16" s="471">
        <v>13100</v>
      </c>
    </row>
    <row r="17" spans="1:11">
      <c r="A17" s="473" t="s">
        <v>322</v>
      </c>
      <c r="B17" s="507" t="s">
        <v>323</v>
      </c>
      <c r="C17" s="507" t="s">
        <v>480</v>
      </c>
      <c r="D17" s="507" t="s">
        <v>500</v>
      </c>
      <c r="E17" s="474" t="s">
        <v>498</v>
      </c>
      <c r="F17" s="471">
        <v>973100</v>
      </c>
      <c r="G17" s="471">
        <v>637800</v>
      </c>
      <c r="H17" s="471">
        <v>335300</v>
      </c>
      <c r="I17" s="471">
        <v>175500</v>
      </c>
      <c r="J17" s="471">
        <v>150400</v>
      </c>
      <c r="K17" s="471">
        <v>9400</v>
      </c>
    </row>
    <row r="18" spans="1:11">
      <c r="A18" s="473" t="s">
        <v>322</v>
      </c>
      <c r="B18" s="507" t="s">
        <v>323</v>
      </c>
      <c r="C18" s="507" t="s">
        <v>480</v>
      </c>
      <c r="D18" s="507" t="s">
        <v>500</v>
      </c>
      <c r="E18" s="474" t="s">
        <v>499</v>
      </c>
      <c r="F18" s="471">
        <v>37000</v>
      </c>
      <c r="G18" s="471">
        <v>19200</v>
      </c>
      <c r="H18" s="471">
        <v>17700</v>
      </c>
      <c r="I18" s="471">
        <v>11100</v>
      </c>
      <c r="J18" s="471">
        <v>6600</v>
      </c>
      <c r="K18" s="471">
        <v>0</v>
      </c>
    </row>
    <row r="19" spans="1:11">
      <c r="A19" s="473" t="s">
        <v>322</v>
      </c>
      <c r="B19" s="507" t="s">
        <v>323</v>
      </c>
      <c r="C19" s="507" t="s">
        <v>480</v>
      </c>
      <c r="D19" s="507" t="s">
        <v>501</v>
      </c>
      <c r="E19" s="474" t="s">
        <v>480</v>
      </c>
      <c r="F19" s="471">
        <v>24968200</v>
      </c>
      <c r="G19" s="471">
        <v>3400900</v>
      </c>
      <c r="H19" s="471">
        <v>21567300</v>
      </c>
      <c r="I19" s="471">
        <v>18494000</v>
      </c>
      <c r="J19" s="471">
        <v>3045900</v>
      </c>
      <c r="K19" s="471">
        <v>27400</v>
      </c>
    </row>
    <row r="20" spans="1:11">
      <c r="A20" s="473" t="s">
        <v>322</v>
      </c>
      <c r="B20" s="507" t="s">
        <v>323</v>
      </c>
      <c r="C20" s="507" t="s">
        <v>480</v>
      </c>
      <c r="D20" s="507" t="s">
        <v>501</v>
      </c>
      <c r="E20" s="474" t="s">
        <v>497</v>
      </c>
      <c r="F20" s="471">
        <v>4200</v>
      </c>
      <c r="G20" s="471">
        <v>2900</v>
      </c>
      <c r="H20" s="471">
        <v>1300</v>
      </c>
      <c r="I20" s="471">
        <v>900</v>
      </c>
      <c r="J20" s="471">
        <v>400</v>
      </c>
      <c r="K20" s="471">
        <v>0</v>
      </c>
    </row>
    <row r="21" spans="1:11">
      <c r="A21" s="473" t="s">
        <v>322</v>
      </c>
      <c r="B21" s="507" t="s">
        <v>323</v>
      </c>
      <c r="C21" s="507" t="s">
        <v>480</v>
      </c>
      <c r="D21" s="507" t="s">
        <v>501</v>
      </c>
      <c r="E21" s="474" t="s">
        <v>498</v>
      </c>
      <c r="F21" s="471">
        <v>6256100</v>
      </c>
      <c r="G21" s="471">
        <v>3110600</v>
      </c>
      <c r="H21" s="471">
        <v>3145500</v>
      </c>
      <c r="I21" s="471">
        <v>1338500</v>
      </c>
      <c r="J21" s="471">
        <v>1790600</v>
      </c>
      <c r="K21" s="471">
        <v>16300</v>
      </c>
    </row>
    <row r="22" spans="1:11">
      <c r="A22" s="473" t="s">
        <v>322</v>
      </c>
      <c r="B22" s="507" t="s">
        <v>323</v>
      </c>
      <c r="C22" s="507" t="s">
        <v>480</v>
      </c>
      <c r="D22" s="507" t="s">
        <v>501</v>
      </c>
      <c r="E22" s="474" t="s">
        <v>502</v>
      </c>
      <c r="F22" s="471">
        <v>3938400</v>
      </c>
      <c r="G22" s="471">
        <v>284200</v>
      </c>
      <c r="H22" s="471">
        <v>3654200</v>
      </c>
      <c r="I22" s="471">
        <v>2744200</v>
      </c>
      <c r="J22" s="471">
        <v>904900</v>
      </c>
      <c r="K22" s="471">
        <v>5100</v>
      </c>
    </row>
    <row r="23" spans="1:11">
      <c r="A23" s="473" t="s">
        <v>322</v>
      </c>
      <c r="B23" s="507" t="s">
        <v>323</v>
      </c>
      <c r="C23" s="507" t="s">
        <v>480</v>
      </c>
      <c r="D23" s="507" t="s">
        <v>501</v>
      </c>
      <c r="E23" s="474" t="s">
        <v>503</v>
      </c>
      <c r="F23" s="471">
        <v>2520100</v>
      </c>
      <c r="G23" s="471">
        <v>2600</v>
      </c>
      <c r="H23" s="471">
        <v>2517600</v>
      </c>
      <c r="I23" s="471">
        <v>2315800</v>
      </c>
      <c r="J23" s="471">
        <v>199700</v>
      </c>
      <c r="K23" s="471">
        <v>2200</v>
      </c>
    </row>
    <row r="24" spans="1:11">
      <c r="A24" s="473" t="s">
        <v>322</v>
      </c>
      <c r="B24" s="507" t="s">
        <v>323</v>
      </c>
      <c r="C24" s="507" t="s">
        <v>480</v>
      </c>
      <c r="D24" s="507" t="s">
        <v>501</v>
      </c>
      <c r="E24" s="474" t="s">
        <v>504</v>
      </c>
      <c r="F24" s="471">
        <v>2875300</v>
      </c>
      <c r="G24" s="471">
        <v>600</v>
      </c>
      <c r="H24" s="471">
        <v>2874700</v>
      </c>
      <c r="I24" s="471">
        <v>2803000</v>
      </c>
      <c r="J24" s="471">
        <v>67900</v>
      </c>
      <c r="K24" s="471">
        <v>3800</v>
      </c>
    </row>
    <row r="25" spans="1:11">
      <c r="A25" s="473" t="s">
        <v>322</v>
      </c>
      <c r="B25" s="507" t="s">
        <v>323</v>
      </c>
      <c r="C25" s="507" t="s">
        <v>480</v>
      </c>
      <c r="D25" s="507" t="s">
        <v>501</v>
      </c>
      <c r="E25" s="474" t="s">
        <v>505</v>
      </c>
      <c r="F25" s="471">
        <v>2494700</v>
      </c>
      <c r="G25" s="475" t="s">
        <v>327</v>
      </c>
      <c r="H25" s="471">
        <v>2494700</v>
      </c>
      <c r="I25" s="471">
        <v>2450800</v>
      </c>
      <c r="J25" s="471">
        <v>43900</v>
      </c>
      <c r="K25" s="475" t="s">
        <v>327</v>
      </c>
    </row>
    <row r="26" spans="1:11">
      <c r="A26" s="473" t="s">
        <v>322</v>
      </c>
      <c r="B26" s="507" t="s">
        <v>323</v>
      </c>
      <c r="C26" s="507" t="s">
        <v>480</v>
      </c>
      <c r="D26" s="507" t="s">
        <v>501</v>
      </c>
      <c r="E26" s="474" t="s">
        <v>506</v>
      </c>
      <c r="F26" s="471">
        <v>2825900</v>
      </c>
      <c r="G26" s="475" t="s">
        <v>327</v>
      </c>
      <c r="H26" s="471">
        <v>2825900</v>
      </c>
      <c r="I26" s="471">
        <v>2791500</v>
      </c>
      <c r="J26" s="471">
        <v>34400</v>
      </c>
      <c r="K26" s="475" t="s">
        <v>327</v>
      </c>
    </row>
    <row r="27" spans="1:11">
      <c r="A27" s="473" t="s">
        <v>322</v>
      </c>
      <c r="B27" s="507" t="s">
        <v>323</v>
      </c>
      <c r="C27" s="507" t="s">
        <v>480</v>
      </c>
      <c r="D27" s="507" t="s">
        <v>501</v>
      </c>
      <c r="E27" s="474" t="s">
        <v>507</v>
      </c>
      <c r="F27" s="471">
        <v>2902000</v>
      </c>
      <c r="G27" s="475" t="s">
        <v>327</v>
      </c>
      <c r="H27" s="471">
        <v>2902000</v>
      </c>
      <c r="I27" s="471">
        <v>2898200</v>
      </c>
      <c r="J27" s="471">
        <v>3800</v>
      </c>
      <c r="K27" s="475" t="s">
        <v>327</v>
      </c>
    </row>
    <row r="28" spans="1:11">
      <c r="A28" s="473" t="s">
        <v>322</v>
      </c>
      <c r="B28" s="507" t="s">
        <v>323</v>
      </c>
      <c r="C28" s="507" t="s">
        <v>480</v>
      </c>
      <c r="D28" s="507" t="s">
        <v>501</v>
      </c>
      <c r="E28" s="474" t="s">
        <v>508</v>
      </c>
      <c r="F28" s="471">
        <v>1151400</v>
      </c>
      <c r="G28" s="475" t="s">
        <v>327</v>
      </c>
      <c r="H28" s="471">
        <v>1151400</v>
      </c>
      <c r="I28" s="471">
        <v>1151100</v>
      </c>
      <c r="J28" s="471">
        <v>300</v>
      </c>
      <c r="K28" s="475" t="s">
        <v>327</v>
      </c>
    </row>
    <row r="29" spans="1:11">
      <c r="A29" s="473" t="s">
        <v>322</v>
      </c>
      <c r="B29" s="507" t="s">
        <v>323</v>
      </c>
      <c r="C29" s="507" t="s">
        <v>480</v>
      </c>
      <c r="D29" s="507" t="s">
        <v>509</v>
      </c>
      <c r="E29" s="474" t="s">
        <v>480</v>
      </c>
      <c r="F29" s="471">
        <v>112600</v>
      </c>
      <c r="G29" s="471">
        <v>48700</v>
      </c>
      <c r="H29" s="471">
        <v>63900</v>
      </c>
      <c r="I29" s="471">
        <v>40300</v>
      </c>
      <c r="J29" s="471">
        <v>22900</v>
      </c>
      <c r="K29" s="471">
        <v>700</v>
      </c>
    </row>
    <row r="30" spans="1:11">
      <c r="A30" s="473" t="s">
        <v>322</v>
      </c>
      <c r="B30" s="507" t="s">
        <v>324</v>
      </c>
      <c r="C30" s="507" t="s">
        <v>480</v>
      </c>
      <c r="D30" s="507" t="s">
        <v>304</v>
      </c>
      <c r="E30" s="474" t="s">
        <v>480</v>
      </c>
      <c r="F30" s="471">
        <v>2397400</v>
      </c>
      <c r="G30" s="471">
        <v>1132300</v>
      </c>
      <c r="H30" s="471">
        <v>1265100</v>
      </c>
      <c r="I30" s="471">
        <v>1075100</v>
      </c>
      <c r="J30" s="471">
        <v>187200</v>
      </c>
      <c r="K30" s="471">
        <v>2800</v>
      </c>
    </row>
    <row r="31" spans="1:11">
      <c r="A31" s="473" t="s">
        <v>322</v>
      </c>
      <c r="B31" s="507" t="s">
        <v>324</v>
      </c>
      <c r="C31" s="507" t="s">
        <v>480</v>
      </c>
      <c r="D31" s="507" t="s">
        <v>496</v>
      </c>
      <c r="E31" s="474" t="s">
        <v>480</v>
      </c>
      <c r="F31" s="471">
        <v>1189600</v>
      </c>
      <c r="G31" s="471">
        <v>1019700</v>
      </c>
      <c r="H31" s="471">
        <v>169900</v>
      </c>
      <c r="I31" s="471">
        <v>72500</v>
      </c>
      <c r="J31" s="471">
        <v>95200</v>
      </c>
      <c r="K31" s="471">
        <v>2200</v>
      </c>
    </row>
    <row r="32" spans="1:11">
      <c r="A32" s="473" t="s">
        <v>322</v>
      </c>
      <c r="B32" s="507" t="s">
        <v>324</v>
      </c>
      <c r="C32" s="507" t="s">
        <v>480</v>
      </c>
      <c r="D32" s="507" t="s">
        <v>496</v>
      </c>
      <c r="E32" s="474" t="s">
        <v>497</v>
      </c>
      <c r="F32" s="471">
        <v>44800</v>
      </c>
      <c r="G32" s="471">
        <v>41300</v>
      </c>
      <c r="H32" s="471">
        <v>3400</v>
      </c>
      <c r="I32" s="471">
        <v>1600</v>
      </c>
      <c r="J32" s="471">
        <v>1700</v>
      </c>
      <c r="K32" s="471">
        <v>200</v>
      </c>
    </row>
    <row r="33" spans="1:13">
      <c r="A33" s="473" t="s">
        <v>322</v>
      </c>
      <c r="B33" s="507" t="s">
        <v>324</v>
      </c>
      <c r="C33" s="507" t="s">
        <v>480</v>
      </c>
      <c r="D33" s="507" t="s">
        <v>496</v>
      </c>
      <c r="E33" s="474" t="s">
        <v>498</v>
      </c>
      <c r="F33" s="471">
        <v>1084800</v>
      </c>
      <c r="G33" s="471">
        <v>936700</v>
      </c>
      <c r="H33" s="471">
        <v>148200</v>
      </c>
      <c r="I33" s="471">
        <v>61800</v>
      </c>
      <c r="J33" s="471">
        <v>84400</v>
      </c>
      <c r="K33" s="471">
        <v>2000</v>
      </c>
    </row>
    <row r="34" spans="1:13">
      <c r="A34" s="473" t="s">
        <v>322</v>
      </c>
      <c r="B34" s="507" t="s">
        <v>324</v>
      </c>
      <c r="C34" s="507" t="s">
        <v>480</v>
      </c>
      <c r="D34" s="507" t="s">
        <v>496</v>
      </c>
      <c r="E34" s="474" t="s">
        <v>499</v>
      </c>
      <c r="F34" s="471">
        <v>60000</v>
      </c>
      <c r="G34" s="471">
        <v>41700</v>
      </c>
      <c r="H34" s="471">
        <v>18300</v>
      </c>
      <c r="I34" s="471">
        <v>9100</v>
      </c>
      <c r="J34" s="471">
        <v>9100</v>
      </c>
      <c r="K34" s="471">
        <v>0</v>
      </c>
    </row>
    <row r="35" spans="1:13">
      <c r="A35" s="473" t="s">
        <v>322</v>
      </c>
      <c r="B35" s="507" t="s">
        <v>324</v>
      </c>
      <c r="C35" s="507" t="s">
        <v>480</v>
      </c>
      <c r="D35" s="507" t="s">
        <v>500</v>
      </c>
      <c r="E35" s="474" t="s">
        <v>480</v>
      </c>
      <c r="F35" s="471">
        <v>60900</v>
      </c>
      <c r="G35" s="471">
        <v>40800</v>
      </c>
      <c r="H35" s="471">
        <v>20100</v>
      </c>
      <c r="I35" s="471">
        <v>10700</v>
      </c>
      <c r="J35" s="471">
        <v>9200</v>
      </c>
      <c r="K35" s="471">
        <v>200</v>
      </c>
    </row>
    <row r="36" spans="1:13">
      <c r="A36" s="473" t="s">
        <v>322</v>
      </c>
      <c r="B36" s="507" t="s">
        <v>324</v>
      </c>
      <c r="C36" s="507" t="s">
        <v>480</v>
      </c>
      <c r="D36" s="507" t="s">
        <v>500</v>
      </c>
      <c r="E36" s="474" t="s">
        <v>497</v>
      </c>
      <c r="F36" s="471">
        <v>7100</v>
      </c>
      <c r="G36" s="471">
        <v>5800</v>
      </c>
      <c r="H36" s="471">
        <v>1300</v>
      </c>
      <c r="I36" s="471">
        <v>500</v>
      </c>
      <c r="J36" s="471">
        <v>700</v>
      </c>
      <c r="K36" s="471">
        <v>0</v>
      </c>
    </row>
    <row r="37" spans="1:13">
      <c r="A37" s="473" t="s">
        <v>322</v>
      </c>
      <c r="B37" s="507" t="s">
        <v>324</v>
      </c>
      <c r="C37" s="507" t="s">
        <v>480</v>
      </c>
      <c r="D37" s="507" t="s">
        <v>500</v>
      </c>
      <c r="E37" s="474" t="s">
        <v>498</v>
      </c>
      <c r="F37" s="471">
        <v>51600</v>
      </c>
      <c r="G37" s="471">
        <v>34300</v>
      </c>
      <c r="H37" s="471">
        <v>17400</v>
      </c>
      <c r="I37" s="471">
        <v>9000</v>
      </c>
      <c r="J37" s="471">
        <v>8200</v>
      </c>
      <c r="K37" s="471">
        <v>200</v>
      </c>
    </row>
    <row r="38" spans="1:13">
      <c r="A38" s="473" t="s">
        <v>322</v>
      </c>
      <c r="B38" s="507" t="s">
        <v>324</v>
      </c>
      <c r="C38" s="507" t="s">
        <v>480</v>
      </c>
      <c r="D38" s="507" t="s">
        <v>500</v>
      </c>
      <c r="E38" s="474" t="s">
        <v>499</v>
      </c>
      <c r="F38" s="471">
        <v>2200</v>
      </c>
      <c r="G38" s="471">
        <v>700</v>
      </c>
      <c r="H38" s="471">
        <v>1500</v>
      </c>
      <c r="I38" s="471">
        <v>1100</v>
      </c>
      <c r="J38" s="471">
        <v>400</v>
      </c>
      <c r="K38" s="475" t="s">
        <v>327</v>
      </c>
      <c r="L38" s="516"/>
    </row>
    <row r="39" spans="1:13">
      <c r="A39" s="473" t="s">
        <v>322</v>
      </c>
      <c r="B39" s="507" t="s">
        <v>324</v>
      </c>
      <c r="C39" s="507" t="s">
        <v>480</v>
      </c>
      <c r="D39" s="507" t="s">
        <v>501</v>
      </c>
      <c r="E39" s="474" t="s">
        <v>480</v>
      </c>
      <c r="F39" s="515">
        <v>1144000</v>
      </c>
      <c r="G39" s="471">
        <v>70500</v>
      </c>
      <c r="H39" s="471">
        <v>1073500</v>
      </c>
      <c r="I39" s="471">
        <v>991000</v>
      </c>
      <c r="J39" s="471">
        <v>82000</v>
      </c>
      <c r="K39" s="471">
        <v>500</v>
      </c>
      <c r="L39" s="516"/>
    </row>
    <row r="40" spans="1:13">
      <c r="A40" s="473" t="s">
        <v>322</v>
      </c>
      <c r="B40" s="507" t="s">
        <v>324</v>
      </c>
      <c r="C40" s="507" t="s">
        <v>480</v>
      </c>
      <c r="D40" s="507" t="s">
        <v>501</v>
      </c>
      <c r="E40" s="474" t="s">
        <v>497</v>
      </c>
      <c r="F40" s="515">
        <v>200</v>
      </c>
      <c r="G40" s="475" t="s">
        <v>327</v>
      </c>
      <c r="H40" s="471">
        <v>200</v>
      </c>
      <c r="I40" s="471">
        <v>100</v>
      </c>
      <c r="J40" s="471">
        <v>100</v>
      </c>
      <c r="K40" s="475" t="s">
        <v>327</v>
      </c>
      <c r="L40" s="516"/>
    </row>
    <row r="41" spans="1:13">
      <c r="A41" s="473" t="s">
        <v>322</v>
      </c>
      <c r="B41" s="507" t="s">
        <v>324</v>
      </c>
      <c r="C41" s="507" t="s">
        <v>480</v>
      </c>
      <c r="D41" s="507" t="s">
        <v>501</v>
      </c>
      <c r="E41" s="474" t="s">
        <v>498</v>
      </c>
      <c r="F41" s="515">
        <v>159400</v>
      </c>
      <c r="G41" s="471">
        <v>62900</v>
      </c>
      <c r="H41" s="471">
        <v>96500</v>
      </c>
      <c r="I41" s="471">
        <v>48600</v>
      </c>
      <c r="J41" s="471">
        <v>47500</v>
      </c>
      <c r="K41" s="471">
        <v>300</v>
      </c>
      <c r="L41" s="489">
        <f>F41+F40</f>
        <v>159600</v>
      </c>
      <c r="M41" s="516"/>
    </row>
    <row r="42" spans="1:13">
      <c r="A42" s="473" t="s">
        <v>322</v>
      </c>
      <c r="B42" s="507" t="s">
        <v>324</v>
      </c>
      <c r="C42" s="507" t="s">
        <v>480</v>
      </c>
      <c r="D42" s="507" t="s">
        <v>501</v>
      </c>
      <c r="E42" s="474" t="s">
        <v>502</v>
      </c>
      <c r="F42" s="515">
        <v>146900</v>
      </c>
      <c r="G42" s="471">
        <v>7600</v>
      </c>
      <c r="H42" s="471">
        <v>139200</v>
      </c>
      <c r="I42" s="471">
        <v>116400</v>
      </c>
      <c r="J42" s="471">
        <v>22800</v>
      </c>
      <c r="K42" s="471">
        <v>100</v>
      </c>
      <c r="L42" s="516"/>
      <c r="M42" s="516"/>
    </row>
    <row r="43" spans="1:13">
      <c r="A43" s="473" t="s">
        <v>322</v>
      </c>
      <c r="B43" s="507" t="s">
        <v>324</v>
      </c>
      <c r="C43" s="507" t="s">
        <v>480</v>
      </c>
      <c r="D43" s="507" t="s">
        <v>501</v>
      </c>
      <c r="E43" s="474" t="s">
        <v>503</v>
      </c>
      <c r="F43" s="515">
        <v>112000</v>
      </c>
      <c r="G43" s="475" t="s">
        <v>327</v>
      </c>
      <c r="H43" s="471">
        <v>112000</v>
      </c>
      <c r="I43" s="471">
        <v>104600</v>
      </c>
      <c r="J43" s="471">
        <v>7300</v>
      </c>
      <c r="K43" s="471">
        <v>0</v>
      </c>
      <c r="L43" s="516"/>
      <c r="M43" s="516"/>
    </row>
    <row r="44" spans="1:13">
      <c r="A44" s="473" t="s">
        <v>322</v>
      </c>
      <c r="B44" s="507" t="s">
        <v>324</v>
      </c>
      <c r="C44" s="507" t="s">
        <v>480</v>
      </c>
      <c r="D44" s="507" t="s">
        <v>501</v>
      </c>
      <c r="E44" s="474" t="s">
        <v>504</v>
      </c>
      <c r="F44" s="515">
        <v>174100</v>
      </c>
      <c r="G44" s="475" t="s">
        <v>327</v>
      </c>
      <c r="H44" s="471">
        <v>174100</v>
      </c>
      <c r="I44" s="471">
        <v>171100</v>
      </c>
      <c r="J44" s="471">
        <v>3000</v>
      </c>
      <c r="K44" s="471">
        <v>0</v>
      </c>
      <c r="L44" s="489">
        <f>SUM(F42:F44)</f>
        <v>433000</v>
      </c>
      <c r="M44" s="516"/>
    </row>
    <row r="45" spans="1:13">
      <c r="A45" s="473" t="s">
        <v>322</v>
      </c>
      <c r="B45" s="507" t="s">
        <v>324</v>
      </c>
      <c r="C45" s="507" t="s">
        <v>480</v>
      </c>
      <c r="D45" s="507" t="s">
        <v>501</v>
      </c>
      <c r="E45" s="474" t="s">
        <v>505</v>
      </c>
      <c r="F45" s="515">
        <v>136700</v>
      </c>
      <c r="G45" s="475" t="s">
        <v>327</v>
      </c>
      <c r="H45" s="471">
        <v>136700</v>
      </c>
      <c r="I45" s="471">
        <v>136000</v>
      </c>
      <c r="J45" s="471">
        <v>800</v>
      </c>
      <c r="K45" s="475" t="s">
        <v>327</v>
      </c>
      <c r="L45" s="516"/>
      <c r="M45" s="516"/>
    </row>
    <row r="46" spans="1:13">
      <c r="A46" s="473" t="s">
        <v>322</v>
      </c>
      <c r="B46" s="507" t="s">
        <v>324</v>
      </c>
      <c r="C46" s="507" t="s">
        <v>480</v>
      </c>
      <c r="D46" s="507" t="s">
        <v>501</v>
      </c>
      <c r="E46" s="474" t="s">
        <v>506</v>
      </c>
      <c r="F46" s="515">
        <v>167000</v>
      </c>
      <c r="G46" s="475" t="s">
        <v>327</v>
      </c>
      <c r="H46" s="471">
        <v>167000</v>
      </c>
      <c r="I46" s="471">
        <v>166500</v>
      </c>
      <c r="J46" s="471">
        <v>500</v>
      </c>
      <c r="K46" s="475" t="s">
        <v>327</v>
      </c>
      <c r="L46" s="516"/>
      <c r="M46" s="516"/>
    </row>
    <row r="47" spans="1:13">
      <c r="A47" s="473" t="s">
        <v>322</v>
      </c>
      <c r="B47" s="507" t="s">
        <v>324</v>
      </c>
      <c r="C47" s="507" t="s">
        <v>480</v>
      </c>
      <c r="D47" s="507" t="s">
        <v>501</v>
      </c>
      <c r="E47" s="474" t="s">
        <v>507</v>
      </c>
      <c r="F47" s="515">
        <v>167700</v>
      </c>
      <c r="G47" s="475" t="s">
        <v>327</v>
      </c>
      <c r="H47" s="471">
        <v>167700</v>
      </c>
      <c r="I47" s="471">
        <v>167700</v>
      </c>
      <c r="J47" s="475" t="s">
        <v>327</v>
      </c>
      <c r="K47" s="475" t="s">
        <v>327</v>
      </c>
      <c r="L47" s="516"/>
      <c r="M47" s="516"/>
    </row>
    <row r="48" spans="1:13">
      <c r="A48" s="473" t="s">
        <v>322</v>
      </c>
      <c r="B48" s="507" t="s">
        <v>324</v>
      </c>
      <c r="C48" s="507" t="s">
        <v>480</v>
      </c>
      <c r="D48" s="507" t="s">
        <v>501</v>
      </c>
      <c r="E48" s="474" t="s">
        <v>508</v>
      </c>
      <c r="F48" s="515">
        <v>80100</v>
      </c>
      <c r="G48" s="475" t="s">
        <v>327</v>
      </c>
      <c r="H48" s="471">
        <v>80100</v>
      </c>
      <c r="I48" s="471">
        <v>80100</v>
      </c>
      <c r="J48" s="475" t="s">
        <v>327</v>
      </c>
      <c r="K48" s="475" t="s">
        <v>327</v>
      </c>
      <c r="L48" s="489">
        <f>SUM(F45:F48)</f>
        <v>551500</v>
      </c>
      <c r="M48" s="489">
        <f>F48+F47</f>
        <v>247800</v>
      </c>
    </row>
    <row r="49" spans="1:11">
      <c r="A49" s="473" t="s">
        <v>322</v>
      </c>
      <c r="B49" s="507" t="s">
        <v>324</v>
      </c>
      <c r="C49" s="507" t="s">
        <v>480</v>
      </c>
      <c r="D49" s="507" t="s">
        <v>509</v>
      </c>
      <c r="E49" s="474" t="s">
        <v>480</v>
      </c>
      <c r="F49" s="471">
        <v>2900</v>
      </c>
      <c r="G49" s="471">
        <v>1300</v>
      </c>
      <c r="H49" s="471">
        <v>1600</v>
      </c>
      <c r="I49" s="471">
        <v>900</v>
      </c>
      <c r="J49" s="471">
        <v>800</v>
      </c>
      <c r="K49" s="475" t="s">
        <v>327</v>
      </c>
    </row>
    <row r="50" spans="1:11">
      <c r="A50" s="473" t="s">
        <v>325</v>
      </c>
      <c r="B50" s="507" t="s">
        <v>326</v>
      </c>
      <c r="C50" s="507" t="s">
        <v>480</v>
      </c>
      <c r="D50" s="507" t="s">
        <v>304</v>
      </c>
      <c r="E50" s="474" t="s">
        <v>480</v>
      </c>
      <c r="F50" s="471">
        <v>730600</v>
      </c>
      <c r="G50" s="471">
        <v>238200</v>
      </c>
      <c r="H50" s="471">
        <v>492400</v>
      </c>
      <c r="I50" s="471">
        <v>441500</v>
      </c>
      <c r="J50" s="471">
        <v>50300</v>
      </c>
      <c r="K50" s="471">
        <v>600</v>
      </c>
    </row>
    <row r="51" spans="1:11">
      <c r="A51" s="473" t="s">
        <v>325</v>
      </c>
      <c r="B51" s="507" t="s">
        <v>326</v>
      </c>
      <c r="C51" s="507" t="s">
        <v>480</v>
      </c>
      <c r="D51" s="507" t="s">
        <v>496</v>
      </c>
      <c r="E51" s="474" t="s">
        <v>480</v>
      </c>
      <c r="F51" s="471">
        <v>261800</v>
      </c>
      <c r="G51" s="471">
        <v>215200</v>
      </c>
      <c r="H51" s="471">
        <v>46600</v>
      </c>
      <c r="I51" s="471">
        <v>18300</v>
      </c>
      <c r="J51" s="471">
        <v>27800</v>
      </c>
      <c r="K51" s="471">
        <v>500</v>
      </c>
    </row>
    <row r="52" spans="1:11">
      <c r="A52" s="473" t="s">
        <v>325</v>
      </c>
      <c r="B52" s="507" t="s">
        <v>326</v>
      </c>
      <c r="C52" s="507" t="s">
        <v>480</v>
      </c>
      <c r="D52" s="507" t="s">
        <v>496</v>
      </c>
      <c r="E52" s="474" t="s">
        <v>497</v>
      </c>
      <c r="F52" s="471">
        <v>5600</v>
      </c>
      <c r="G52" s="471">
        <v>5100</v>
      </c>
      <c r="H52" s="471">
        <v>500</v>
      </c>
      <c r="I52" s="471">
        <v>200</v>
      </c>
      <c r="J52" s="471">
        <v>300</v>
      </c>
      <c r="K52" s="471">
        <v>0</v>
      </c>
    </row>
    <row r="53" spans="1:11">
      <c r="A53" s="473" t="s">
        <v>325</v>
      </c>
      <c r="B53" s="507" t="s">
        <v>326</v>
      </c>
      <c r="C53" s="507" t="s">
        <v>480</v>
      </c>
      <c r="D53" s="507" t="s">
        <v>496</v>
      </c>
      <c r="E53" s="474" t="s">
        <v>498</v>
      </c>
      <c r="F53" s="471">
        <v>235700</v>
      </c>
      <c r="G53" s="471">
        <v>196800</v>
      </c>
      <c r="H53" s="471">
        <v>38900</v>
      </c>
      <c r="I53" s="471">
        <v>14600</v>
      </c>
      <c r="J53" s="471">
        <v>23800</v>
      </c>
      <c r="K53" s="471">
        <v>400</v>
      </c>
    </row>
    <row r="54" spans="1:11">
      <c r="A54" s="473" t="s">
        <v>325</v>
      </c>
      <c r="B54" s="507" t="s">
        <v>326</v>
      </c>
      <c r="C54" s="507" t="s">
        <v>480</v>
      </c>
      <c r="D54" s="507" t="s">
        <v>496</v>
      </c>
      <c r="E54" s="474" t="s">
        <v>499</v>
      </c>
      <c r="F54" s="471">
        <v>20500</v>
      </c>
      <c r="G54" s="471">
        <v>13300</v>
      </c>
      <c r="H54" s="471">
        <v>7200</v>
      </c>
      <c r="I54" s="471">
        <v>3500</v>
      </c>
      <c r="J54" s="471">
        <v>3700</v>
      </c>
      <c r="K54" s="471">
        <v>0</v>
      </c>
    </row>
    <row r="55" spans="1:11">
      <c r="A55" s="473" t="s">
        <v>325</v>
      </c>
      <c r="B55" s="507" t="s">
        <v>326</v>
      </c>
      <c r="C55" s="507" t="s">
        <v>480</v>
      </c>
      <c r="D55" s="507" t="s">
        <v>500</v>
      </c>
      <c r="E55" s="474" t="s">
        <v>480</v>
      </c>
      <c r="F55" s="471">
        <v>12700</v>
      </c>
      <c r="G55" s="471">
        <v>9300</v>
      </c>
      <c r="H55" s="471">
        <v>3400</v>
      </c>
      <c r="I55" s="471">
        <v>2000</v>
      </c>
      <c r="J55" s="471">
        <v>1400</v>
      </c>
      <c r="K55" s="475" t="s">
        <v>327</v>
      </c>
    </row>
    <row r="56" spans="1:11">
      <c r="A56" s="473" t="s">
        <v>325</v>
      </c>
      <c r="B56" s="507" t="s">
        <v>326</v>
      </c>
      <c r="C56" s="507" t="s">
        <v>480</v>
      </c>
      <c r="D56" s="507" t="s">
        <v>500</v>
      </c>
      <c r="E56" s="474" t="s">
        <v>497</v>
      </c>
      <c r="F56" s="471">
        <v>1300</v>
      </c>
      <c r="G56" s="471">
        <v>900</v>
      </c>
      <c r="H56" s="471">
        <v>300</v>
      </c>
      <c r="I56" s="471">
        <v>100</v>
      </c>
      <c r="J56" s="471">
        <v>200</v>
      </c>
      <c r="K56" s="475" t="s">
        <v>327</v>
      </c>
    </row>
    <row r="57" spans="1:11">
      <c r="A57" s="473" t="s">
        <v>325</v>
      </c>
      <c r="B57" s="507" t="s">
        <v>326</v>
      </c>
      <c r="C57" s="507" t="s">
        <v>480</v>
      </c>
      <c r="D57" s="507" t="s">
        <v>500</v>
      </c>
      <c r="E57" s="474" t="s">
        <v>498</v>
      </c>
      <c r="F57" s="471">
        <v>10900</v>
      </c>
      <c r="G57" s="471">
        <v>8100</v>
      </c>
      <c r="H57" s="471">
        <v>2800</v>
      </c>
      <c r="I57" s="471">
        <v>1700</v>
      </c>
      <c r="J57" s="471">
        <v>1100</v>
      </c>
      <c r="K57" s="475" t="s">
        <v>327</v>
      </c>
    </row>
    <row r="58" spans="1:11">
      <c r="A58" s="473" t="s">
        <v>325</v>
      </c>
      <c r="B58" s="507" t="s">
        <v>326</v>
      </c>
      <c r="C58" s="507" t="s">
        <v>480</v>
      </c>
      <c r="D58" s="507" t="s">
        <v>500</v>
      </c>
      <c r="E58" s="474" t="s">
        <v>499</v>
      </c>
      <c r="F58" s="471">
        <v>500</v>
      </c>
      <c r="G58" s="471">
        <v>300</v>
      </c>
      <c r="H58" s="471">
        <v>300</v>
      </c>
      <c r="I58" s="471">
        <v>200</v>
      </c>
      <c r="J58" s="471">
        <v>100</v>
      </c>
      <c r="K58" s="475" t="s">
        <v>327</v>
      </c>
    </row>
    <row r="59" spans="1:11">
      <c r="A59" s="473" t="s">
        <v>325</v>
      </c>
      <c r="B59" s="507" t="s">
        <v>326</v>
      </c>
      <c r="C59" s="507" t="s">
        <v>480</v>
      </c>
      <c r="D59" s="507" t="s">
        <v>501</v>
      </c>
      <c r="E59" s="474" t="s">
        <v>480</v>
      </c>
      <c r="F59" s="471">
        <v>455300</v>
      </c>
      <c r="G59" s="471">
        <v>13400</v>
      </c>
      <c r="H59" s="471">
        <v>441900</v>
      </c>
      <c r="I59" s="471">
        <v>420800</v>
      </c>
      <c r="J59" s="471">
        <v>21000</v>
      </c>
      <c r="K59" s="471">
        <v>100</v>
      </c>
    </row>
    <row r="60" spans="1:11">
      <c r="A60" s="473" t="s">
        <v>325</v>
      </c>
      <c r="B60" s="507" t="s">
        <v>326</v>
      </c>
      <c r="C60" s="507" t="s">
        <v>480</v>
      </c>
      <c r="D60" s="507" t="s">
        <v>501</v>
      </c>
      <c r="E60" s="474" t="s">
        <v>497</v>
      </c>
      <c r="F60" s="475" t="s">
        <v>327</v>
      </c>
      <c r="G60" s="475" t="s">
        <v>327</v>
      </c>
      <c r="H60" s="475" t="s">
        <v>327</v>
      </c>
      <c r="I60" s="475" t="s">
        <v>327</v>
      </c>
      <c r="J60" s="475" t="s">
        <v>327</v>
      </c>
      <c r="K60" s="475" t="s">
        <v>327</v>
      </c>
    </row>
    <row r="61" spans="1:11">
      <c r="A61" s="473" t="s">
        <v>325</v>
      </c>
      <c r="B61" s="507" t="s">
        <v>326</v>
      </c>
      <c r="C61" s="507" t="s">
        <v>480</v>
      </c>
      <c r="D61" s="507" t="s">
        <v>501</v>
      </c>
      <c r="E61" s="474" t="s">
        <v>498</v>
      </c>
      <c r="F61" s="471">
        <v>32700</v>
      </c>
      <c r="G61" s="471">
        <v>11800</v>
      </c>
      <c r="H61" s="471">
        <v>20900</v>
      </c>
      <c r="I61" s="471">
        <v>11100</v>
      </c>
      <c r="J61" s="471">
        <v>9800</v>
      </c>
      <c r="K61" s="471">
        <v>0</v>
      </c>
    </row>
    <row r="62" spans="1:11">
      <c r="A62" s="473" t="s">
        <v>325</v>
      </c>
      <c r="B62" s="507" t="s">
        <v>326</v>
      </c>
      <c r="C62" s="507" t="s">
        <v>480</v>
      </c>
      <c r="D62" s="507" t="s">
        <v>501</v>
      </c>
      <c r="E62" s="474" t="s">
        <v>502</v>
      </c>
      <c r="F62" s="471">
        <v>39700</v>
      </c>
      <c r="G62" s="471">
        <v>1600</v>
      </c>
      <c r="H62" s="471">
        <v>38200</v>
      </c>
      <c r="I62" s="471">
        <v>31900</v>
      </c>
      <c r="J62" s="471">
        <v>6200</v>
      </c>
      <c r="K62" s="471">
        <v>0</v>
      </c>
    </row>
    <row r="63" spans="1:11">
      <c r="A63" s="473" t="s">
        <v>325</v>
      </c>
      <c r="B63" s="507" t="s">
        <v>326</v>
      </c>
      <c r="C63" s="507" t="s">
        <v>480</v>
      </c>
      <c r="D63" s="507" t="s">
        <v>501</v>
      </c>
      <c r="E63" s="474" t="s">
        <v>503</v>
      </c>
      <c r="F63" s="471">
        <v>41300</v>
      </c>
      <c r="G63" s="475" t="s">
        <v>327</v>
      </c>
      <c r="H63" s="471">
        <v>41300</v>
      </c>
      <c r="I63" s="471">
        <v>37700</v>
      </c>
      <c r="J63" s="471">
        <v>3600</v>
      </c>
      <c r="K63" s="471">
        <v>0</v>
      </c>
    </row>
    <row r="64" spans="1:11">
      <c r="A64" s="473" t="s">
        <v>325</v>
      </c>
      <c r="B64" s="507" t="s">
        <v>326</v>
      </c>
      <c r="C64" s="507" t="s">
        <v>480</v>
      </c>
      <c r="D64" s="507" t="s">
        <v>501</v>
      </c>
      <c r="E64" s="474" t="s">
        <v>504</v>
      </c>
      <c r="F64" s="471">
        <v>79800</v>
      </c>
      <c r="G64" s="475" t="s">
        <v>327</v>
      </c>
      <c r="H64" s="471">
        <v>79800</v>
      </c>
      <c r="I64" s="471">
        <v>78700</v>
      </c>
      <c r="J64" s="471">
        <v>1100</v>
      </c>
      <c r="K64" s="471">
        <v>0</v>
      </c>
    </row>
    <row r="65" spans="1:11">
      <c r="A65" s="473" t="s">
        <v>325</v>
      </c>
      <c r="B65" s="507" t="s">
        <v>326</v>
      </c>
      <c r="C65" s="507" t="s">
        <v>480</v>
      </c>
      <c r="D65" s="507" t="s">
        <v>501</v>
      </c>
      <c r="E65" s="474" t="s">
        <v>505</v>
      </c>
      <c r="F65" s="471">
        <v>49700</v>
      </c>
      <c r="G65" s="475" t="s">
        <v>327</v>
      </c>
      <c r="H65" s="471">
        <v>49700</v>
      </c>
      <c r="I65" s="471">
        <v>49300</v>
      </c>
      <c r="J65" s="471">
        <v>300</v>
      </c>
      <c r="K65" s="475" t="s">
        <v>327</v>
      </c>
    </row>
    <row r="66" spans="1:11">
      <c r="A66" s="473" t="s">
        <v>325</v>
      </c>
      <c r="B66" s="507" t="s">
        <v>326</v>
      </c>
      <c r="C66" s="507" t="s">
        <v>480</v>
      </c>
      <c r="D66" s="507" t="s">
        <v>501</v>
      </c>
      <c r="E66" s="474" t="s">
        <v>506</v>
      </c>
      <c r="F66" s="471">
        <v>76700</v>
      </c>
      <c r="G66" s="475" t="s">
        <v>327</v>
      </c>
      <c r="H66" s="471">
        <v>76700</v>
      </c>
      <c r="I66" s="471">
        <v>76700</v>
      </c>
      <c r="J66" s="475" t="s">
        <v>327</v>
      </c>
      <c r="K66" s="475" t="s">
        <v>327</v>
      </c>
    </row>
    <row r="67" spans="1:11">
      <c r="A67" s="473" t="s">
        <v>325</v>
      </c>
      <c r="B67" s="507" t="s">
        <v>326</v>
      </c>
      <c r="C67" s="507" t="s">
        <v>480</v>
      </c>
      <c r="D67" s="507" t="s">
        <v>501</v>
      </c>
      <c r="E67" s="474" t="s">
        <v>507</v>
      </c>
      <c r="F67" s="471">
        <v>91400</v>
      </c>
      <c r="G67" s="475" t="s">
        <v>327</v>
      </c>
      <c r="H67" s="471">
        <v>91400</v>
      </c>
      <c r="I67" s="471">
        <v>91400</v>
      </c>
      <c r="J67" s="475" t="s">
        <v>327</v>
      </c>
      <c r="K67" s="475" t="s">
        <v>327</v>
      </c>
    </row>
    <row r="68" spans="1:11">
      <c r="A68" s="473" t="s">
        <v>325</v>
      </c>
      <c r="B68" s="507" t="s">
        <v>326</v>
      </c>
      <c r="C68" s="507" t="s">
        <v>480</v>
      </c>
      <c r="D68" s="507" t="s">
        <v>501</v>
      </c>
      <c r="E68" s="474" t="s">
        <v>508</v>
      </c>
      <c r="F68" s="471">
        <v>44100</v>
      </c>
      <c r="G68" s="475" t="s">
        <v>327</v>
      </c>
      <c r="H68" s="471">
        <v>44100</v>
      </c>
      <c r="I68" s="471">
        <v>44100</v>
      </c>
      <c r="J68" s="475" t="s">
        <v>327</v>
      </c>
      <c r="K68" s="475" t="s">
        <v>327</v>
      </c>
    </row>
    <row r="69" spans="1:11">
      <c r="A69" s="473" t="s">
        <v>325</v>
      </c>
      <c r="B69" s="507" t="s">
        <v>326</v>
      </c>
      <c r="C69" s="507" t="s">
        <v>480</v>
      </c>
      <c r="D69" s="507" t="s">
        <v>509</v>
      </c>
      <c r="E69" s="474" t="s">
        <v>480</v>
      </c>
      <c r="F69" s="471">
        <v>800</v>
      </c>
      <c r="G69" s="471">
        <v>300</v>
      </c>
      <c r="H69" s="471">
        <v>500</v>
      </c>
      <c r="I69" s="471">
        <v>300</v>
      </c>
      <c r="J69" s="471">
        <v>100</v>
      </c>
      <c r="K69" s="475" t="s">
        <v>327</v>
      </c>
    </row>
  </sheetData>
  <phoneticPr fontId="2"/>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DA045-2BE1-4E0A-B15C-71B380EE2452}">
  <dimension ref="A1:M286"/>
  <sheetViews>
    <sheetView workbookViewId="0">
      <pane xSplit="5" ySplit="7" topLeftCell="K8" activePane="bottomRight" state="frozen"/>
      <selection pane="topRight" activeCell="F1" sqref="F1"/>
      <selection pane="bottomLeft" activeCell="A8" sqref="A8"/>
      <selection pane="bottomRight" activeCell="P22" sqref="P22"/>
    </sheetView>
  </sheetViews>
  <sheetFormatPr defaultColWidth="12.6328125" defaultRowHeight="12"/>
  <cols>
    <col min="1" max="1" width="2.36328125" style="472" bestFit="1" customWidth="1"/>
    <col min="2" max="5" width="11.6328125" style="472" customWidth="1"/>
    <col min="6" max="16384" width="12.6328125" style="472"/>
  </cols>
  <sheetData>
    <row r="1" spans="1:13" s="452" customFormat="1">
      <c r="A1" s="452" t="s">
        <v>297</v>
      </c>
    </row>
    <row r="2" spans="1:13" s="452" customFormat="1">
      <c r="A2" s="452" t="s">
        <v>555</v>
      </c>
    </row>
    <row r="3" spans="1:13" s="452" customFormat="1" ht="12.5" thickBot="1"/>
    <row r="4" spans="1:13" s="452" customFormat="1" ht="12.5" hidden="1" thickBot="1"/>
    <row r="5" spans="1:13" s="452" customFormat="1" ht="36">
      <c r="E5" s="453" t="s">
        <v>298</v>
      </c>
      <c r="F5" s="454" t="s">
        <v>299</v>
      </c>
      <c r="G5" s="455" t="s">
        <v>449</v>
      </c>
      <c r="H5" s="455" t="s">
        <v>450</v>
      </c>
      <c r="I5" s="455" t="s">
        <v>510</v>
      </c>
      <c r="J5" s="455" t="s">
        <v>511</v>
      </c>
      <c r="K5" s="519" t="s">
        <v>512</v>
      </c>
      <c r="L5" s="455" t="s">
        <v>513</v>
      </c>
      <c r="M5" s="477" t="s">
        <v>514</v>
      </c>
    </row>
    <row r="6" spans="1:13" s="452" customFormat="1" ht="12.5" thickBot="1">
      <c r="E6" s="461" t="s">
        <v>316</v>
      </c>
      <c r="F6" s="462" t="s">
        <v>317</v>
      </c>
      <c r="G6" s="463" t="s">
        <v>456</v>
      </c>
      <c r="H6" s="463" t="s">
        <v>457</v>
      </c>
      <c r="I6" s="463" t="s">
        <v>515</v>
      </c>
      <c r="J6" s="463" t="s">
        <v>516</v>
      </c>
      <c r="K6" s="463" t="s">
        <v>517</v>
      </c>
      <c r="L6" s="463" t="s">
        <v>516</v>
      </c>
      <c r="M6" s="479" t="s">
        <v>457</v>
      </c>
    </row>
    <row r="7" spans="1:13" s="452" customFormat="1">
      <c r="A7" s="465" t="s">
        <v>319</v>
      </c>
      <c r="B7" s="505" t="s">
        <v>320</v>
      </c>
      <c r="C7" s="505" t="s">
        <v>518</v>
      </c>
      <c r="D7" s="505" t="s">
        <v>472</v>
      </c>
      <c r="E7" s="466" t="s">
        <v>494</v>
      </c>
      <c r="F7" s="467" t="s">
        <v>321</v>
      </c>
      <c r="G7" s="468"/>
      <c r="H7" s="468"/>
      <c r="I7" s="468"/>
      <c r="J7" s="468"/>
      <c r="K7" s="468"/>
      <c r="L7" s="468"/>
      <c r="M7" s="468"/>
    </row>
    <row r="8" spans="1:13">
      <c r="A8" s="469" t="s">
        <v>322</v>
      </c>
      <c r="B8" s="506" t="s">
        <v>323</v>
      </c>
      <c r="C8" s="506" t="s">
        <v>304</v>
      </c>
      <c r="D8" s="506" t="s">
        <v>304</v>
      </c>
      <c r="E8" s="470" t="s">
        <v>304</v>
      </c>
      <c r="F8" s="471">
        <v>55665000</v>
      </c>
      <c r="G8" s="471">
        <v>56071400</v>
      </c>
      <c r="H8" s="471">
        <v>121773900</v>
      </c>
      <c r="I8" s="517">
        <v>4.28</v>
      </c>
      <c r="J8" s="517">
        <v>32.65</v>
      </c>
      <c r="K8" s="517">
        <v>91.66</v>
      </c>
      <c r="L8" s="517">
        <v>14.69</v>
      </c>
      <c r="M8" s="517">
        <v>0.52</v>
      </c>
    </row>
    <row r="9" spans="1:13">
      <c r="A9" s="473" t="s">
        <v>322</v>
      </c>
      <c r="B9" s="507" t="s">
        <v>323</v>
      </c>
      <c r="C9" s="507" t="s">
        <v>304</v>
      </c>
      <c r="D9" s="507" t="s">
        <v>304</v>
      </c>
      <c r="E9" s="474" t="s">
        <v>496</v>
      </c>
      <c r="F9" s="471">
        <v>29319400</v>
      </c>
      <c r="G9" s="471">
        <v>29594300</v>
      </c>
      <c r="H9" s="471">
        <v>75625100</v>
      </c>
      <c r="I9" s="517">
        <v>5.62</v>
      </c>
      <c r="J9" s="517">
        <v>42.94</v>
      </c>
      <c r="K9" s="517">
        <v>126.89</v>
      </c>
      <c r="L9" s="517">
        <v>16.489999999999998</v>
      </c>
      <c r="M9" s="517">
        <v>0.46</v>
      </c>
    </row>
    <row r="10" spans="1:13">
      <c r="A10" s="473" t="s">
        <v>322</v>
      </c>
      <c r="B10" s="507" t="s">
        <v>323</v>
      </c>
      <c r="C10" s="507" t="s">
        <v>304</v>
      </c>
      <c r="D10" s="507" t="s">
        <v>304</v>
      </c>
      <c r="E10" s="474" t="s">
        <v>500</v>
      </c>
      <c r="F10" s="471">
        <v>1264900</v>
      </c>
      <c r="G10" s="471">
        <v>1279900</v>
      </c>
      <c r="H10" s="471">
        <v>2352600</v>
      </c>
      <c r="I10" s="517">
        <v>3.3</v>
      </c>
      <c r="J10" s="517">
        <v>24.21</v>
      </c>
      <c r="K10" s="517">
        <v>63.74</v>
      </c>
      <c r="L10" s="517">
        <v>11.97</v>
      </c>
      <c r="M10" s="517">
        <v>0.61</v>
      </c>
    </row>
    <row r="11" spans="1:13">
      <c r="A11" s="473" t="s">
        <v>322</v>
      </c>
      <c r="B11" s="507" t="s">
        <v>323</v>
      </c>
      <c r="C11" s="507" t="s">
        <v>304</v>
      </c>
      <c r="D11" s="507" t="s">
        <v>304</v>
      </c>
      <c r="E11" s="474" t="s">
        <v>501</v>
      </c>
      <c r="F11" s="471">
        <v>24968200</v>
      </c>
      <c r="G11" s="471">
        <v>25082500</v>
      </c>
      <c r="H11" s="471">
        <v>43547300</v>
      </c>
      <c r="I11" s="517">
        <v>2.71</v>
      </c>
      <c r="J11" s="517">
        <v>20.6</v>
      </c>
      <c r="K11" s="517">
        <v>50.33</v>
      </c>
      <c r="L11" s="517">
        <v>11.63</v>
      </c>
      <c r="M11" s="517">
        <v>0.65</v>
      </c>
    </row>
    <row r="12" spans="1:13">
      <c r="A12" s="473" t="s">
        <v>322</v>
      </c>
      <c r="B12" s="507" t="s">
        <v>323</v>
      </c>
      <c r="C12" s="507" t="s">
        <v>304</v>
      </c>
      <c r="D12" s="507" t="s">
        <v>304</v>
      </c>
      <c r="E12" s="474" t="s">
        <v>509</v>
      </c>
      <c r="F12" s="471">
        <v>112600</v>
      </c>
      <c r="G12" s="471">
        <v>114600</v>
      </c>
      <c r="H12" s="471">
        <v>248800</v>
      </c>
      <c r="I12" s="517">
        <v>5.27</v>
      </c>
      <c r="J12" s="517">
        <v>43.95</v>
      </c>
      <c r="K12" s="517">
        <v>146.25</v>
      </c>
      <c r="L12" s="517">
        <v>17.59</v>
      </c>
      <c r="M12" s="517">
        <v>0.47</v>
      </c>
    </row>
    <row r="13" spans="1:13">
      <c r="A13" s="473" t="s">
        <v>322</v>
      </c>
      <c r="B13" s="507" t="s">
        <v>323</v>
      </c>
      <c r="C13" s="507" t="s">
        <v>304</v>
      </c>
      <c r="D13" s="507" t="s">
        <v>473</v>
      </c>
      <c r="E13" s="474" t="s">
        <v>304</v>
      </c>
      <c r="F13" s="471">
        <v>33875500</v>
      </c>
      <c r="G13" s="471">
        <v>34169800</v>
      </c>
      <c r="H13" s="471">
        <v>86285800</v>
      </c>
      <c r="I13" s="517">
        <v>5.33</v>
      </c>
      <c r="J13" s="517">
        <v>41.24</v>
      </c>
      <c r="K13" s="517">
        <v>118.25</v>
      </c>
      <c r="L13" s="517">
        <v>16.190000000000001</v>
      </c>
      <c r="M13" s="517">
        <v>0.48</v>
      </c>
    </row>
    <row r="14" spans="1:13">
      <c r="A14" s="473" t="s">
        <v>322</v>
      </c>
      <c r="B14" s="507" t="s">
        <v>323</v>
      </c>
      <c r="C14" s="507" t="s">
        <v>304</v>
      </c>
      <c r="D14" s="507" t="s">
        <v>473</v>
      </c>
      <c r="E14" s="474" t="s">
        <v>496</v>
      </c>
      <c r="F14" s="471">
        <v>27227900</v>
      </c>
      <c r="G14" s="471">
        <v>27477900</v>
      </c>
      <c r="H14" s="471">
        <v>71238600</v>
      </c>
      <c r="I14" s="517">
        <v>5.68</v>
      </c>
      <c r="J14" s="517">
        <v>43.57</v>
      </c>
      <c r="K14" s="517">
        <v>128.88</v>
      </c>
      <c r="L14" s="517">
        <v>16.649999999999999</v>
      </c>
      <c r="M14" s="517">
        <v>0.46</v>
      </c>
    </row>
    <row r="15" spans="1:13">
      <c r="A15" s="473" t="s">
        <v>322</v>
      </c>
      <c r="B15" s="507" t="s">
        <v>323</v>
      </c>
      <c r="C15" s="507" t="s">
        <v>304</v>
      </c>
      <c r="D15" s="507" t="s">
        <v>473</v>
      </c>
      <c r="E15" s="474" t="s">
        <v>500</v>
      </c>
      <c r="F15" s="471">
        <v>226500</v>
      </c>
      <c r="G15" s="471">
        <v>234400</v>
      </c>
      <c r="H15" s="471">
        <v>553100</v>
      </c>
      <c r="I15" s="517">
        <v>4.93</v>
      </c>
      <c r="J15" s="517">
        <v>36.72</v>
      </c>
      <c r="K15" s="517">
        <v>103.28</v>
      </c>
      <c r="L15" s="517">
        <v>15.04</v>
      </c>
      <c r="M15" s="517">
        <v>0.5</v>
      </c>
    </row>
    <row r="16" spans="1:13">
      <c r="A16" s="473" t="s">
        <v>322</v>
      </c>
      <c r="B16" s="507" t="s">
        <v>323</v>
      </c>
      <c r="C16" s="507" t="s">
        <v>304</v>
      </c>
      <c r="D16" s="507" t="s">
        <v>473</v>
      </c>
      <c r="E16" s="474" t="s">
        <v>501</v>
      </c>
      <c r="F16" s="471">
        <v>6351100</v>
      </c>
      <c r="G16" s="471">
        <v>6386100</v>
      </c>
      <c r="H16" s="471">
        <v>14314500</v>
      </c>
      <c r="I16" s="517">
        <v>3.84</v>
      </c>
      <c r="J16" s="517">
        <v>31.36</v>
      </c>
      <c r="K16" s="517">
        <v>72.77</v>
      </c>
      <c r="L16" s="517">
        <v>13.92</v>
      </c>
      <c r="M16" s="517">
        <v>0.59</v>
      </c>
    </row>
    <row r="17" spans="1:13">
      <c r="A17" s="473" t="s">
        <v>322</v>
      </c>
      <c r="B17" s="507" t="s">
        <v>323</v>
      </c>
      <c r="C17" s="507" t="s">
        <v>304</v>
      </c>
      <c r="D17" s="507" t="s">
        <v>473</v>
      </c>
      <c r="E17" s="474" t="s">
        <v>509</v>
      </c>
      <c r="F17" s="471">
        <v>70000</v>
      </c>
      <c r="G17" s="471">
        <v>71400</v>
      </c>
      <c r="H17" s="471">
        <v>179600</v>
      </c>
      <c r="I17" s="517">
        <v>5.62</v>
      </c>
      <c r="J17" s="517">
        <v>46.68</v>
      </c>
      <c r="K17" s="517">
        <v>157.78</v>
      </c>
      <c r="L17" s="517">
        <v>18.190000000000001</v>
      </c>
      <c r="M17" s="517">
        <v>0.46</v>
      </c>
    </row>
    <row r="18" spans="1:13">
      <c r="A18" s="473" t="s">
        <v>322</v>
      </c>
      <c r="B18" s="507" t="s">
        <v>323</v>
      </c>
      <c r="C18" s="507" t="s">
        <v>304</v>
      </c>
      <c r="D18" s="507" t="s">
        <v>474</v>
      </c>
      <c r="E18" s="474" t="s">
        <v>304</v>
      </c>
      <c r="F18" s="471">
        <v>19461700</v>
      </c>
      <c r="G18" s="471">
        <v>19573800</v>
      </c>
      <c r="H18" s="471">
        <v>32249700</v>
      </c>
      <c r="I18" s="517">
        <v>2.44</v>
      </c>
      <c r="J18" s="517">
        <v>17.690000000000001</v>
      </c>
      <c r="K18" s="517">
        <v>45.39</v>
      </c>
      <c r="L18" s="517">
        <v>10.68</v>
      </c>
      <c r="M18" s="517">
        <v>0.68</v>
      </c>
    </row>
    <row r="19" spans="1:13">
      <c r="A19" s="473" t="s">
        <v>322</v>
      </c>
      <c r="B19" s="507" t="s">
        <v>323</v>
      </c>
      <c r="C19" s="507" t="s">
        <v>304</v>
      </c>
      <c r="D19" s="507" t="s">
        <v>474</v>
      </c>
      <c r="E19" s="474" t="s">
        <v>496</v>
      </c>
      <c r="F19" s="471">
        <v>1279900</v>
      </c>
      <c r="G19" s="471">
        <v>1304700</v>
      </c>
      <c r="H19" s="471">
        <v>2993800</v>
      </c>
      <c r="I19" s="517">
        <v>4.16</v>
      </c>
      <c r="J19" s="517">
        <v>29.53</v>
      </c>
      <c r="K19" s="517">
        <v>84.69</v>
      </c>
      <c r="L19" s="517">
        <v>12.63</v>
      </c>
      <c r="M19" s="517">
        <v>0.56000000000000005</v>
      </c>
    </row>
    <row r="20" spans="1:13">
      <c r="A20" s="473" t="s">
        <v>322</v>
      </c>
      <c r="B20" s="507" t="s">
        <v>323</v>
      </c>
      <c r="C20" s="507" t="s">
        <v>304</v>
      </c>
      <c r="D20" s="507" t="s">
        <v>474</v>
      </c>
      <c r="E20" s="474" t="s">
        <v>500</v>
      </c>
      <c r="F20" s="471">
        <v>786300</v>
      </c>
      <c r="G20" s="471">
        <v>793500</v>
      </c>
      <c r="H20" s="471">
        <v>1495400</v>
      </c>
      <c r="I20" s="517">
        <v>2.83</v>
      </c>
      <c r="J20" s="517">
        <v>20.61</v>
      </c>
      <c r="K20" s="517">
        <v>52.34</v>
      </c>
      <c r="L20" s="517">
        <v>10.83</v>
      </c>
      <c r="M20" s="517">
        <v>0.67</v>
      </c>
    </row>
    <row r="21" spans="1:13">
      <c r="A21" s="473" t="s">
        <v>322</v>
      </c>
      <c r="B21" s="507" t="s">
        <v>323</v>
      </c>
      <c r="C21" s="507" t="s">
        <v>304</v>
      </c>
      <c r="D21" s="507" t="s">
        <v>474</v>
      </c>
      <c r="E21" s="474" t="s">
        <v>501</v>
      </c>
      <c r="F21" s="471">
        <v>17379200</v>
      </c>
      <c r="G21" s="471">
        <v>17458600</v>
      </c>
      <c r="H21" s="471">
        <v>27724300</v>
      </c>
      <c r="I21" s="517">
        <v>2.2999999999999998</v>
      </c>
      <c r="J21" s="517">
        <v>16.670000000000002</v>
      </c>
      <c r="K21" s="517">
        <v>42.13</v>
      </c>
      <c r="L21" s="517">
        <v>10.45</v>
      </c>
      <c r="M21" s="517">
        <v>0.69</v>
      </c>
    </row>
    <row r="22" spans="1:13">
      <c r="A22" s="473" t="s">
        <v>322</v>
      </c>
      <c r="B22" s="507" t="s">
        <v>323</v>
      </c>
      <c r="C22" s="507" t="s">
        <v>304</v>
      </c>
      <c r="D22" s="507" t="s">
        <v>474</v>
      </c>
      <c r="E22" s="474" t="s">
        <v>509</v>
      </c>
      <c r="F22" s="471">
        <v>16400</v>
      </c>
      <c r="G22" s="471">
        <v>17000</v>
      </c>
      <c r="H22" s="471">
        <v>36200</v>
      </c>
      <c r="I22" s="517">
        <v>3.77</v>
      </c>
      <c r="J22" s="517">
        <v>32.299999999999997</v>
      </c>
      <c r="K22" s="517">
        <v>96.97</v>
      </c>
      <c r="L22" s="517">
        <v>14.61</v>
      </c>
      <c r="M22" s="517">
        <v>0.59</v>
      </c>
    </row>
    <row r="23" spans="1:13">
      <c r="A23" s="473" t="s">
        <v>322</v>
      </c>
      <c r="B23" s="507" t="s">
        <v>323</v>
      </c>
      <c r="C23" s="507" t="s">
        <v>304</v>
      </c>
      <c r="D23" s="507" t="s">
        <v>475</v>
      </c>
      <c r="E23" s="474" t="s">
        <v>304</v>
      </c>
      <c r="F23" s="471">
        <v>1760200</v>
      </c>
      <c r="G23" s="471">
        <v>1764200</v>
      </c>
      <c r="H23" s="471">
        <v>3086700</v>
      </c>
      <c r="I23" s="517">
        <v>3.21</v>
      </c>
      <c r="J23" s="517">
        <v>20.03</v>
      </c>
      <c r="K23" s="517">
        <v>51.29</v>
      </c>
      <c r="L23" s="517">
        <v>11.42</v>
      </c>
      <c r="M23" s="517">
        <v>0.55000000000000004</v>
      </c>
    </row>
    <row r="24" spans="1:13">
      <c r="A24" s="473" t="s">
        <v>322</v>
      </c>
      <c r="B24" s="507" t="s">
        <v>323</v>
      </c>
      <c r="C24" s="507" t="s">
        <v>304</v>
      </c>
      <c r="D24" s="507" t="s">
        <v>475</v>
      </c>
      <c r="E24" s="474" t="s">
        <v>496</v>
      </c>
      <c r="F24" s="471">
        <v>45800</v>
      </c>
      <c r="G24" s="471">
        <v>45800</v>
      </c>
      <c r="H24" s="471">
        <v>96300</v>
      </c>
      <c r="I24" s="517">
        <v>3.6</v>
      </c>
      <c r="J24" s="517">
        <v>23.54</v>
      </c>
      <c r="K24" s="517">
        <v>66.540000000000006</v>
      </c>
      <c r="L24" s="517">
        <v>11.19</v>
      </c>
      <c r="M24" s="517">
        <v>0.57999999999999996</v>
      </c>
    </row>
    <row r="25" spans="1:13">
      <c r="A25" s="473" t="s">
        <v>322</v>
      </c>
      <c r="B25" s="507" t="s">
        <v>323</v>
      </c>
      <c r="C25" s="507" t="s">
        <v>304</v>
      </c>
      <c r="D25" s="507" t="s">
        <v>475</v>
      </c>
      <c r="E25" s="474" t="s">
        <v>500</v>
      </c>
      <c r="F25" s="471">
        <v>130400</v>
      </c>
      <c r="G25" s="471">
        <v>130700</v>
      </c>
      <c r="H25" s="471">
        <v>224800</v>
      </c>
      <c r="I25" s="517">
        <v>3.14</v>
      </c>
      <c r="J25" s="517">
        <v>19.38</v>
      </c>
      <c r="K25" s="517">
        <v>51.41</v>
      </c>
      <c r="L25" s="517">
        <v>11.25</v>
      </c>
      <c r="M25" s="517">
        <v>0.55000000000000004</v>
      </c>
    </row>
    <row r="26" spans="1:13">
      <c r="A26" s="473" t="s">
        <v>322</v>
      </c>
      <c r="B26" s="507" t="s">
        <v>323</v>
      </c>
      <c r="C26" s="507" t="s">
        <v>304</v>
      </c>
      <c r="D26" s="507" t="s">
        <v>475</v>
      </c>
      <c r="E26" s="474" t="s">
        <v>501</v>
      </c>
      <c r="F26" s="471">
        <v>1583800</v>
      </c>
      <c r="G26" s="471">
        <v>1587500</v>
      </c>
      <c r="H26" s="471">
        <v>2765500</v>
      </c>
      <c r="I26" s="517">
        <v>3.21</v>
      </c>
      <c r="J26" s="517">
        <v>19.98</v>
      </c>
      <c r="K26" s="517">
        <v>50.84</v>
      </c>
      <c r="L26" s="517">
        <v>11.44</v>
      </c>
      <c r="M26" s="517">
        <v>0.54</v>
      </c>
    </row>
    <row r="27" spans="1:13">
      <c r="A27" s="473" t="s">
        <v>322</v>
      </c>
      <c r="B27" s="507" t="s">
        <v>323</v>
      </c>
      <c r="C27" s="507" t="s">
        <v>304</v>
      </c>
      <c r="D27" s="507" t="s">
        <v>475</v>
      </c>
      <c r="E27" s="474" t="s">
        <v>509</v>
      </c>
      <c r="F27" s="471">
        <v>100</v>
      </c>
      <c r="G27" s="471">
        <v>100</v>
      </c>
      <c r="H27" s="471">
        <v>200</v>
      </c>
      <c r="I27" s="517">
        <v>2.12</v>
      </c>
      <c r="J27" s="517">
        <v>16.059999999999999</v>
      </c>
      <c r="K27" s="517">
        <v>51.88</v>
      </c>
      <c r="L27" s="517">
        <v>12.93</v>
      </c>
      <c r="M27" s="517">
        <v>0.59</v>
      </c>
    </row>
    <row r="28" spans="1:13">
      <c r="A28" s="473" t="s">
        <v>322</v>
      </c>
      <c r="B28" s="507" t="s">
        <v>323</v>
      </c>
      <c r="C28" s="507" t="s">
        <v>304</v>
      </c>
      <c r="D28" s="507" t="s">
        <v>476</v>
      </c>
      <c r="E28" s="474" t="s">
        <v>304</v>
      </c>
      <c r="F28" s="471">
        <v>716000</v>
      </c>
      <c r="G28" s="471">
        <v>718800</v>
      </c>
      <c r="H28" s="471">
        <v>1284300</v>
      </c>
      <c r="I28" s="517">
        <v>2.94</v>
      </c>
      <c r="J28" s="517">
        <v>19.77</v>
      </c>
      <c r="K28" s="517">
        <v>50.66</v>
      </c>
      <c r="L28" s="517">
        <v>11.02</v>
      </c>
      <c r="M28" s="517">
        <v>0.61</v>
      </c>
    </row>
    <row r="29" spans="1:13">
      <c r="A29" s="473" t="s">
        <v>322</v>
      </c>
      <c r="B29" s="507" t="s">
        <v>323</v>
      </c>
      <c r="C29" s="507" t="s">
        <v>304</v>
      </c>
      <c r="D29" s="507" t="s">
        <v>476</v>
      </c>
      <c r="E29" s="474" t="s">
        <v>496</v>
      </c>
      <c r="F29" s="475" t="s">
        <v>327</v>
      </c>
      <c r="G29" s="475" t="s">
        <v>327</v>
      </c>
      <c r="H29" s="475" t="s">
        <v>327</v>
      </c>
      <c r="I29" s="518" t="s">
        <v>327</v>
      </c>
      <c r="J29" s="518" t="s">
        <v>327</v>
      </c>
      <c r="K29" s="518" t="s">
        <v>327</v>
      </c>
      <c r="L29" s="518" t="s">
        <v>327</v>
      </c>
      <c r="M29" s="518" t="s">
        <v>327</v>
      </c>
    </row>
    <row r="30" spans="1:13">
      <c r="A30" s="473" t="s">
        <v>322</v>
      </c>
      <c r="B30" s="507" t="s">
        <v>323</v>
      </c>
      <c r="C30" s="507" t="s">
        <v>304</v>
      </c>
      <c r="D30" s="507" t="s">
        <v>476</v>
      </c>
      <c r="E30" s="474" t="s">
        <v>500</v>
      </c>
      <c r="F30" s="471">
        <v>200</v>
      </c>
      <c r="G30" s="471">
        <v>200</v>
      </c>
      <c r="H30" s="471">
        <v>500</v>
      </c>
      <c r="I30" s="517">
        <v>2.87</v>
      </c>
      <c r="J30" s="517">
        <v>18.79</v>
      </c>
      <c r="K30" s="517">
        <v>53.38</v>
      </c>
      <c r="L30" s="517">
        <v>9.19</v>
      </c>
      <c r="M30" s="517">
        <v>0.71</v>
      </c>
    </row>
    <row r="31" spans="1:13">
      <c r="A31" s="473" t="s">
        <v>322</v>
      </c>
      <c r="B31" s="507" t="s">
        <v>323</v>
      </c>
      <c r="C31" s="507" t="s">
        <v>304</v>
      </c>
      <c r="D31" s="507" t="s">
        <v>476</v>
      </c>
      <c r="E31" s="474" t="s">
        <v>501</v>
      </c>
      <c r="F31" s="471">
        <v>715700</v>
      </c>
      <c r="G31" s="471">
        <v>718600</v>
      </c>
      <c r="H31" s="471">
        <v>1283900</v>
      </c>
      <c r="I31" s="517">
        <v>2.94</v>
      </c>
      <c r="J31" s="517">
        <v>19.77</v>
      </c>
      <c r="K31" s="517">
        <v>50.66</v>
      </c>
      <c r="L31" s="517">
        <v>11.02</v>
      </c>
      <c r="M31" s="517">
        <v>0.61</v>
      </c>
    </row>
    <row r="32" spans="1:13">
      <c r="A32" s="473" t="s">
        <v>322</v>
      </c>
      <c r="B32" s="507" t="s">
        <v>323</v>
      </c>
      <c r="C32" s="507" t="s">
        <v>304</v>
      </c>
      <c r="D32" s="507" t="s">
        <v>476</v>
      </c>
      <c r="E32" s="474" t="s">
        <v>509</v>
      </c>
      <c r="F32" s="475" t="s">
        <v>327</v>
      </c>
      <c r="G32" s="475" t="s">
        <v>327</v>
      </c>
      <c r="H32" s="475" t="s">
        <v>327</v>
      </c>
      <c r="I32" s="518" t="s">
        <v>327</v>
      </c>
      <c r="J32" s="518" t="s">
        <v>327</v>
      </c>
      <c r="K32" s="518" t="s">
        <v>327</v>
      </c>
      <c r="L32" s="518" t="s">
        <v>327</v>
      </c>
      <c r="M32" s="518" t="s">
        <v>327</v>
      </c>
    </row>
    <row r="33" spans="1:13">
      <c r="A33" s="473" t="s">
        <v>322</v>
      </c>
      <c r="B33" s="507" t="s">
        <v>323</v>
      </c>
      <c r="C33" s="507" t="s">
        <v>304</v>
      </c>
      <c r="D33" s="507" t="s">
        <v>477</v>
      </c>
      <c r="E33" s="474" t="s">
        <v>304</v>
      </c>
      <c r="F33" s="471">
        <v>15683500</v>
      </c>
      <c r="G33" s="471">
        <v>15768900</v>
      </c>
      <c r="H33" s="471">
        <v>25666700</v>
      </c>
      <c r="I33" s="517">
        <v>2.34</v>
      </c>
      <c r="J33" s="517">
        <v>17.25</v>
      </c>
      <c r="K33" s="517">
        <v>44.17</v>
      </c>
      <c r="L33" s="517">
        <v>10.54</v>
      </c>
      <c r="M33" s="517">
        <v>0.7</v>
      </c>
    </row>
    <row r="34" spans="1:13">
      <c r="A34" s="473" t="s">
        <v>322</v>
      </c>
      <c r="B34" s="507" t="s">
        <v>323</v>
      </c>
      <c r="C34" s="507" t="s">
        <v>304</v>
      </c>
      <c r="D34" s="507" t="s">
        <v>477</v>
      </c>
      <c r="E34" s="474" t="s">
        <v>496</v>
      </c>
      <c r="F34" s="471">
        <v>1129300</v>
      </c>
      <c r="G34" s="471">
        <v>1146500</v>
      </c>
      <c r="H34" s="471">
        <v>2621000</v>
      </c>
      <c r="I34" s="517">
        <v>4.12</v>
      </c>
      <c r="J34" s="517">
        <v>28.83</v>
      </c>
      <c r="K34" s="517">
        <v>82.18</v>
      </c>
      <c r="L34" s="517">
        <v>12.42</v>
      </c>
      <c r="M34" s="517">
        <v>0.56000000000000005</v>
      </c>
    </row>
    <row r="35" spans="1:13">
      <c r="A35" s="473" t="s">
        <v>322</v>
      </c>
      <c r="B35" s="507" t="s">
        <v>323</v>
      </c>
      <c r="C35" s="507" t="s">
        <v>304</v>
      </c>
      <c r="D35" s="507" t="s">
        <v>477</v>
      </c>
      <c r="E35" s="474" t="s">
        <v>500</v>
      </c>
      <c r="F35" s="471">
        <v>616900</v>
      </c>
      <c r="G35" s="471">
        <v>622800</v>
      </c>
      <c r="H35" s="471">
        <v>1196600</v>
      </c>
      <c r="I35" s="517">
        <v>2.77</v>
      </c>
      <c r="J35" s="517">
        <v>20.79</v>
      </c>
      <c r="K35" s="517">
        <v>52.32</v>
      </c>
      <c r="L35" s="517">
        <v>10.72</v>
      </c>
      <c r="M35" s="517">
        <v>0.7</v>
      </c>
    </row>
    <row r="36" spans="1:13">
      <c r="A36" s="473" t="s">
        <v>322</v>
      </c>
      <c r="B36" s="507" t="s">
        <v>323</v>
      </c>
      <c r="C36" s="507" t="s">
        <v>304</v>
      </c>
      <c r="D36" s="507" t="s">
        <v>477</v>
      </c>
      <c r="E36" s="474" t="s">
        <v>501</v>
      </c>
      <c r="F36" s="471">
        <v>13928000</v>
      </c>
      <c r="G36" s="471">
        <v>13990000</v>
      </c>
      <c r="H36" s="471">
        <v>21829700</v>
      </c>
      <c r="I36" s="517">
        <v>2.17</v>
      </c>
      <c r="J36" s="517">
        <v>16.14</v>
      </c>
      <c r="K36" s="517">
        <v>40.700000000000003</v>
      </c>
      <c r="L36" s="517">
        <v>10.3</v>
      </c>
      <c r="M36" s="517">
        <v>0.72</v>
      </c>
    </row>
    <row r="37" spans="1:13">
      <c r="A37" s="473" t="s">
        <v>322</v>
      </c>
      <c r="B37" s="507" t="s">
        <v>323</v>
      </c>
      <c r="C37" s="507" t="s">
        <v>304</v>
      </c>
      <c r="D37" s="507" t="s">
        <v>477</v>
      </c>
      <c r="E37" s="474" t="s">
        <v>509</v>
      </c>
      <c r="F37" s="471">
        <v>9400</v>
      </c>
      <c r="G37" s="471">
        <v>9500</v>
      </c>
      <c r="H37" s="471">
        <v>19400</v>
      </c>
      <c r="I37" s="517">
        <v>3.39</v>
      </c>
      <c r="J37" s="517">
        <v>27.77</v>
      </c>
      <c r="K37" s="517">
        <v>79.650000000000006</v>
      </c>
      <c r="L37" s="517">
        <v>13.4</v>
      </c>
      <c r="M37" s="517">
        <v>0.61</v>
      </c>
    </row>
    <row r="38" spans="1:13">
      <c r="A38" s="473" t="s">
        <v>322</v>
      </c>
      <c r="B38" s="507" t="s">
        <v>323</v>
      </c>
      <c r="C38" s="507" t="s">
        <v>304</v>
      </c>
      <c r="D38" s="507" t="s">
        <v>519</v>
      </c>
      <c r="E38" s="474" t="s">
        <v>304</v>
      </c>
      <c r="F38" s="471">
        <v>4162300</v>
      </c>
      <c r="G38" s="471">
        <v>4194400</v>
      </c>
      <c r="H38" s="471">
        <v>7121000</v>
      </c>
      <c r="I38" s="517">
        <v>2.65</v>
      </c>
      <c r="J38" s="517">
        <v>18.850000000000001</v>
      </c>
      <c r="K38" s="517">
        <v>50.21</v>
      </c>
      <c r="L38" s="517">
        <v>11.02</v>
      </c>
      <c r="M38" s="517">
        <v>0.64</v>
      </c>
    </row>
    <row r="39" spans="1:13">
      <c r="A39" s="473" t="s">
        <v>322</v>
      </c>
      <c r="B39" s="507" t="s">
        <v>323</v>
      </c>
      <c r="C39" s="507" t="s">
        <v>304</v>
      </c>
      <c r="D39" s="507" t="s">
        <v>519</v>
      </c>
      <c r="E39" s="474" t="s">
        <v>496</v>
      </c>
      <c r="F39" s="471">
        <v>1016000</v>
      </c>
      <c r="G39" s="471">
        <v>1031300</v>
      </c>
      <c r="H39" s="471">
        <v>2327700</v>
      </c>
      <c r="I39" s="517">
        <v>4.12</v>
      </c>
      <c r="J39" s="517">
        <v>28.59</v>
      </c>
      <c r="K39" s="517">
        <v>81.37</v>
      </c>
      <c r="L39" s="517">
        <v>12.48</v>
      </c>
      <c r="M39" s="517">
        <v>0.56000000000000005</v>
      </c>
    </row>
    <row r="40" spans="1:13">
      <c r="A40" s="473" t="s">
        <v>322</v>
      </c>
      <c r="B40" s="507" t="s">
        <v>323</v>
      </c>
      <c r="C40" s="507" t="s">
        <v>304</v>
      </c>
      <c r="D40" s="507" t="s">
        <v>519</v>
      </c>
      <c r="E40" s="474" t="s">
        <v>500</v>
      </c>
      <c r="F40" s="471">
        <v>437200</v>
      </c>
      <c r="G40" s="471">
        <v>441200</v>
      </c>
      <c r="H40" s="471">
        <v>838600</v>
      </c>
      <c r="I40" s="517">
        <v>2.79</v>
      </c>
      <c r="J40" s="517">
        <v>20.47</v>
      </c>
      <c r="K40" s="517">
        <v>51.96</v>
      </c>
      <c r="L40" s="517">
        <v>10.67</v>
      </c>
      <c r="M40" s="517">
        <v>0.69</v>
      </c>
    </row>
    <row r="41" spans="1:13">
      <c r="A41" s="473" t="s">
        <v>322</v>
      </c>
      <c r="B41" s="507" t="s">
        <v>323</v>
      </c>
      <c r="C41" s="507" t="s">
        <v>304</v>
      </c>
      <c r="D41" s="507" t="s">
        <v>519</v>
      </c>
      <c r="E41" s="474" t="s">
        <v>501</v>
      </c>
      <c r="F41" s="471">
        <v>2705100</v>
      </c>
      <c r="G41" s="471">
        <v>2717900</v>
      </c>
      <c r="H41" s="471">
        <v>3947100</v>
      </c>
      <c r="I41" s="517">
        <v>2.08</v>
      </c>
      <c r="J41" s="517">
        <v>14.92</v>
      </c>
      <c r="K41" s="517">
        <v>38.19</v>
      </c>
      <c r="L41" s="517">
        <v>10.220000000000001</v>
      </c>
      <c r="M41" s="517">
        <v>0.7</v>
      </c>
    </row>
    <row r="42" spans="1:13">
      <c r="A42" s="473" t="s">
        <v>322</v>
      </c>
      <c r="B42" s="507" t="s">
        <v>323</v>
      </c>
      <c r="C42" s="507" t="s">
        <v>304</v>
      </c>
      <c r="D42" s="507" t="s">
        <v>519</v>
      </c>
      <c r="E42" s="474" t="s">
        <v>509</v>
      </c>
      <c r="F42" s="471">
        <v>4000</v>
      </c>
      <c r="G42" s="471">
        <v>4100</v>
      </c>
      <c r="H42" s="471">
        <v>7600</v>
      </c>
      <c r="I42" s="517">
        <v>3.32</v>
      </c>
      <c r="J42" s="517">
        <v>24.49</v>
      </c>
      <c r="K42" s="517">
        <v>74.91</v>
      </c>
      <c r="L42" s="517">
        <v>12.81</v>
      </c>
      <c r="M42" s="517">
        <v>0.57999999999999996</v>
      </c>
    </row>
    <row r="43" spans="1:13">
      <c r="A43" s="473" t="s">
        <v>322</v>
      </c>
      <c r="B43" s="507" t="s">
        <v>323</v>
      </c>
      <c r="C43" s="507" t="s">
        <v>304</v>
      </c>
      <c r="D43" s="507" t="s">
        <v>520</v>
      </c>
      <c r="E43" s="474" t="s">
        <v>304</v>
      </c>
      <c r="F43" s="471">
        <v>11521200</v>
      </c>
      <c r="G43" s="471">
        <v>11574400</v>
      </c>
      <c r="H43" s="471">
        <v>18545700</v>
      </c>
      <c r="I43" s="517">
        <v>2.2200000000000002</v>
      </c>
      <c r="J43" s="517">
        <v>16.670000000000002</v>
      </c>
      <c r="K43" s="517">
        <v>41.99</v>
      </c>
      <c r="L43" s="517">
        <v>10.36</v>
      </c>
      <c r="M43" s="517">
        <v>0.72</v>
      </c>
    </row>
    <row r="44" spans="1:13">
      <c r="A44" s="473" t="s">
        <v>322</v>
      </c>
      <c r="B44" s="507" t="s">
        <v>323</v>
      </c>
      <c r="C44" s="507" t="s">
        <v>304</v>
      </c>
      <c r="D44" s="507" t="s">
        <v>520</v>
      </c>
      <c r="E44" s="474" t="s">
        <v>496</v>
      </c>
      <c r="F44" s="471">
        <v>113300</v>
      </c>
      <c r="G44" s="471">
        <v>115300</v>
      </c>
      <c r="H44" s="471">
        <v>293300</v>
      </c>
      <c r="I44" s="517">
        <v>4.0999999999999996</v>
      </c>
      <c r="J44" s="517">
        <v>30.98</v>
      </c>
      <c r="K44" s="517">
        <v>89.36</v>
      </c>
      <c r="L44" s="517">
        <v>11.97</v>
      </c>
      <c r="M44" s="517">
        <v>0.63</v>
      </c>
    </row>
    <row r="45" spans="1:13">
      <c r="A45" s="473" t="s">
        <v>322</v>
      </c>
      <c r="B45" s="507" t="s">
        <v>323</v>
      </c>
      <c r="C45" s="507" t="s">
        <v>304</v>
      </c>
      <c r="D45" s="507" t="s">
        <v>520</v>
      </c>
      <c r="E45" s="474" t="s">
        <v>500</v>
      </c>
      <c r="F45" s="471">
        <v>179600</v>
      </c>
      <c r="G45" s="471">
        <v>181600</v>
      </c>
      <c r="H45" s="471">
        <v>358000</v>
      </c>
      <c r="I45" s="517">
        <v>2.72</v>
      </c>
      <c r="J45" s="517">
        <v>21.55</v>
      </c>
      <c r="K45" s="517">
        <v>53.18</v>
      </c>
      <c r="L45" s="517">
        <v>10.81</v>
      </c>
      <c r="M45" s="517">
        <v>0.73</v>
      </c>
    </row>
    <row r="46" spans="1:13">
      <c r="A46" s="473" t="s">
        <v>322</v>
      </c>
      <c r="B46" s="507" t="s">
        <v>323</v>
      </c>
      <c r="C46" s="507" t="s">
        <v>304</v>
      </c>
      <c r="D46" s="507" t="s">
        <v>520</v>
      </c>
      <c r="E46" s="474" t="s">
        <v>501</v>
      </c>
      <c r="F46" s="471">
        <v>11222800</v>
      </c>
      <c r="G46" s="471">
        <v>11272100</v>
      </c>
      <c r="H46" s="471">
        <v>17882600</v>
      </c>
      <c r="I46" s="517">
        <v>2.19</v>
      </c>
      <c r="J46" s="517">
        <v>16.440000000000001</v>
      </c>
      <c r="K46" s="517">
        <v>41.31</v>
      </c>
      <c r="L46" s="517">
        <v>10.32</v>
      </c>
      <c r="M46" s="517">
        <v>0.73</v>
      </c>
    </row>
    <row r="47" spans="1:13">
      <c r="A47" s="473" t="s">
        <v>322</v>
      </c>
      <c r="B47" s="507" t="s">
        <v>323</v>
      </c>
      <c r="C47" s="507" t="s">
        <v>304</v>
      </c>
      <c r="D47" s="507" t="s">
        <v>520</v>
      </c>
      <c r="E47" s="474" t="s">
        <v>509</v>
      </c>
      <c r="F47" s="471">
        <v>5400</v>
      </c>
      <c r="G47" s="471">
        <v>5400</v>
      </c>
      <c r="H47" s="471">
        <v>11800</v>
      </c>
      <c r="I47" s="517">
        <v>3.45</v>
      </c>
      <c r="J47" s="517">
        <v>30.17</v>
      </c>
      <c r="K47" s="517">
        <v>83.12</v>
      </c>
      <c r="L47" s="517">
        <v>13.78</v>
      </c>
      <c r="M47" s="517">
        <v>0.64</v>
      </c>
    </row>
    <row r="48" spans="1:13">
      <c r="A48" s="473" t="s">
        <v>322</v>
      </c>
      <c r="B48" s="507" t="s">
        <v>323</v>
      </c>
      <c r="C48" s="507" t="s">
        <v>304</v>
      </c>
      <c r="D48" s="507" t="s">
        <v>478</v>
      </c>
      <c r="E48" s="474" t="s">
        <v>304</v>
      </c>
      <c r="F48" s="471">
        <v>1302100</v>
      </c>
      <c r="G48" s="471">
        <v>1321900</v>
      </c>
      <c r="H48" s="471">
        <v>2211900</v>
      </c>
      <c r="I48" s="517">
        <v>2.42</v>
      </c>
      <c r="J48" s="517">
        <v>18.72</v>
      </c>
      <c r="K48" s="517">
        <v>49.21</v>
      </c>
      <c r="L48" s="517">
        <v>11.02</v>
      </c>
      <c r="M48" s="517">
        <v>0.7</v>
      </c>
    </row>
    <row r="49" spans="1:13">
      <c r="A49" s="473" t="s">
        <v>322</v>
      </c>
      <c r="B49" s="507" t="s">
        <v>323</v>
      </c>
      <c r="C49" s="507" t="s">
        <v>304</v>
      </c>
      <c r="D49" s="507" t="s">
        <v>478</v>
      </c>
      <c r="E49" s="474" t="s">
        <v>496</v>
      </c>
      <c r="F49" s="471">
        <v>104800</v>
      </c>
      <c r="G49" s="471">
        <v>112300</v>
      </c>
      <c r="H49" s="471">
        <v>276500</v>
      </c>
      <c r="I49" s="517">
        <v>4.8899999999999997</v>
      </c>
      <c r="J49" s="517">
        <v>39.71</v>
      </c>
      <c r="K49" s="517">
        <v>119.67</v>
      </c>
      <c r="L49" s="517">
        <v>15.05</v>
      </c>
      <c r="M49" s="517">
        <v>0.54</v>
      </c>
    </row>
    <row r="50" spans="1:13">
      <c r="A50" s="473" t="s">
        <v>322</v>
      </c>
      <c r="B50" s="507" t="s">
        <v>323</v>
      </c>
      <c r="C50" s="507" t="s">
        <v>304</v>
      </c>
      <c r="D50" s="507" t="s">
        <v>478</v>
      </c>
      <c r="E50" s="474" t="s">
        <v>500</v>
      </c>
      <c r="F50" s="471">
        <v>38800</v>
      </c>
      <c r="G50" s="471">
        <v>39800</v>
      </c>
      <c r="H50" s="471">
        <v>73600</v>
      </c>
      <c r="I50" s="517">
        <v>2.78</v>
      </c>
      <c r="J50" s="517">
        <v>21.85</v>
      </c>
      <c r="K50" s="517">
        <v>55.92</v>
      </c>
      <c r="L50" s="517">
        <v>11.52</v>
      </c>
      <c r="M50" s="517">
        <v>0.68</v>
      </c>
    </row>
    <row r="51" spans="1:13">
      <c r="A51" s="473" t="s">
        <v>322</v>
      </c>
      <c r="B51" s="507" t="s">
        <v>323</v>
      </c>
      <c r="C51" s="507" t="s">
        <v>304</v>
      </c>
      <c r="D51" s="507" t="s">
        <v>478</v>
      </c>
      <c r="E51" s="474" t="s">
        <v>501</v>
      </c>
      <c r="F51" s="471">
        <v>1151700</v>
      </c>
      <c r="G51" s="471">
        <v>1162500</v>
      </c>
      <c r="H51" s="471">
        <v>1845200</v>
      </c>
      <c r="I51" s="517">
        <v>2.1800000000000002</v>
      </c>
      <c r="J51" s="517">
        <v>16.579999999999998</v>
      </c>
      <c r="K51" s="517">
        <v>42.15</v>
      </c>
      <c r="L51" s="517">
        <v>10.35</v>
      </c>
      <c r="M51" s="517">
        <v>0.74</v>
      </c>
    </row>
    <row r="52" spans="1:13">
      <c r="A52" s="473" t="s">
        <v>322</v>
      </c>
      <c r="B52" s="507" t="s">
        <v>323</v>
      </c>
      <c r="C52" s="507" t="s">
        <v>304</v>
      </c>
      <c r="D52" s="507" t="s">
        <v>478</v>
      </c>
      <c r="E52" s="474" t="s">
        <v>509</v>
      </c>
      <c r="F52" s="471">
        <v>6900</v>
      </c>
      <c r="G52" s="471">
        <v>7300</v>
      </c>
      <c r="H52" s="471">
        <v>16600</v>
      </c>
      <c r="I52" s="517">
        <v>4.32</v>
      </c>
      <c r="J52" s="517">
        <v>38.840000000000003</v>
      </c>
      <c r="K52" s="517">
        <v>121.58</v>
      </c>
      <c r="L52" s="517">
        <v>16.03</v>
      </c>
      <c r="M52" s="517">
        <v>0.56000000000000005</v>
      </c>
    </row>
    <row r="53" spans="1:13">
      <c r="A53" s="473" t="s">
        <v>322</v>
      </c>
      <c r="B53" s="507" t="s">
        <v>323</v>
      </c>
      <c r="C53" s="507" t="s">
        <v>521</v>
      </c>
      <c r="D53" s="507" t="s">
        <v>304</v>
      </c>
      <c r="E53" s="474" t="s">
        <v>304</v>
      </c>
      <c r="F53" s="471">
        <v>54893100</v>
      </c>
      <c r="G53" s="471">
        <v>55288100</v>
      </c>
      <c r="H53" s="471">
        <v>119893200</v>
      </c>
      <c r="I53" s="517">
        <v>4.26</v>
      </c>
      <c r="J53" s="517">
        <v>32.49</v>
      </c>
      <c r="K53" s="517">
        <v>90.86</v>
      </c>
      <c r="L53" s="517">
        <v>14.65</v>
      </c>
      <c r="M53" s="517">
        <v>0.52</v>
      </c>
    </row>
    <row r="54" spans="1:13">
      <c r="A54" s="473" t="s">
        <v>322</v>
      </c>
      <c r="B54" s="507" t="s">
        <v>323</v>
      </c>
      <c r="C54" s="507" t="s">
        <v>521</v>
      </c>
      <c r="D54" s="507" t="s">
        <v>304</v>
      </c>
      <c r="E54" s="474" t="s">
        <v>496</v>
      </c>
      <c r="F54" s="471">
        <v>28645300</v>
      </c>
      <c r="G54" s="471">
        <v>28910500</v>
      </c>
      <c r="H54" s="471">
        <v>73956100</v>
      </c>
      <c r="I54" s="517">
        <v>5.62</v>
      </c>
      <c r="J54" s="517">
        <v>42.91</v>
      </c>
      <c r="K54" s="517">
        <v>126.32</v>
      </c>
      <c r="L54" s="517">
        <v>16.46</v>
      </c>
      <c r="M54" s="517">
        <v>0.46</v>
      </c>
    </row>
    <row r="55" spans="1:13">
      <c r="A55" s="473" t="s">
        <v>322</v>
      </c>
      <c r="B55" s="507" t="s">
        <v>323</v>
      </c>
      <c r="C55" s="507" t="s">
        <v>521</v>
      </c>
      <c r="D55" s="507" t="s">
        <v>304</v>
      </c>
      <c r="E55" s="474" t="s">
        <v>500</v>
      </c>
      <c r="F55" s="471">
        <v>1242100</v>
      </c>
      <c r="G55" s="471">
        <v>1256800</v>
      </c>
      <c r="H55" s="471">
        <v>2311900</v>
      </c>
      <c r="I55" s="517">
        <v>3.29</v>
      </c>
      <c r="J55" s="517">
        <v>24.14</v>
      </c>
      <c r="K55" s="517">
        <v>63.36</v>
      </c>
      <c r="L55" s="517">
        <v>11.93</v>
      </c>
      <c r="M55" s="517">
        <v>0.61</v>
      </c>
    </row>
    <row r="56" spans="1:13">
      <c r="A56" s="473" t="s">
        <v>322</v>
      </c>
      <c r="B56" s="507" t="s">
        <v>323</v>
      </c>
      <c r="C56" s="507" t="s">
        <v>521</v>
      </c>
      <c r="D56" s="507" t="s">
        <v>304</v>
      </c>
      <c r="E56" s="474" t="s">
        <v>501</v>
      </c>
      <c r="F56" s="471">
        <v>24954800</v>
      </c>
      <c r="G56" s="471">
        <v>25068800</v>
      </c>
      <c r="H56" s="471">
        <v>43517400</v>
      </c>
      <c r="I56" s="517">
        <v>2.71</v>
      </c>
      <c r="J56" s="517">
        <v>20.6</v>
      </c>
      <c r="K56" s="517">
        <v>50.31</v>
      </c>
      <c r="L56" s="517">
        <v>11.63</v>
      </c>
      <c r="M56" s="517">
        <v>0.65</v>
      </c>
    </row>
    <row r="57" spans="1:13">
      <c r="A57" s="473" t="s">
        <v>322</v>
      </c>
      <c r="B57" s="507" t="s">
        <v>323</v>
      </c>
      <c r="C57" s="507" t="s">
        <v>521</v>
      </c>
      <c r="D57" s="507" t="s">
        <v>304</v>
      </c>
      <c r="E57" s="474" t="s">
        <v>509</v>
      </c>
      <c r="F57" s="471">
        <v>50900</v>
      </c>
      <c r="G57" s="471">
        <v>52000</v>
      </c>
      <c r="H57" s="471">
        <v>107800</v>
      </c>
      <c r="I57" s="517">
        <v>5.04</v>
      </c>
      <c r="J57" s="517">
        <v>42.28</v>
      </c>
      <c r="K57" s="517">
        <v>133.07</v>
      </c>
      <c r="L57" s="517">
        <v>17.22</v>
      </c>
      <c r="M57" s="517">
        <v>0.49</v>
      </c>
    </row>
    <row r="58" spans="1:13">
      <c r="A58" s="473" t="s">
        <v>322</v>
      </c>
      <c r="B58" s="507" t="s">
        <v>323</v>
      </c>
      <c r="C58" s="507" t="s">
        <v>521</v>
      </c>
      <c r="D58" s="507" t="s">
        <v>473</v>
      </c>
      <c r="E58" s="474" t="s">
        <v>304</v>
      </c>
      <c r="F58" s="471">
        <v>33208800</v>
      </c>
      <c r="G58" s="471">
        <v>33493600</v>
      </c>
      <c r="H58" s="471">
        <v>84605700</v>
      </c>
      <c r="I58" s="517">
        <v>5.33</v>
      </c>
      <c r="J58" s="517">
        <v>41.17</v>
      </c>
      <c r="K58" s="517">
        <v>117.53</v>
      </c>
      <c r="L58" s="517">
        <v>16.16</v>
      </c>
      <c r="M58" s="517">
        <v>0.48</v>
      </c>
    </row>
    <row r="59" spans="1:13">
      <c r="A59" s="473" t="s">
        <v>322</v>
      </c>
      <c r="B59" s="507" t="s">
        <v>323</v>
      </c>
      <c r="C59" s="507" t="s">
        <v>521</v>
      </c>
      <c r="D59" s="507" t="s">
        <v>473</v>
      </c>
      <c r="E59" s="474" t="s">
        <v>496</v>
      </c>
      <c r="F59" s="471">
        <v>26621200</v>
      </c>
      <c r="G59" s="471">
        <v>26862700</v>
      </c>
      <c r="H59" s="471">
        <v>69708300</v>
      </c>
      <c r="I59" s="517">
        <v>5.68</v>
      </c>
      <c r="J59" s="517">
        <v>43.53</v>
      </c>
      <c r="K59" s="517">
        <v>128.29</v>
      </c>
      <c r="L59" s="517">
        <v>16.62</v>
      </c>
      <c r="M59" s="517">
        <v>0.46</v>
      </c>
    </row>
    <row r="60" spans="1:13">
      <c r="A60" s="473" t="s">
        <v>322</v>
      </c>
      <c r="B60" s="507" t="s">
        <v>323</v>
      </c>
      <c r="C60" s="507" t="s">
        <v>521</v>
      </c>
      <c r="D60" s="507" t="s">
        <v>473</v>
      </c>
      <c r="E60" s="474" t="s">
        <v>500</v>
      </c>
      <c r="F60" s="471">
        <v>216200</v>
      </c>
      <c r="G60" s="471">
        <v>223800</v>
      </c>
      <c r="H60" s="471">
        <v>530700</v>
      </c>
      <c r="I60" s="517">
        <v>4.96</v>
      </c>
      <c r="J60" s="517">
        <v>36.909999999999997</v>
      </c>
      <c r="K60" s="517">
        <v>103.35</v>
      </c>
      <c r="L60" s="517">
        <v>15.04</v>
      </c>
      <c r="M60" s="517">
        <v>0.5</v>
      </c>
    </row>
    <row r="61" spans="1:13">
      <c r="A61" s="473" t="s">
        <v>322</v>
      </c>
      <c r="B61" s="507" t="s">
        <v>323</v>
      </c>
      <c r="C61" s="507" t="s">
        <v>521</v>
      </c>
      <c r="D61" s="507" t="s">
        <v>473</v>
      </c>
      <c r="E61" s="474" t="s">
        <v>501</v>
      </c>
      <c r="F61" s="471">
        <v>6343300</v>
      </c>
      <c r="G61" s="471">
        <v>6378100</v>
      </c>
      <c r="H61" s="471">
        <v>14294300</v>
      </c>
      <c r="I61" s="517">
        <v>3.84</v>
      </c>
      <c r="J61" s="517">
        <v>31.36</v>
      </c>
      <c r="K61" s="517">
        <v>72.72</v>
      </c>
      <c r="L61" s="517">
        <v>13.92</v>
      </c>
      <c r="M61" s="517">
        <v>0.59</v>
      </c>
    </row>
    <row r="62" spans="1:13">
      <c r="A62" s="473" t="s">
        <v>322</v>
      </c>
      <c r="B62" s="507" t="s">
        <v>323</v>
      </c>
      <c r="C62" s="507" t="s">
        <v>521</v>
      </c>
      <c r="D62" s="507" t="s">
        <v>473</v>
      </c>
      <c r="E62" s="474" t="s">
        <v>509</v>
      </c>
      <c r="F62" s="471">
        <v>28100</v>
      </c>
      <c r="G62" s="471">
        <v>29000</v>
      </c>
      <c r="H62" s="471">
        <v>72400</v>
      </c>
      <c r="I62" s="517">
        <v>5.53</v>
      </c>
      <c r="J62" s="517">
        <v>46.33</v>
      </c>
      <c r="K62" s="517">
        <v>148.91</v>
      </c>
      <c r="L62" s="517">
        <v>18.010000000000002</v>
      </c>
      <c r="M62" s="517">
        <v>0.46</v>
      </c>
    </row>
    <row r="63" spans="1:13">
      <c r="A63" s="473" t="s">
        <v>322</v>
      </c>
      <c r="B63" s="507" t="s">
        <v>323</v>
      </c>
      <c r="C63" s="507" t="s">
        <v>521</v>
      </c>
      <c r="D63" s="507" t="s">
        <v>474</v>
      </c>
      <c r="E63" s="474" t="s">
        <v>304</v>
      </c>
      <c r="F63" s="471">
        <v>19399600</v>
      </c>
      <c r="G63" s="471">
        <v>19509900</v>
      </c>
      <c r="H63" s="471">
        <v>32116000</v>
      </c>
      <c r="I63" s="517">
        <v>2.44</v>
      </c>
      <c r="J63" s="517">
        <v>17.649999999999999</v>
      </c>
      <c r="K63" s="517">
        <v>45.21</v>
      </c>
      <c r="L63" s="517">
        <v>10.66</v>
      </c>
      <c r="M63" s="517">
        <v>0.68</v>
      </c>
    </row>
    <row r="64" spans="1:13">
      <c r="A64" s="473" t="s">
        <v>322</v>
      </c>
      <c r="B64" s="507" t="s">
        <v>323</v>
      </c>
      <c r="C64" s="507" t="s">
        <v>521</v>
      </c>
      <c r="D64" s="507" t="s">
        <v>474</v>
      </c>
      <c r="E64" s="474" t="s">
        <v>496</v>
      </c>
      <c r="F64" s="471">
        <v>1237700</v>
      </c>
      <c r="G64" s="471">
        <v>1261400</v>
      </c>
      <c r="H64" s="471">
        <v>2899800</v>
      </c>
      <c r="I64" s="517">
        <v>4.16</v>
      </c>
      <c r="J64" s="517">
        <v>29.41</v>
      </c>
      <c r="K64" s="517">
        <v>83.79</v>
      </c>
      <c r="L64" s="517">
        <v>12.55</v>
      </c>
      <c r="M64" s="517">
        <v>0.56000000000000005</v>
      </c>
    </row>
    <row r="65" spans="1:13">
      <c r="A65" s="473" t="s">
        <v>322</v>
      </c>
      <c r="B65" s="507" t="s">
        <v>323</v>
      </c>
      <c r="C65" s="507" t="s">
        <v>521</v>
      </c>
      <c r="D65" s="507" t="s">
        <v>474</v>
      </c>
      <c r="E65" s="474" t="s">
        <v>500</v>
      </c>
      <c r="F65" s="471">
        <v>779700</v>
      </c>
      <c r="G65" s="471">
        <v>786800</v>
      </c>
      <c r="H65" s="471">
        <v>1483800</v>
      </c>
      <c r="I65" s="517">
        <v>2.83</v>
      </c>
      <c r="J65" s="517">
        <v>20.6</v>
      </c>
      <c r="K65" s="517">
        <v>52.27</v>
      </c>
      <c r="L65" s="517">
        <v>10.82</v>
      </c>
      <c r="M65" s="517">
        <v>0.67</v>
      </c>
    </row>
    <row r="66" spans="1:13">
      <c r="A66" s="473" t="s">
        <v>322</v>
      </c>
      <c r="B66" s="507" t="s">
        <v>323</v>
      </c>
      <c r="C66" s="507" t="s">
        <v>521</v>
      </c>
      <c r="D66" s="507" t="s">
        <v>474</v>
      </c>
      <c r="E66" s="474" t="s">
        <v>501</v>
      </c>
      <c r="F66" s="471">
        <v>17373600</v>
      </c>
      <c r="G66" s="471">
        <v>17452800</v>
      </c>
      <c r="H66" s="471">
        <v>27714600</v>
      </c>
      <c r="I66" s="517">
        <v>2.2999999999999998</v>
      </c>
      <c r="J66" s="517">
        <v>16.670000000000002</v>
      </c>
      <c r="K66" s="517">
        <v>42.13</v>
      </c>
      <c r="L66" s="517">
        <v>10.45</v>
      </c>
      <c r="M66" s="517">
        <v>0.69</v>
      </c>
    </row>
    <row r="67" spans="1:13">
      <c r="A67" s="473" t="s">
        <v>322</v>
      </c>
      <c r="B67" s="507" t="s">
        <v>323</v>
      </c>
      <c r="C67" s="507" t="s">
        <v>521</v>
      </c>
      <c r="D67" s="507" t="s">
        <v>474</v>
      </c>
      <c r="E67" s="474" t="s">
        <v>509</v>
      </c>
      <c r="F67" s="471">
        <v>8600</v>
      </c>
      <c r="G67" s="471">
        <v>8900</v>
      </c>
      <c r="H67" s="471">
        <v>17800</v>
      </c>
      <c r="I67" s="517">
        <v>3.43</v>
      </c>
      <c r="J67" s="517">
        <v>29.02</v>
      </c>
      <c r="K67" s="517">
        <v>81.19</v>
      </c>
      <c r="L67" s="517">
        <v>13.99</v>
      </c>
      <c r="M67" s="517">
        <v>0.6</v>
      </c>
    </row>
    <row r="68" spans="1:13">
      <c r="A68" s="473" t="s">
        <v>322</v>
      </c>
      <c r="B68" s="507" t="s">
        <v>323</v>
      </c>
      <c r="C68" s="507" t="s">
        <v>521</v>
      </c>
      <c r="D68" s="507" t="s">
        <v>475</v>
      </c>
      <c r="E68" s="474" t="s">
        <v>304</v>
      </c>
      <c r="F68" s="471">
        <v>1759700</v>
      </c>
      <c r="G68" s="471">
        <v>1763700</v>
      </c>
      <c r="H68" s="471">
        <v>3085900</v>
      </c>
      <c r="I68" s="517">
        <v>3.21</v>
      </c>
      <c r="J68" s="517">
        <v>20.03</v>
      </c>
      <c r="K68" s="517">
        <v>51.29</v>
      </c>
      <c r="L68" s="517">
        <v>11.42</v>
      </c>
      <c r="M68" s="517">
        <v>0.55000000000000004</v>
      </c>
    </row>
    <row r="69" spans="1:13">
      <c r="A69" s="473" t="s">
        <v>322</v>
      </c>
      <c r="B69" s="507" t="s">
        <v>323</v>
      </c>
      <c r="C69" s="507" t="s">
        <v>521</v>
      </c>
      <c r="D69" s="507" t="s">
        <v>475</v>
      </c>
      <c r="E69" s="474" t="s">
        <v>496</v>
      </c>
      <c r="F69" s="471">
        <v>45600</v>
      </c>
      <c r="G69" s="471">
        <v>45700</v>
      </c>
      <c r="H69" s="471">
        <v>96100</v>
      </c>
      <c r="I69" s="517">
        <v>3.6</v>
      </c>
      <c r="J69" s="517">
        <v>23.54</v>
      </c>
      <c r="K69" s="517">
        <v>66.53</v>
      </c>
      <c r="L69" s="517">
        <v>11.18</v>
      </c>
      <c r="M69" s="517">
        <v>0.59</v>
      </c>
    </row>
    <row r="70" spans="1:13">
      <c r="A70" s="473" t="s">
        <v>322</v>
      </c>
      <c r="B70" s="507" t="s">
        <v>323</v>
      </c>
      <c r="C70" s="507" t="s">
        <v>521</v>
      </c>
      <c r="D70" s="507" t="s">
        <v>475</v>
      </c>
      <c r="E70" s="474" t="s">
        <v>500</v>
      </c>
      <c r="F70" s="471">
        <v>130400</v>
      </c>
      <c r="G70" s="471">
        <v>130600</v>
      </c>
      <c r="H70" s="471">
        <v>224700</v>
      </c>
      <c r="I70" s="517">
        <v>3.14</v>
      </c>
      <c r="J70" s="517">
        <v>19.38</v>
      </c>
      <c r="K70" s="517">
        <v>51.41</v>
      </c>
      <c r="L70" s="517">
        <v>11.25</v>
      </c>
      <c r="M70" s="517">
        <v>0.55000000000000004</v>
      </c>
    </row>
    <row r="71" spans="1:13">
      <c r="A71" s="473" t="s">
        <v>322</v>
      </c>
      <c r="B71" s="507" t="s">
        <v>323</v>
      </c>
      <c r="C71" s="507" t="s">
        <v>521</v>
      </c>
      <c r="D71" s="507" t="s">
        <v>475</v>
      </c>
      <c r="E71" s="474" t="s">
        <v>501</v>
      </c>
      <c r="F71" s="471">
        <v>1583500</v>
      </c>
      <c r="G71" s="471">
        <v>1587300</v>
      </c>
      <c r="H71" s="471">
        <v>2765000</v>
      </c>
      <c r="I71" s="517">
        <v>3.21</v>
      </c>
      <c r="J71" s="517">
        <v>19.98</v>
      </c>
      <c r="K71" s="517">
        <v>50.84</v>
      </c>
      <c r="L71" s="517">
        <v>11.44</v>
      </c>
      <c r="M71" s="517">
        <v>0.54</v>
      </c>
    </row>
    <row r="72" spans="1:13">
      <c r="A72" s="473" t="s">
        <v>322</v>
      </c>
      <c r="B72" s="507" t="s">
        <v>323</v>
      </c>
      <c r="C72" s="507" t="s">
        <v>521</v>
      </c>
      <c r="D72" s="507" t="s">
        <v>475</v>
      </c>
      <c r="E72" s="474" t="s">
        <v>509</v>
      </c>
      <c r="F72" s="471">
        <v>100</v>
      </c>
      <c r="G72" s="471">
        <v>100</v>
      </c>
      <c r="H72" s="471">
        <v>200</v>
      </c>
      <c r="I72" s="517">
        <v>1.9</v>
      </c>
      <c r="J72" s="517">
        <v>14.43</v>
      </c>
      <c r="K72" s="517">
        <v>48.95</v>
      </c>
      <c r="L72" s="517">
        <v>12.51</v>
      </c>
      <c r="M72" s="517">
        <v>0.61</v>
      </c>
    </row>
    <row r="73" spans="1:13">
      <c r="A73" s="473" t="s">
        <v>322</v>
      </c>
      <c r="B73" s="507" t="s">
        <v>323</v>
      </c>
      <c r="C73" s="507" t="s">
        <v>521</v>
      </c>
      <c r="D73" s="507" t="s">
        <v>476</v>
      </c>
      <c r="E73" s="474" t="s">
        <v>304</v>
      </c>
      <c r="F73" s="471">
        <v>715800</v>
      </c>
      <c r="G73" s="471">
        <v>718700</v>
      </c>
      <c r="H73" s="471">
        <v>1284100</v>
      </c>
      <c r="I73" s="517">
        <v>2.94</v>
      </c>
      <c r="J73" s="517">
        <v>19.77</v>
      </c>
      <c r="K73" s="517">
        <v>50.66</v>
      </c>
      <c r="L73" s="517">
        <v>11.02</v>
      </c>
      <c r="M73" s="517">
        <v>0.61</v>
      </c>
    </row>
    <row r="74" spans="1:13">
      <c r="A74" s="473" t="s">
        <v>322</v>
      </c>
      <c r="B74" s="507" t="s">
        <v>323</v>
      </c>
      <c r="C74" s="507" t="s">
        <v>521</v>
      </c>
      <c r="D74" s="507" t="s">
        <v>476</v>
      </c>
      <c r="E74" s="474" t="s">
        <v>496</v>
      </c>
      <c r="F74" s="475" t="s">
        <v>327</v>
      </c>
      <c r="G74" s="475" t="s">
        <v>327</v>
      </c>
      <c r="H74" s="475" t="s">
        <v>327</v>
      </c>
      <c r="I74" s="518" t="s">
        <v>327</v>
      </c>
      <c r="J74" s="518" t="s">
        <v>327</v>
      </c>
      <c r="K74" s="518" t="s">
        <v>327</v>
      </c>
      <c r="L74" s="518" t="s">
        <v>327</v>
      </c>
      <c r="M74" s="518" t="s">
        <v>327</v>
      </c>
    </row>
    <row r="75" spans="1:13">
      <c r="A75" s="473" t="s">
        <v>322</v>
      </c>
      <c r="B75" s="507" t="s">
        <v>323</v>
      </c>
      <c r="C75" s="507" t="s">
        <v>521</v>
      </c>
      <c r="D75" s="507" t="s">
        <v>476</v>
      </c>
      <c r="E75" s="474" t="s">
        <v>500</v>
      </c>
      <c r="F75" s="471">
        <v>200</v>
      </c>
      <c r="G75" s="471">
        <v>200</v>
      </c>
      <c r="H75" s="471">
        <v>400</v>
      </c>
      <c r="I75" s="517">
        <v>2.4500000000000002</v>
      </c>
      <c r="J75" s="517">
        <v>15.62</v>
      </c>
      <c r="K75" s="517">
        <v>51.15</v>
      </c>
      <c r="L75" s="517">
        <v>7.15</v>
      </c>
      <c r="M75" s="517">
        <v>0.89</v>
      </c>
    </row>
    <row r="76" spans="1:13">
      <c r="A76" s="473" t="s">
        <v>322</v>
      </c>
      <c r="B76" s="507" t="s">
        <v>323</v>
      </c>
      <c r="C76" s="507" t="s">
        <v>521</v>
      </c>
      <c r="D76" s="507" t="s">
        <v>476</v>
      </c>
      <c r="E76" s="474" t="s">
        <v>501</v>
      </c>
      <c r="F76" s="471">
        <v>715600</v>
      </c>
      <c r="G76" s="471">
        <v>718500</v>
      </c>
      <c r="H76" s="471">
        <v>1283700</v>
      </c>
      <c r="I76" s="517">
        <v>2.94</v>
      </c>
      <c r="J76" s="517">
        <v>19.77</v>
      </c>
      <c r="K76" s="517">
        <v>50.66</v>
      </c>
      <c r="L76" s="517">
        <v>11.02</v>
      </c>
      <c r="M76" s="517">
        <v>0.61</v>
      </c>
    </row>
    <row r="77" spans="1:13">
      <c r="A77" s="473" t="s">
        <v>322</v>
      </c>
      <c r="B77" s="507" t="s">
        <v>323</v>
      </c>
      <c r="C77" s="507" t="s">
        <v>521</v>
      </c>
      <c r="D77" s="507" t="s">
        <v>476</v>
      </c>
      <c r="E77" s="474" t="s">
        <v>509</v>
      </c>
      <c r="F77" s="475" t="s">
        <v>327</v>
      </c>
      <c r="G77" s="475" t="s">
        <v>327</v>
      </c>
      <c r="H77" s="475" t="s">
        <v>327</v>
      </c>
      <c r="I77" s="518" t="s">
        <v>327</v>
      </c>
      <c r="J77" s="518" t="s">
        <v>327</v>
      </c>
      <c r="K77" s="518" t="s">
        <v>327</v>
      </c>
      <c r="L77" s="518" t="s">
        <v>327</v>
      </c>
      <c r="M77" s="518" t="s">
        <v>327</v>
      </c>
    </row>
    <row r="78" spans="1:13">
      <c r="A78" s="473" t="s">
        <v>322</v>
      </c>
      <c r="B78" s="507" t="s">
        <v>323</v>
      </c>
      <c r="C78" s="507" t="s">
        <v>521</v>
      </c>
      <c r="D78" s="507" t="s">
        <v>477</v>
      </c>
      <c r="E78" s="474" t="s">
        <v>304</v>
      </c>
      <c r="F78" s="471">
        <v>15639600</v>
      </c>
      <c r="G78" s="471">
        <v>15724400</v>
      </c>
      <c r="H78" s="471">
        <v>25579300</v>
      </c>
      <c r="I78" s="517">
        <v>2.33</v>
      </c>
      <c r="J78" s="517">
        <v>17.22</v>
      </c>
      <c r="K78" s="517">
        <v>44.05</v>
      </c>
      <c r="L78" s="517">
        <v>10.53</v>
      </c>
      <c r="M78" s="517">
        <v>0.7</v>
      </c>
    </row>
    <row r="79" spans="1:13">
      <c r="A79" s="473" t="s">
        <v>322</v>
      </c>
      <c r="B79" s="507" t="s">
        <v>323</v>
      </c>
      <c r="C79" s="507" t="s">
        <v>521</v>
      </c>
      <c r="D79" s="507" t="s">
        <v>477</v>
      </c>
      <c r="E79" s="474" t="s">
        <v>496</v>
      </c>
      <c r="F79" s="471">
        <v>1099300</v>
      </c>
      <c r="G79" s="471">
        <v>1116100</v>
      </c>
      <c r="H79" s="471">
        <v>2558900</v>
      </c>
      <c r="I79" s="517">
        <v>4.12</v>
      </c>
      <c r="J79" s="517">
        <v>28.81</v>
      </c>
      <c r="K79" s="517">
        <v>81.78</v>
      </c>
      <c r="L79" s="517">
        <v>12.38</v>
      </c>
      <c r="M79" s="517">
        <v>0.56000000000000005</v>
      </c>
    </row>
    <row r="80" spans="1:13">
      <c r="A80" s="473" t="s">
        <v>322</v>
      </c>
      <c r="B80" s="507" t="s">
        <v>323</v>
      </c>
      <c r="C80" s="507" t="s">
        <v>521</v>
      </c>
      <c r="D80" s="507" t="s">
        <v>477</v>
      </c>
      <c r="E80" s="474" t="s">
        <v>500</v>
      </c>
      <c r="F80" s="471">
        <v>610800</v>
      </c>
      <c r="G80" s="471">
        <v>616600</v>
      </c>
      <c r="H80" s="471">
        <v>1185900</v>
      </c>
      <c r="I80" s="517">
        <v>2.77</v>
      </c>
      <c r="J80" s="517">
        <v>20.79</v>
      </c>
      <c r="K80" s="517">
        <v>52.24</v>
      </c>
      <c r="L80" s="517">
        <v>10.71</v>
      </c>
      <c r="M80" s="517">
        <v>0.7</v>
      </c>
    </row>
    <row r="81" spans="1:13">
      <c r="A81" s="473" t="s">
        <v>322</v>
      </c>
      <c r="B81" s="507" t="s">
        <v>323</v>
      </c>
      <c r="C81" s="507" t="s">
        <v>521</v>
      </c>
      <c r="D81" s="507" t="s">
        <v>477</v>
      </c>
      <c r="E81" s="474" t="s">
        <v>501</v>
      </c>
      <c r="F81" s="471">
        <v>13924000</v>
      </c>
      <c r="G81" s="471">
        <v>13986100</v>
      </c>
      <c r="H81" s="471">
        <v>21823200</v>
      </c>
      <c r="I81" s="517">
        <v>2.17</v>
      </c>
      <c r="J81" s="517">
        <v>16.14</v>
      </c>
      <c r="K81" s="517">
        <v>40.700000000000003</v>
      </c>
      <c r="L81" s="517">
        <v>10.3</v>
      </c>
      <c r="M81" s="517">
        <v>0.72</v>
      </c>
    </row>
    <row r="82" spans="1:13">
      <c r="A82" s="473" t="s">
        <v>322</v>
      </c>
      <c r="B82" s="507" t="s">
        <v>323</v>
      </c>
      <c r="C82" s="507" t="s">
        <v>521</v>
      </c>
      <c r="D82" s="507" t="s">
        <v>477</v>
      </c>
      <c r="E82" s="474" t="s">
        <v>509</v>
      </c>
      <c r="F82" s="471">
        <v>5500</v>
      </c>
      <c r="G82" s="471">
        <v>5700</v>
      </c>
      <c r="H82" s="471">
        <v>11300</v>
      </c>
      <c r="I82" s="517">
        <v>3.29</v>
      </c>
      <c r="J82" s="517">
        <v>27.25</v>
      </c>
      <c r="K82" s="517">
        <v>71.69</v>
      </c>
      <c r="L82" s="517">
        <v>13.35</v>
      </c>
      <c r="M82" s="517">
        <v>0.62</v>
      </c>
    </row>
    <row r="83" spans="1:13">
      <c r="A83" s="473" t="s">
        <v>322</v>
      </c>
      <c r="B83" s="507" t="s">
        <v>323</v>
      </c>
      <c r="C83" s="507" t="s">
        <v>521</v>
      </c>
      <c r="D83" s="507" t="s">
        <v>519</v>
      </c>
      <c r="E83" s="474" t="s">
        <v>304</v>
      </c>
      <c r="F83" s="471">
        <v>4132500</v>
      </c>
      <c r="G83" s="471">
        <v>4164200</v>
      </c>
      <c r="H83" s="471">
        <v>7061700</v>
      </c>
      <c r="I83" s="517">
        <v>2.65</v>
      </c>
      <c r="J83" s="517">
        <v>18.79</v>
      </c>
      <c r="K83" s="517">
        <v>49.95</v>
      </c>
      <c r="L83" s="517">
        <v>10.99</v>
      </c>
      <c r="M83" s="517">
        <v>0.65</v>
      </c>
    </row>
    <row r="84" spans="1:13">
      <c r="A84" s="473" t="s">
        <v>322</v>
      </c>
      <c r="B84" s="507" t="s">
        <v>323</v>
      </c>
      <c r="C84" s="507" t="s">
        <v>521</v>
      </c>
      <c r="D84" s="507" t="s">
        <v>519</v>
      </c>
      <c r="E84" s="474" t="s">
        <v>496</v>
      </c>
      <c r="F84" s="471">
        <v>993000</v>
      </c>
      <c r="G84" s="471">
        <v>1007900</v>
      </c>
      <c r="H84" s="471">
        <v>2280800</v>
      </c>
      <c r="I84" s="517">
        <v>4.12</v>
      </c>
      <c r="J84" s="517">
        <v>28.58</v>
      </c>
      <c r="K84" s="517">
        <v>81.09</v>
      </c>
      <c r="L84" s="517">
        <v>12.44</v>
      </c>
      <c r="M84" s="517">
        <v>0.56000000000000005</v>
      </c>
    </row>
    <row r="85" spans="1:13">
      <c r="A85" s="473" t="s">
        <v>322</v>
      </c>
      <c r="B85" s="507" t="s">
        <v>323</v>
      </c>
      <c r="C85" s="507" t="s">
        <v>521</v>
      </c>
      <c r="D85" s="507" t="s">
        <v>519</v>
      </c>
      <c r="E85" s="474" t="s">
        <v>500</v>
      </c>
      <c r="F85" s="471">
        <v>432900</v>
      </c>
      <c r="G85" s="471">
        <v>436900</v>
      </c>
      <c r="H85" s="471">
        <v>831100</v>
      </c>
      <c r="I85" s="517">
        <v>2.79</v>
      </c>
      <c r="J85" s="517">
        <v>20.48</v>
      </c>
      <c r="K85" s="517">
        <v>51.91</v>
      </c>
      <c r="L85" s="517">
        <v>10.67</v>
      </c>
      <c r="M85" s="517">
        <v>0.69</v>
      </c>
    </row>
    <row r="86" spans="1:13">
      <c r="A86" s="473" t="s">
        <v>322</v>
      </c>
      <c r="B86" s="507" t="s">
        <v>323</v>
      </c>
      <c r="C86" s="507" t="s">
        <v>521</v>
      </c>
      <c r="D86" s="507" t="s">
        <v>519</v>
      </c>
      <c r="E86" s="474" t="s">
        <v>501</v>
      </c>
      <c r="F86" s="471">
        <v>2704100</v>
      </c>
      <c r="G86" s="471">
        <v>2716900</v>
      </c>
      <c r="H86" s="471">
        <v>3945400</v>
      </c>
      <c r="I86" s="517">
        <v>2.08</v>
      </c>
      <c r="J86" s="517">
        <v>14.92</v>
      </c>
      <c r="K86" s="517">
        <v>38.19</v>
      </c>
      <c r="L86" s="517">
        <v>10.220000000000001</v>
      </c>
      <c r="M86" s="517">
        <v>0.7</v>
      </c>
    </row>
    <row r="87" spans="1:13">
      <c r="A87" s="473" t="s">
        <v>322</v>
      </c>
      <c r="B87" s="507" t="s">
        <v>323</v>
      </c>
      <c r="C87" s="507" t="s">
        <v>521</v>
      </c>
      <c r="D87" s="507" t="s">
        <v>519</v>
      </c>
      <c r="E87" s="474" t="s">
        <v>509</v>
      </c>
      <c r="F87" s="471">
        <v>2500</v>
      </c>
      <c r="G87" s="471">
        <v>2500</v>
      </c>
      <c r="H87" s="471">
        <v>4400</v>
      </c>
      <c r="I87" s="517">
        <v>3.19</v>
      </c>
      <c r="J87" s="517">
        <v>23.85</v>
      </c>
      <c r="K87" s="517">
        <v>66.86</v>
      </c>
      <c r="L87" s="517">
        <v>13.2</v>
      </c>
      <c r="M87" s="517">
        <v>0.56999999999999995</v>
      </c>
    </row>
    <row r="88" spans="1:13">
      <c r="A88" s="473" t="s">
        <v>322</v>
      </c>
      <c r="B88" s="507" t="s">
        <v>323</v>
      </c>
      <c r="C88" s="507" t="s">
        <v>521</v>
      </c>
      <c r="D88" s="507" t="s">
        <v>520</v>
      </c>
      <c r="E88" s="474" t="s">
        <v>304</v>
      </c>
      <c r="F88" s="471">
        <v>11507100</v>
      </c>
      <c r="G88" s="471">
        <v>11560200</v>
      </c>
      <c r="H88" s="471">
        <v>18517600</v>
      </c>
      <c r="I88" s="517">
        <v>2.2200000000000002</v>
      </c>
      <c r="J88" s="517">
        <v>16.66</v>
      </c>
      <c r="K88" s="517">
        <v>41.93</v>
      </c>
      <c r="L88" s="517">
        <v>10.35</v>
      </c>
      <c r="M88" s="517">
        <v>0.72</v>
      </c>
    </row>
    <row r="89" spans="1:13">
      <c r="A89" s="473" t="s">
        <v>322</v>
      </c>
      <c r="B89" s="507" t="s">
        <v>323</v>
      </c>
      <c r="C89" s="507" t="s">
        <v>521</v>
      </c>
      <c r="D89" s="507" t="s">
        <v>520</v>
      </c>
      <c r="E89" s="474" t="s">
        <v>496</v>
      </c>
      <c r="F89" s="471">
        <v>106300</v>
      </c>
      <c r="G89" s="471">
        <v>108200</v>
      </c>
      <c r="H89" s="471">
        <v>278100</v>
      </c>
      <c r="I89" s="517">
        <v>4.12</v>
      </c>
      <c r="J89" s="517">
        <v>31.01</v>
      </c>
      <c r="K89" s="517">
        <v>88.2</v>
      </c>
      <c r="L89" s="517">
        <v>11.85</v>
      </c>
      <c r="M89" s="517">
        <v>0.63</v>
      </c>
    </row>
    <row r="90" spans="1:13">
      <c r="A90" s="473" t="s">
        <v>322</v>
      </c>
      <c r="B90" s="507" t="s">
        <v>323</v>
      </c>
      <c r="C90" s="507" t="s">
        <v>521</v>
      </c>
      <c r="D90" s="507" t="s">
        <v>520</v>
      </c>
      <c r="E90" s="474" t="s">
        <v>500</v>
      </c>
      <c r="F90" s="471">
        <v>177800</v>
      </c>
      <c r="G90" s="471">
        <v>179800</v>
      </c>
      <c r="H90" s="471">
        <v>354800</v>
      </c>
      <c r="I90" s="517">
        <v>2.72</v>
      </c>
      <c r="J90" s="517">
        <v>21.54</v>
      </c>
      <c r="K90" s="517">
        <v>53.05</v>
      </c>
      <c r="L90" s="517">
        <v>10.79</v>
      </c>
      <c r="M90" s="517">
        <v>0.73</v>
      </c>
    </row>
    <row r="91" spans="1:13">
      <c r="A91" s="473" t="s">
        <v>322</v>
      </c>
      <c r="B91" s="507" t="s">
        <v>323</v>
      </c>
      <c r="C91" s="507" t="s">
        <v>521</v>
      </c>
      <c r="D91" s="507" t="s">
        <v>520</v>
      </c>
      <c r="E91" s="474" t="s">
        <v>501</v>
      </c>
      <c r="F91" s="471">
        <v>11219900</v>
      </c>
      <c r="G91" s="471">
        <v>11269100</v>
      </c>
      <c r="H91" s="471">
        <v>17877800</v>
      </c>
      <c r="I91" s="517">
        <v>2.19</v>
      </c>
      <c r="J91" s="517">
        <v>16.440000000000001</v>
      </c>
      <c r="K91" s="517">
        <v>41.3</v>
      </c>
      <c r="L91" s="517">
        <v>10.32</v>
      </c>
      <c r="M91" s="517">
        <v>0.73</v>
      </c>
    </row>
    <row r="92" spans="1:13">
      <c r="A92" s="473" t="s">
        <v>322</v>
      </c>
      <c r="B92" s="507" t="s">
        <v>323</v>
      </c>
      <c r="C92" s="507" t="s">
        <v>521</v>
      </c>
      <c r="D92" s="507" t="s">
        <v>520</v>
      </c>
      <c r="E92" s="474" t="s">
        <v>509</v>
      </c>
      <c r="F92" s="471">
        <v>3100</v>
      </c>
      <c r="G92" s="471">
        <v>3100</v>
      </c>
      <c r="H92" s="471">
        <v>6900</v>
      </c>
      <c r="I92" s="517">
        <v>3.36</v>
      </c>
      <c r="J92" s="517">
        <v>29.96</v>
      </c>
      <c r="K92" s="517">
        <v>75.540000000000006</v>
      </c>
      <c r="L92" s="517">
        <v>13.45</v>
      </c>
      <c r="M92" s="517">
        <v>0.66</v>
      </c>
    </row>
    <row r="93" spans="1:13">
      <c r="A93" s="473" t="s">
        <v>322</v>
      </c>
      <c r="B93" s="507" t="s">
        <v>323</v>
      </c>
      <c r="C93" s="507" t="s">
        <v>521</v>
      </c>
      <c r="D93" s="507" t="s">
        <v>478</v>
      </c>
      <c r="E93" s="474" t="s">
        <v>304</v>
      </c>
      <c r="F93" s="471">
        <v>1284500</v>
      </c>
      <c r="G93" s="471">
        <v>1303000</v>
      </c>
      <c r="H93" s="471">
        <v>2166700</v>
      </c>
      <c r="I93" s="517">
        <v>2.39</v>
      </c>
      <c r="J93" s="517">
        <v>18.41</v>
      </c>
      <c r="K93" s="517">
        <v>47.99</v>
      </c>
      <c r="L93" s="517">
        <v>10.91</v>
      </c>
      <c r="M93" s="517">
        <v>0.71</v>
      </c>
    </row>
    <row r="94" spans="1:13">
      <c r="A94" s="473" t="s">
        <v>322</v>
      </c>
      <c r="B94" s="507" t="s">
        <v>323</v>
      </c>
      <c r="C94" s="507" t="s">
        <v>521</v>
      </c>
      <c r="D94" s="507" t="s">
        <v>478</v>
      </c>
      <c r="E94" s="474" t="s">
        <v>496</v>
      </c>
      <c r="F94" s="471">
        <v>92800</v>
      </c>
      <c r="G94" s="471">
        <v>99600</v>
      </c>
      <c r="H94" s="471">
        <v>244800</v>
      </c>
      <c r="I94" s="517">
        <v>4.87</v>
      </c>
      <c r="J94" s="517">
        <v>39.31</v>
      </c>
      <c r="K94" s="517">
        <v>116.04</v>
      </c>
      <c r="L94" s="517">
        <v>14.9</v>
      </c>
      <c r="M94" s="517">
        <v>0.54</v>
      </c>
    </row>
    <row r="95" spans="1:13">
      <c r="A95" s="473" t="s">
        <v>322</v>
      </c>
      <c r="B95" s="507" t="s">
        <v>323</v>
      </c>
      <c r="C95" s="507" t="s">
        <v>521</v>
      </c>
      <c r="D95" s="507" t="s">
        <v>478</v>
      </c>
      <c r="E95" s="474" t="s">
        <v>500</v>
      </c>
      <c r="F95" s="471">
        <v>38400</v>
      </c>
      <c r="G95" s="471">
        <v>39400</v>
      </c>
      <c r="H95" s="471">
        <v>72800</v>
      </c>
      <c r="I95" s="517">
        <v>2.77</v>
      </c>
      <c r="J95" s="517">
        <v>21.77</v>
      </c>
      <c r="K95" s="517">
        <v>55.62</v>
      </c>
      <c r="L95" s="517">
        <v>11.48</v>
      </c>
      <c r="M95" s="517">
        <v>0.68</v>
      </c>
    </row>
    <row r="96" spans="1:13">
      <c r="A96" s="473" t="s">
        <v>322</v>
      </c>
      <c r="B96" s="507" t="s">
        <v>323</v>
      </c>
      <c r="C96" s="507" t="s">
        <v>521</v>
      </c>
      <c r="D96" s="507" t="s">
        <v>478</v>
      </c>
      <c r="E96" s="474" t="s">
        <v>501</v>
      </c>
      <c r="F96" s="471">
        <v>1150400</v>
      </c>
      <c r="G96" s="471">
        <v>1161000</v>
      </c>
      <c r="H96" s="471">
        <v>1842700</v>
      </c>
      <c r="I96" s="517">
        <v>2.17</v>
      </c>
      <c r="J96" s="517">
        <v>16.579999999999998</v>
      </c>
      <c r="K96" s="517">
        <v>42.12</v>
      </c>
      <c r="L96" s="517">
        <v>10.35</v>
      </c>
      <c r="M96" s="517">
        <v>0.74</v>
      </c>
    </row>
    <row r="97" spans="1:13">
      <c r="A97" s="473" t="s">
        <v>322</v>
      </c>
      <c r="B97" s="507" t="s">
        <v>323</v>
      </c>
      <c r="C97" s="507" t="s">
        <v>521</v>
      </c>
      <c r="D97" s="507" t="s">
        <v>478</v>
      </c>
      <c r="E97" s="474" t="s">
        <v>509</v>
      </c>
      <c r="F97" s="471">
        <v>2900</v>
      </c>
      <c r="G97" s="471">
        <v>3100</v>
      </c>
      <c r="H97" s="471">
        <v>6400</v>
      </c>
      <c r="I97" s="517">
        <v>3.77</v>
      </c>
      <c r="J97" s="517">
        <v>33.03</v>
      </c>
      <c r="K97" s="517">
        <v>100.6</v>
      </c>
      <c r="L97" s="517">
        <v>15.17</v>
      </c>
      <c r="M97" s="517">
        <v>0.57999999999999996</v>
      </c>
    </row>
    <row r="98" spans="1:13">
      <c r="A98" s="473" t="s">
        <v>322</v>
      </c>
      <c r="B98" s="507" t="s">
        <v>323</v>
      </c>
      <c r="C98" s="507" t="s">
        <v>522</v>
      </c>
      <c r="D98" s="507" t="s">
        <v>304</v>
      </c>
      <c r="E98" s="474" t="s">
        <v>304</v>
      </c>
      <c r="F98" s="471">
        <v>772000</v>
      </c>
      <c r="G98" s="471">
        <v>783300</v>
      </c>
      <c r="H98" s="471">
        <v>1880700</v>
      </c>
      <c r="I98" s="517">
        <v>5.57</v>
      </c>
      <c r="J98" s="517">
        <v>43.95</v>
      </c>
      <c r="K98" s="517">
        <v>149.21</v>
      </c>
      <c r="L98" s="517">
        <v>17.66</v>
      </c>
      <c r="M98" s="517">
        <v>0.45</v>
      </c>
    </row>
    <row r="99" spans="1:13">
      <c r="A99" s="473" t="s">
        <v>322</v>
      </c>
      <c r="B99" s="507" t="s">
        <v>323</v>
      </c>
      <c r="C99" s="507" t="s">
        <v>522</v>
      </c>
      <c r="D99" s="507" t="s">
        <v>473</v>
      </c>
      <c r="E99" s="474" t="s">
        <v>304</v>
      </c>
      <c r="F99" s="471">
        <v>666700</v>
      </c>
      <c r="G99" s="471">
        <v>676200</v>
      </c>
      <c r="H99" s="471">
        <v>1680100</v>
      </c>
      <c r="I99" s="517">
        <v>5.72</v>
      </c>
      <c r="J99" s="517">
        <v>45.12</v>
      </c>
      <c r="K99" s="517">
        <v>153.65</v>
      </c>
      <c r="L99" s="517">
        <v>17.899999999999999</v>
      </c>
      <c r="M99" s="517">
        <v>0.44</v>
      </c>
    </row>
    <row r="100" spans="1:13">
      <c r="A100" s="473" t="s">
        <v>322</v>
      </c>
      <c r="B100" s="507" t="s">
        <v>323</v>
      </c>
      <c r="C100" s="507" t="s">
        <v>522</v>
      </c>
      <c r="D100" s="507" t="s">
        <v>474</v>
      </c>
      <c r="E100" s="474" t="s">
        <v>304</v>
      </c>
      <c r="F100" s="471">
        <v>62100</v>
      </c>
      <c r="G100" s="471">
        <v>63900</v>
      </c>
      <c r="H100" s="471">
        <v>133700</v>
      </c>
      <c r="I100" s="517">
        <v>3.98</v>
      </c>
      <c r="J100" s="517">
        <v>31.42</v>
      </c>
      <c r="K100" s="517">
        <v>101.52</v>
      </c>
      <c r="L100" s="517">
        <v>14.6</v>
      </c>
      <c r="M100" s="517">
        <v>0.54</v>
      </c>
    </row>
    <row r="101" spans="1:13">
      <c r="A101" s="473" t="s">
        <v>322</v>
      </c>
      <c r="B101" s="507" t="s">
        <v>324</v>
      </c>
      <c r="C101" s="507" t="s">
        <v>304</v>
      </c>
      <c r="D101" s="507" t="s">
        <v>304</v>
      </c>
      <c r="E101" s="474" t="s">
        <v>304</v>
      </c>
      <c r="F101" s="471">
        <v>2397400</v>
      </c>
      <c r="G101" s="471">
        <v>2412300</v>
      </c>
      <c r="H101" s="471">
        <v>5289700</v>
      </c>
      <c r="I101" s="517">
        <v>4.45</v>
      </c>
      <c r="J101" s="517">
        <v>33.76</v>
      </c>
      <c r="K101" s="517">
        <v>92.27</v>
      </c>
      <c r="L101" s="517">
        <v>15.1</v>
      </c>
      <c r="M101" s="517">
        <v>0.5</v>
      </c>
    </row>
    <row r="102" spans="1:13">
      <c r="A102" s="473" t="s">
        <v>322</v>
      </c>
      <c r="B102" s="507" t="s">
        <v>324</v>
      </c>
      <c r="C102" s="507" t="s">
        <v>304</v>
      </c>
      <c r="D102" s="507" t="s">
        <v>304</v>
      </c>
      <c r="E102" s="474" t="s">
        <v>496</v>
      </c>
      <c r="F102" s="471">
        <v>1189600</v>
      </c>
      <c r="G102" s="471">
        <v>1199900</v>
      </c>
      <c r="H102" s="471">
        <v>3038000</v>
      </c>
      <c r="I102" s="517">
        <v>5.82</v>
      </c>
      <c r="J102" s="517">
        <v>43.83</v>
      </c>
      <c r="K102" s="517">
        <v>128.16</v>
      </c>
      <c r="L102" s="517">
        <v>16.98</v>
      </c>
      <c r="M102" s="517">
        <v>0.44</v>
      </c>
    </row>
    <row r="103" spans="1:13">
      <c r="A103" s="473" t="s">
        <v>322</v>
      </c>
      <c r="B103" s="507" t="s">
        <v>324</v>
      </c>
      <c r="C103" s="507" t="s">
        <v>304</v>
      </c>
      <c r="D103" s="507" t="s">
        <v>304</v>
      </c>
      <c r="E103" s="474" t="s">
        <v>500</v>
      </c>
      <c r="F103" s="471">
        <v>60900</v>
      </c>
      <c r="G103" s="471">
        <v>61300</v>
      </c>
      <c r="H103" s="471">
        <v>111200</v>
      </c>
      <c r="I103" s="517">
        <v>3.5</v>
      </c>
      <c r="J103" s="517">
        <v>23.93</v>
      </c>
      <c r="K103" s="517">
        <v>62.28</v>
      </c>
      <c r="L103" s="517">
        <v>12.45</v>
      </c>
      <c r="M103" s="517">
        <v>0.55000000000000004</v>
      </c>
    </row>
    <row r="104" spans="1:13">
      <c r="A104" s="473" t="s">
        <v>322</v>
      </c>
      <c r="B104" s="507" t="s">
        <v>324</v>
      </c>
      <c r="C104" s="507" t="s">
        <v>304</v>
      </c>
      <c r="D104" s="507" t="s">
        <v>304</v>
      </c>
      <c r="E104" s="474" t="s">
        <v>501</v>
      </c>
      <c r="F104" s="471">
        <v>1144000</v>
      </c>
      <c r="G104" s="471">
        <v>1148200</v>
      </c>
      <c r="H104" s="471">
        <v>2133900</v>
      </c>
      <c r="I104" s="517">
        <v>3.07</v>
      </c>
      <c r="J104" s="517">
        <v>23.65</v>
      </c>
      <c r="K104" s="517">
        <v>56.03</v>
      </c>
      <c r="L104" s="517">
        <v>12.52</v>
      </c>
      <c r="M104" s="517">
        <v>0.62</v>
      </c>
    </row>
    <row r="105" spans="1:13">
      <c r="A105" s="473" t="s">
        <v>322</v>
      </c>
      <c r="B105" s="507" t="s">
        <v>324</v>
      </c>
      <c r="C105" s="507" t="s">
        <v>304</v>
      </c>
      <c r="D105" s="507" t="s">
        <v>304</v>
      </c>
      <c r="E105" s="474" t="s">
        <v>509</v>
      </c>
      <c r="F105" s="471">
        <v>2900</v>
      </c>
      <c r="G105" s="471">
        <v>3000</v>
      </c>
      <c r="H105" s="471">
        <v>6600</v>
      </c>
      <c r="I105" s="517">
        <v>6.24</v>
      </c>
      <c r="J105" s="517">
        <v>50.48</v>
      </c>
      <c r="K105" s="517">
        <v>159.08000000000001</v>
      </c>
      <c r="L105" s="517">
        <v>19.79</v>
      </c>
      <c r="M105" s="517">
        <v>0.41</v>
      </c>
    </row>
    <row r="106" spans="1:13">
      <c r="A106" s="473" t="s">
        <v>322</v>
      </c>
      <c r="B106" s="507" t="s">
        <v>324</v>
      </c>
      <c r="C106" s="507" t="s">
        <v>304</v>
      </c>
      <c r="D106" s="507" t="s">
        <v>473</v>
      </c>
      <c r="E106" s="474" t="s">
        <v>304</v>
      </c>
      <c r="F106" s="471">
        <v>1545000</v>
      </c>
      <c r="G106" s="471">
        <v>1556800</v>
      </c>
      <c r="H106" s="471">
        <v>3848600</v>
      </c>
      <c r="I106" s="517">
        <v>5.36</v>
      </c>
      <c r="J106" s="517">
        <v>41.08</v>
      </c>
      <c r="K106" s="517">
        <v>114.24</v>
      </c>
      <c r="L106" s="517">
        <v>16.489999999999998</v>
      </c>
      <c r="M106" s="517">
        <v>0.47</v>
      </c>
    </row>
    <row r="107" spans="1:13">
      <c r="A107" s="473" t="s">
        <v>322</v>
      </c>
      <c r="B107" s="507" t="s">
        <v>324</v>
      </c>
      <c r="C107" s="507" t="s">
        <v>304</v>
      </c>
      <c r="D107" s="507" t="s">
        <v>473</v>
      </c>
      <c r="E107" s="474" t="s">
        <v>496</v>
      </c>
      <c r="F107" s="471">
        <v>1110600</v>
      </c>
      <c r="G107" s="471">
        <v>1120400</v>
      </c>
      <c r="H107" s="471">
        <v>2873100</v>
      </c>
      <c r="I107" s="517">
        <v>5.87</v>
      </c>
      <c r="J107" s="517">
        <v>44.26</v>
      </c>
      <c r="K107" s="517">
        <v>129.47999999999999</v>
      </c>
      <c r="L107" s="517">
        <v>17.11</v>
      </c>
      <c r="M107" s="517">
        <v>0.44</v>
      </c>
    </row>
    <row r="108" spans="1:13">
      <c r="A108" s="473" t="s">
        <v>322</v>
      </c>
      <c r="B108" s="507" t="s">
        <v>324</v>
      </c>
      <c r="C108" s="507" t="s">
        <v>304</v>
      </c>
      <c r="D108" s="507" t="s">
        <v>473</v>
      </c>
      <c r="E108" s="474" t="s">
        <v>500</v>
      </c>
      <c r="F108" s="471">
        <v>16000</v>
      </c>
      <c r="G108" s="471">
        <v>16100</v>
      </c>
      <c r="H108" s="471">
        <v>31200</v>
      </c>
      <c r="I108" s="517">
        <v>4.57</v>
      </c>
      <c r="J108" s="517">
        <v>30.81</v>
      </c>
      <c r="K108" s="517">
        <v>83.8</v>
      </c>
      <c r="L108" s="517">
        <v>15.79</v>
      </c>
      <c r="M108" s="517">
        <v>0.43</v>
      </c>
    </row>
    <row r="109" spans="1:13">
      <c r="A109" s="473" t="s">
        <v>322</v>
      </c>
      <c r="B109" s="507" t="s">
        <v>324</v>
      </c>
      <c r="C109" s="507" t="s">
        <v>304</v>
      </c>
      <c r="D109" s="507" t="s">
        <v>473</v>
      </c>
      <c r="E109" s="474" t="s">
        <v>501</v>
      </c>
      <c r="F109" s="471">
        <v>416400</v>
      </c>
      <c r="G109" s="471">
        <v>418300</v>
      </c>
      <c r="H109" s="471">
        <v>939300</v>
      </c>
      <c r="I109" s="517">
        <v>4</v>
      </c>
      <c r="J109" s="517">
        <v>32.93</v>
      </c>
      <c r="K109" s="517">
        <v>74.52</v>
      </c>
      <c r="L109" s="517">
        <v>14.6</v>
      </c>
      <c r="M109" s="517">
        <v>0.56000000000000005</v>
      </c>
    </row>
    <row r="110" spans="1:13">
      <c r="A110" s="473" t="s">
        <v>322</v>
      </c>
      <c r="B110" s="507" t="s">
        <v>324</v>
      </c>
      <c r="C110" s="507" t="s">
        <v>304</v>
      </c>
      <c r="D110" s="507" t="s">
        <v>473</v>
      </c>
      <c r="E110" s="474" t="s">
        <v>509</v>
      </c>
      <c r="F110" s="471">
        <v>1900</v>
      </c>
      <c r="G110" s="471">
        <v>1900</v>
      </c>
      <c r="H110" s="471">
        <v>5000</v>
      </c>
      <c r="I110" s="517">
        <v>6.57</v>
      </c>
      <c r="J110" s="517">
        <v>53.4</v>
      </c>
      <c r="K110" s="517">
        <v>171.18</v>
      </c>
      <c r="L110" s="517">
        <v>20.76</v>
      </c>
      <c r="M110" s="517">
        <v>0.39</v>
      </c>
    </row>
    <row r="111" spans="1:13">
      <c r="A111" s="473" t="s">
        <v>322</v>
      </c>
      <c r="B111" s="507" t="s">
        <v>324</v>
      </c>
      <c r="C111" s="507" t="s">
        <v>304</v>
      </c>
      <c r="D111" s="507" t="s">
        <v>474</v>
      </c>
      <c r="E111" s="474" t="s">
        <v>304</v>
      </c>
      <c r="F111" s="471">
        <v>759900</v>
      </c>
      <c r="G111" s="471">
        <v>763100</v>
      </c>
      <c r="H111" s="471">
        <v>1304600</v>
      </c>
      <c r="I111" s="517">
        <v>2.62</v>
      </c>
      <c r="J111" s="517">
        <v>18.86</v>
      </c>
      <c r="K111" s="517">
        <v>47.6</v>
      </c>
      <c r="L111" s="517">
        <v>10.99</v>
      </c>
      <c r="M111" s="517">
        <v>0.65</v>
      </c>
    </row>
    <row r="112" spans="1:13">
      <c r="A112" s="473" t="s">
        <v>322</v>
      </c>
      <c r="B112" s="507" t="s">
        <v>324</v>
      </c>
      <c r="C112" s="507" t="s">
        <v>304</v>
      </c>
      <c r="D112" s="507" t="s">
        <v>474</v>
      </c>
      <c r="E112" s="474" t="s">
        <v>496</v>
      </c>
      <c r="F112" s="471">
        <v>39900</v>
      </c>
      <c r="G112" s="471">
        <v>40400</v>
      </c>
      <c r="H112" s="471">
        <v>96800</v>
      </c>
      <c r="I112" s="517">
        <v>4.38</v>
      </c>
      <c r="J112" s="517">
        <v>31.83</v>
      </c>
      <c r="K112" s="517">
        <v>91.42</v>
      </c>
      <c r="L112" s="517">
        <v>13.13</v>
      </c>
      <c r="M112" s="517">
        <v>0.55000000000000004</v>
      </c>
    </row>
    <row r="113" spans="1:13">
      <c r="A113" s="473" t="s">
        <v>322</v>
      </c>
      <c r="B113" s="507" t="s">
        <v>324</v>
      </c>
      <c r="C113" s="507" t="s">
        <v>304</v>
      </c>
      <c r="D113" s="507" t="s">
        <v>474</v>
      </c>
      <c r="E113" s="474" t="s">
        <v>500</v>
      </c>
      <c r="F113" s="471">
        <v>33700</v>
      </c>
      <c r="G113" s="471">
        <v>34000</v>
      </c>
      <c r="H113" s="471">
        <v>64400</v>
      </c>
      <c r="I113" s="517">
        <v>3</v>
      </c>
      <c r="J113" s="517">
        <v>20.67</v>
      </c>
      <c r="K113" s="517">
        <v>52.09</v>
      </c>
      <c r="L113" s="517">
        <v>10.83</v>
      </c>
      <c r="M113" s="517">
        <v>0.64</v>
      </c>
    </row>
    <row r="114" spans="1:13">
      <c r="A114" s="473" t="s">
        <v>322</v>
      </c>
      <c r="B114" s="507" t="s">
        <v>324</v>
      </c>
      <c r="C114" s="507" t="s">
        <v>304</v>
      </c>
      <c r="D114" s="507" t="s">
        <v>474</v>
      </c>
      <c r="E114" s="474" t="s">
        <v>501</v>
      </c>
      <c r="F114" s="471">
        <v>686000</v>
      </c>
      <c r="G114" s="471">
        <v>688300</v>
      </c>
      <c r="H114" s="471">
        <v>1142600</v>
      </c>
      <c r="I114" s="517">
        <v>2.5</v>
      </c>
      <c r="J114" s="517">
        <v>18.02</v>
      </c>
      <c r="K114" s="517">
        <v>44.81</v>
      </c>
      <c r="L114" s="517">
        <v>10.82</v>
      </c>
      <c r="M114" s="517">
        <v>0.67</v>
      </c>
    </row>
    <row r="115" spans="1:13">
      <c r="A115" s="473" t="s">
        <v>322</v>
      </c>
      <c r="B115" s="507" t="s">
        <v>324</v>
      </c>
      <c r="C115" s="507" t="s">
        <v>304</v>
      </c>
      <c r="D115" s="507" t="s">
        <v>474</v>
      </c>
      <c r="E115" s="474" t="s">
        <v>509</v>
      </c>
      <c r="F115" s="471">
        <v>300</v>
      </c>
      <c r="G115" s="471">
        <v>300</v>
      </c>
      <c r="H115" s="471">
        <v>700</v>
      </c>
      <c r="I115" s="517">
        <v>4.12</v>
      </c>
      <c r="J115" s="517">
        <v>31.81</v>
      </c>
      <c r="K115" s="517">
        <v>81.66</v>
      </c>
      <c r="L115" s="517">
        <v>13.16</v>
      </c>
      <c r="M115" s="517">
        <v>0.59</v>
      </c>
    </row>
    <row r="116" spans="1:13">
      <c r="A116" s="473" t="s">
        <v>322</v>
      </c>
      <c r="B116" s="507" t="s">
        <v>324</v>
      </c>
      <c r="C116" s="507" t="s">
        <v>304</v>
      </c>
      <c r="D116" s="507" t="s">
        <v>475</v>
      </c>
      <c r="E116" s="474" t="s">
        <v>304</v>
      </c>
      <c r="F116" s="471">
        <v>104400</v>
      </c>
      <c r="G116" s="471">
        <v>104700</v>
      </c>
      <c r="H116" s="471">
        <v>174500</v>
      </c>
      <c r="I116" s="517">
        <v>3.22</v>
      </c>
      <c r="J116" s="517">
        <v>20.350000000000001</v>
      </c>
      <c r="K116" s="517">
        <v>51.25</v>
      </c>
      <c r="L116" s="517">
        <v>12.18</v>
      </c>
      <c r="M116" s="517">
        <v>0.52</v>
      </c>
    </row>
    <row r="117" spans="1:13">
      <c r="A117" s="473" t="s">
        <v>322</v>
      </c>
      <c r="B117" s="507" t="s">
        <v>324</v>
      </c>
      <c r="C117" s="507" t="s">
        <v>304</v>
      </c>
      <c r="D117" s="507" t="s">
        <v>475</v>
      </c>
      <c r="E117" s="474" t="s">
        <v>496</v>
      </c>
      <c r="F117" s="471">
        <v>600</v>
      </c>
      <c r="G117" s="471">
        <v>600</v>
      </c>
      <c r="H117" s="471">
        <v>1100</v>
      </c>
      <c r="I117" s="517">
        <v>3.32</v>
      </c>
      <c r="J117" s="517">
        <v>20.11</v>
      </c>
      <c r="K117" s="517">
        <v>67.2</v>
      </c>
      <c r="L117" s="517">
        <v>11.14</v>
      </c>
      <c r="M117" s="517">
        <v>0.54</v>
      </c>
    </row>
    <row r="118" spans="1:13">
      <c r="A118" s="473" t="s">
        <v>322</v>
      </c>
      <c r="B118" s="507" t="s">
        <v>324</v>
      </c>
      <c r="C118" s="507" t="s">
        <v>304</v>
      </c>
      <c r="D118" s="507" t="s">
        <v>475</v>
      </c>
      <c r="E118" s="474" t="s">
        <v>500</v>
      </c>
      <c r="F118" s="471">
        <v>1800</v>
      </c>
      <c r="G118" s="471">
        <v>1800</v>
      </c>
      <c r="H118" s="471">
        <v>3300</v>
      </c>
      <c r="I118" s="517">
        <v>3.36</v>
      </c>
      <c r="J118" s="517">
        <v>19.079999999999998</v>
      </c>
      <c r="K118" s="517">
        <v>55.4</v>
      </c>
      <c r="L118" s="517">
        <v>10.44</v>
      </c>
      <c r="M118" s="517">
        <v>0.54</v>
      </c>
    </row>
    <row r="119" spans="1:13">
      <c r="A119" s="473" t="s">
        <v>322</v>
      </c>
      <c r="B119" s="507" t="s">
        <v>324</v>
      </c>
      <c r="C119" s="507" t="s">
        <v>304</v>
      </c>
      <c r="D119" s="507" t="s">
        <v>475</v>
      </c>
      <c r="E119" s="474" t="s">
        <v>501</v>
      </c>
      <c r="F119" s="471">
        <v>101900</v>
      </c>
      <c r="G119" s="471">
        <v>102200</v>
      </c>
      <c r="H119" s="471">
        <v>170000</v>
      </c>
      <c r="I119" s="517">
        <v>3.22</v>
      </c>
      <c r="J119" s="517">
        <v>20.38</v>
      </c>
      <c r="K119" s="517">
        <v>51.08</v>
      </c>
      <c r="L119" s="517">
        <v>12.22</v>
      </c>
      <c r="M119" s="517">
        <v>0.52</v>
      </c>
    </row>
    <row r="120" spans="1:13">
      <c r="A120" s="473" t="s">
        <v>322</v>
      </c>
      <c r="B120" s="507" t="s">
        <v>324</v>
      </c>
      <c r="C120" s="507" t="s">
        <v>304</v>
      </c>
      <c r="D120" s="507" t="s">
        <v>475</v>
      </c>
      <c r="E120" s="474" t="s">
        <v>509</v>
      </c>
      <c r="F120" s="475" t="s">
        <v>327</v>
      </c>
      <c r="G120" s="475" t="s">
        <v>327</v>
      </c>
      <c r="H120" s="475" t="s">
        <v>327</v>
      </c>
      <c r="I120" s="518" t="s">
        <v>327</v>
      </c>
      <c r="J120" s="518" t="s">
        <v>327</v>
      </c>
      <c r="K120" s="518" t="s">
        <v>327</v>
      </c>
      <c r="L120" s="518" t="s">
        <v>327</v>
      </c>
      <c r="M120" s="518" t="s">
        <v>327</v>
      </c>
    </row>
    <row r="121" spans="1:13">
      <c r="A121" s="473" t="s">
        <v>322</v>
      </c>
      <c r="B121" s="507" t="s">
        <v>324</v>
      </c>
      <c r="C121" s="507" t="s">
        <v>304</v>
      </c>
      <c r="D121" s="507" t="s">
        <v>476</v>
      </c>
      <c r="E121" s="474" t="s">
        <v>304</v>
      </c>
      <c r="F121" s="471">
        <v>46000</v>
      </c>
      <c r="G121" s="471">
        <v>46100</v>
      </c>
      <c r="H121" s="471">
        <v>87400</v>
      </c>
      <c r="I121" s="517">
        <v>3.13</v>
      </c>
      <c r="J121" s="517">
        <v>21.94</v>
      </c>
      <c r="K121" s="517">
        <v>55.62</v>
      </c>
      <c r="L121" s="517">
        <v>11.56</v>
      </c>
      <c r="M121" s="517">
        <v>0.61</v>
      </c>
    </row>
    <row r="122" spans="1:13">
      <c r="A122" s="473" t="s">
        <v>322</v>
      </c>
      <c r="B122" s="507" t="s">
        <v>324</v>
      </c>
      <c r="C122" s="507" t="s">
        <v>304</v>
      </c>
      <c r="D122" s="507" t="s">
        <v>476</v>
      </c>
      <c r="E122" s="474" t="s">
        <v>496</v>
      </c>
      <c r="F122" s="475" t="s">
        <v>327</v>
      </c>
      <c r="G122" s="475" t="s">
        <v>327</v>
      </c>
      <c r="H122" s="475" t="s">
        <v>327</v>
      </c>
      <c r="I122" s="518" t="s">
        <v>327</v>
      </c>
      <c r="J122" s="518" t="s">
        <v>327</v>
      </c>
      <c r="K122" s="518" t="s">
        <v>327</v>
      </c>
      <c r="L122" s="518" t="s">
        <v>327</v>
      </c>
      <c r="M122" s="518" t="s">
        <v>327</v>
      </c>
    </row>
    <row r="123" spans="1:13">
      <c r="A123" s="473" t="s">
        <v>322</v>
      </c>
      <c r="B123" s="507" t="s">
        <v>324</v>
      </c>
      <c r="C123" s="507" t="s">
        <v>304</v>
      </c>
      <c r="D123" s="507" t="s">
        <v>476</v>
      </c>
      <c r="E123" s="474" t="s">
        <v>500</v>
      </c>
      <c r="F123" s="475" t="s">
        <v>327</v>
      </c>
      <c r="G123" s="475" t="s">
        <v>327</v>
      </c>
      <c r="H123" s="475" t="s">
        <v>327</v>
      </c>
      <c r="I123" s="518" t="s">
        <v>327</v>
      </c>
      <c r="J123" s="518" t="s">
        <v>327</v>
      </c>
      <c r="K123" s="518" t="s">
        <v>327</v>
      </c>
      <c r="L123" s="518" t="s">
        <v>327</v>
      </c>
      <c r="M123" s="518" t="s">
        <v>327</v>
      </c>
    </row>
    <row r="124" spans="1:13">
      <c r="A124" s="473" t="s">
        <v>322</v>
      </c>
      <c r="B124" s="507" t="s">
        <v>324</v>
      </c>
      <c r="C124" s="507" t="s">
        <v>304</v>
      </c>
      <c r="D124" s="507" t="s">
        <v>476</v>
      </c>
      <c r="E124" s="474" t="s">
        <v>501</v>
      </c>
      <c r="F124" s="471">
        <v>46000</v>
      </c>
      <c r="G124" s="471">
        <v>46100</v>
      </c>
      <c r="H124" s="471">
        <v>87400</v>
      </c>
      <c r="I124" s="517">
        <v>3.13</v>
      </c>
      <c r="J124" s="517">
        <v>21.94</v>
      </c>
      <c r="K124" s="517">
        <v>55.62</v>
      </c>
      <c r="L124" s="517">
        <v>11.56</v>
      </c>
      <c r="M124" s="517">
        <v>0.61</v>
      </c>
    </row>
    <row r="125" spans="1:13">
      <c r="A125" s="473" t="s">
        <v>322</v>
      </c>
      <c r="B125" s="507" t="s">
        <v>324</v>
      </c>
      <c r="C125" s="507" t="s">
        <v>304</v>
      </c>
      <c r="D125" s="507" t="s">
        <v>476</v>
      </c>
      <c r="E125" s="474" t="s">
        <v>509</v>
      </c>
      <c r="F125" s="475" t="s">
        <v>327</v>
      </c>
      <c r="G125" s="475" t="s">
        <v>327</v>
      </c>
      <c r="H125" s="475" t="s">
        <v>327</v>
      </c>
      <c r="I125" s="518" t="s">
        <v>327</v>
      </c>
      <c r="J125" s="518" t="s">
        <v>327</v>
      </c>
      <c r="K125" s="518" t="s">
        <v>327</v>
      </c>
      <c r="L125" s="518" t="s">
        <v>327</v>
      </c>
      <c r="M125" s="518" t="s">
        <v>327</v>
      </c>
    </row>
    <row r="126" spans="1:13">
      <c r="A126" s="473" t="s">
        <v>322</v>
      </c>
      <c r="B126" s="507" t="s">
        <v>324</v>
      </c>
      <c r="C126" s="507" t="s">
        <v>304</v>
      </c>
      <c r="D126" s="507" t="s">
        <v>477</v>
      </c>
      <c r="E126" s="474" t="s">
        <v>304</v>
      </c>
      <c r="F126" s="471">
        <v>559200</v>
      </c>
      <c r="G126" s="471">
        <v>561700</v>
      </c>
      <c r="H126" s="471">
        <v>951800</v>
      </c>
      <c r="I126" s="517">
        <v>2.48</v>
      </c>
      <c r="J126" s="517">
        <v>18.27</v>
      </c>
      <c r="K126" s="517">
        <v>45.99</v>
      </c>
      <c r="L126" s="517">
        <v>10.74</v>
      </c>
      <c r="M126" s="517">
        <v>0.69</v>
      </c>
    </row>
    <row r="127" spans="1:13">
      <c r="A127" s="473" t="s">
        <v>322</v>
      </c>
      <c r="B127" s="507" t="s">
        <v>324</v>
      </c>
      <c r="C127" s="507" t="s">
        <v>304</v>
      </c>
      <c r="D127" s="507" t="s">
        <v>477</v>
      </c>
      <c r="E127" s="474" t="s">
        <v>496</v>
      </c>
      <c r="F127" s="471">
        <v>35400</v>
      </c>
      <c r="G127" s="471">
        <v>35800</v>
      </c>
      <c r="H127" s="471">
        <v>84600</v>
      </c>
      <c r="I127" s="517">
        <v>4.32</v>
      </c>
      <c r="J127" s="517">
        <v>30.69</v>
      </c>
      <c r="K127" s="517">
        <v>86.85</v>
      </c>
      <c r="L127" s="517">
        <v>12.83</v>
      </c>
      <c r="M127" s="517">
        <v>0.55000000000000004</v>
      </c>
    </row>
    <row r="128" spans="1:13">
      <c r="A128" s="473" t="s">
        <v>322</v>
      </c>
      <c r="B128" s="507" t="s">
        <v>324</v>
      </c>
      <c r="C128" s="507" t="s">
        <v>304</v>
      </c>
      <c r="D128" s="507" t="s">
        <v>477</v>
      </c>
      <c r="E128" s="474" t="s">
        <v>500</v>
      </c>
      <c r="F128" s="471">
        <v>30400</v>
      </c>
      <c r="G128" s="471">
        <v>30600</v>
      </c>
      <c r="H128" s="471">
        <v>58100</v>
      </c>
      <c r="I128" s="517">
        <v>2.98</v>
      </c>
      <c r="J128" s="517">
        <v>20.72</v>
      </c>
      <c r="K128" s="517">
        <v>51.75</v>
      </c>
      <c r="L128" s="517">
        <v>10.83</v>
      </c>
      <c r="M128" s="517">
        <v>0.64</v>
      </c>
    </row>
    <row r="129" spans="1:13">
      <c r="A129" s="473" t="s">
        <v>322</v>
      </c>
      <c r="B129" s="507" t="s">
        <v>324</v>
      </c>
      <c r="C129" s="507" t="s">
        <v>304</v>
      </c>
      <c r="D129" s="507" t="s">
        <v>477</v>
      </c>
      <c r="E129" s="474" t="s">
        <v>501</v>
      </c>
      <c r="F129" s="471">
        <v>493300</v>
      </c>
      <c r="G129" s="471">
        <v>495100</v>
      </c>
      <c r="H129" s="471">
        <v>808600</v>
      </c>
      <c r="I129" s="517">
        <v>2.3199999999999998</v>
      </c>
      <c r="J129" s="517">
        <v>17.22</v>
      </c>
      <c r="K129" s="517">
        <v>42.69</v>
      </c>
      <c r="L129" s="517">
        <v>10.51</v>
      </c>
      <c r="M129" s="517">
        <v>0.71</v>
      </c>
    </row>
    <row r="130" spans="1:13">
      <c r="A130" s="473" t="s">
        <v>322</v>
      </c>
      <c r="B130" s="507" t="s">
        <v>324</v>
      </c>
      <c r="C130" s="507" t="s">
        <v>304</v>
      </c>
      <c r="D130" s="507" t="s">
        <v>477</v>
      </c>
      <c r="E130" s="474" t="s">
        <v>509</v>
      </c>
      <c r="F130" s="471">
        <v>200</v>
      </c>
      <c r="G130" s="471">
        <v>200</v>
      </c>
      <c r="H130" s="471">
        <v>500</v>
      </c>
      <c r="I130" s="517">
        <v>3.9</v>
      </c>
      <c r="J130" s="517">
        <v>31.88</v>
      </c>
      <c r="K130" s="517">
        <v>84.63</v>
      </c>
      <c r="L130" s="517">
        <v>13.14</v>
      </c>
      <c r="M130" s="517">
        <v>0.62</v>
      </c>
    </row>
    <row r="131" spans="1:13">
      <c r="A131" s="473" t="s">
        <v>322</v>
      </c>
      <c r="B131" s="507" t="s">
        <v>324</v>
      </c>
      <c r="C131" s="507" t="s">
        <v>304</v>
      </c>
      <c r="D131" s="507" t="s">
        <v>519</v>
      </c>
      <c r="E131" s="474" t="s">
        <v>304</v>
      </c>
      <c r="F131" s="471">
        <v>102800</v>
      </c>
      <c r="G131" s="471">
        <v>103600</v>
      </c>
      <c r="H131" s="471">
        <v>182900</v>
      </c>
      <c r="I131" s="517">
        <v>2.96</v>
      </c>
      <c r="J131" s="517">
        <v>20.63</v>
      </c>
      <c r="K131" s="517">
        <v>54.23</v>
      </c>
      <c r="L131" s="517">
        <v>11.6</v>
      </c>
      <c r="M131" s="517">
        <v>0.6</v>
      </c>
    </row>
    <row r="132" spans="1:13">
      <c r="A132" s="473" t="s">
        <v>322</v>
      </c>
      <c r="B132" s="507" t="s">
        <v>324</v>
      </c>
      <c r="C132" s="507" t="s">
        <v>304</v>
      </c>
      <c r="D132" s="507" t="s">
        <v>519</v>
      </c>
      <c r="E132" s="474" t="s">
        <v>496</v>
      </c>
      <c r="F132" s="471">
        <v>30000</v>
      </c>
      <c r="G132" s="471">
        <v>30300</v>
      </c>
      <c r="H132" s="471">
        <v>70100</v>
      </c>
      <c r="I132" s="517">
        <v>4.33</v>
      </c>
      <c r="J132" s="517">
        <v>30.16</v>
      </c>
      <c r="K132" s="517">
        <v>85.14</v>
      </c>
      <c r="L132" s="517">
        <v>12.91</v>
      </c>
      <c r="M132" s="517">
        <v>0.54</v>
      </c>
    </row>
    <row r="133" spans="1:13">
      <c r="A133" s="473" t="s">
        <v>322</v>
      </c>
      <c r="B133" s="507" t="s">
        <v>324</v>
      </c>
      <c r="C133" s="507" t="s">
        <v>304</v>
      </c>
      <c r="D133" s="507" t="s">
        <v>519</v>
      </c>
      <c r="E133" s="474" t="s">
        <v>500</v>
      </c>
      <c r="F133" s="471">
        <v>19800</v>
      </c>
      <c r="G133" s="471">
        <v>19900</v>
      </c>
      <c r="H133" s="471">
        <v>36500</v>
      </c>
      <c r="I133" s="517">
        <v>3.02</v>
      </c>
      <c r="J133" s="517">
        <v>20.190000000000001</v>
      </c>
      <c r="K133" s="517">
        <v>50.2</v>
      </c>
      <c r="L133" s="517">
        <v>10.95</v>
      </c>
      <c r="M133" s="517">
        <v>0.61</v>
      </c>
    </row>
    <row r="134" spans="1:13">
      <c r="A134" s="473" t="s">
        <v>322</v>
      </c>
      <c r="B134" s="507" t="s">
        <v>324</v>
      </c>
      <c r="C134" s="507" t="s">
        <v>304</v>
      </c>
      <c r="D134" s="507" t="s">
        <v>519</v>
      </c>
      <c r="E134" s="474" t="s">
        <v>501</v>
      </c>
      <c r="F134" s="471">
        <v>52900</v>
      </c>
      <c r="G134" s="471">
        <v>53200</v>
      </c>
      <c r="H134" s="471">
        <v>75900</v>
      </c>
      <c r="I134" s="517">
        <v>2.16</v>
      </c>
      <c r="J134" s="517">
        <v>15.36</v>
      </c>
      <c r="K134" s="517">
        <v>38.14</v>
      </c>
      <c r="L134" s="517">
        <v>10.7</v>
      </c>
      <c r="M134" s="517">
        <v>0.67</v>
      </c>
    </row>
    <row r="135" spans="1:13">
      <c r="A135" s="473" t="s">
        <v>322</v>
      </c>
      <c r="B135" s="507" t="s">
        <v>324</v>
      </c>
      <c r="C135" s="507" t="s">
        <v>304</v>
      </c>
      <c r="D135" s="507" t="s">
        <v>519</v>
      </c>
      <c r="E135" s="474" t="s">
        <v>509</v>
      </c>
      <c r="F135" s="471">
        <v>100</v>
      </c>
      <c r="G135" s="471">
        <v>100</v>
      </c>
      <c r="H135" s="471">
        <v>400</v>
      </c>
      <c r="I135" s="517">
        <v>4.41</v>
      </c>
      <c r="J135" s="517">
        <v>35.06</v>
      </c>
      <c r="K135" s="517">
        <v>87.33</v>
      </c>
      <c r="L135" s="517">
        <v>12.12</v>
      </c>
      <c r="M135" s="517">
        <v>0.66</v>
      </c>
    </row>
    <row r="136" spans="1:13">
      <c r="A136" s="473" t="s">
        <v>322</v>
      </c>
      <c r="B136" s="507" t="s">
        <v>324</v>
      </c>
      <c r="C136" s="507" t="s">
        <v>304</v>
      </c>
      <c r="D136" s="507" t="s">
        <v>520</v>
      </c>
      <c r="E136" s="474" t="s">
        <v>304</v>
      </c>
      <c r="F136" s="471">
        <v>456400</v>
      </c>
      <c r="G136" s="471">
        <v>458200</v>
      </c>
      <c r="H136" s="471">
        <v>768900</v>
      </c>
      <c r="I136" s="517">
        <v>2.38</v>
      </c>
      <c r="J136" s="517">
        <v>17.739999999999998</v>
      </c>
      <c r="K136" s="517">
        <v>44.13</v>
      </c>
      <c r="L136" s="517">
        <v>10.53</v>
      </c>
      <c r="M136" s="517">
        <v>0.71</v>
      </c>
    </row>
    <row r="137" spans="1:13">
      <c r="A137" s="473" t="s">
        <v>322</v>
      </c>
      <c r="B137" s="507" t="s">
        <v>324</v>
      </c>
      <c r="C137" s="507" t="s">
        <v>304</v>
      </c>
      <c r="D137" s="507" t="s">
        <v>520</v>
      </c>
      <c r="E137" s="474" t="s">
        <v>496</v>
      </c>
      <c r="F137" s="471">
        <v>5400</v>
      </c>
      <c r="G137" s="471">
        <v>5500</v>
      </c>
      <c r="H137" s="471">
        <v>14500</v>
      </c>
      <c r="I137" s="517">
        <v>4.25</v>
      </c>
      <c r="J137" s="517">
        <v>33.67</v>
      </c>
      <c r="K137" s="517">
        <v>96.39</v>
      </c>
      <c r="L137" s="517">
        <v>12.48</v>
      </c>
      <c r="M137" s="517">
        <v>0.63</v>
      </c>
    </row>
    <row r="138" spans="1:13">
      <c r="A138" s="473" t="s">
        <v>322</v>
      </c>
      <c r="B138" s="507" t="s">
        <v>324</v>
      </c>
      <c r="C138" s="507" t="s">
        <v>304</v>
      </c>
      <c r="D138" s="507" t="s">
        <v>520</v>
      </c>
      <c r="E138" s="474" t="s">
        <v>500</v>
      </c>
      <c r="F138" s="471">
        <v>10600</v>
      </c>
      <c r="G138" s="471">
        <v>10700</v>
      </c>
      <c r="H138" s="471">
        <v>21500</v>
      </c>
      <c r="I138" s="517">
        <v>2.91</v>
      </c>
      <c r="J138" s="517">
        <v>21.71</v>
      </c>
      <c r="K138" s="517">
        <v>54.67</v>
      </c>
      <c r="L138" s="517">
        <v>10.64</v>
      </c>
      <c r="M138" s="517">
        <v>0.7</v>
      </c>
    </row>
    <row r="139" spans="1:13">
      <c r="A139" s="473" t="s">
        <v>322</v>
      </c>
      <c r="B139" s="507" t="s">
        <v>324</v>
      </c>
      <c r="C139" s="507" t="s">
        <v>304</v>
      </c>
      <c r="D139" s="507" t="s">
        <v>520</v>
      </c>
      <c r="E139" s="474" t="s">
        <v>501</v>
      </c>
      <c r="F139" s="471">
        <v>440400</v>
      </c>
      <c r="G139" s="471">
        <v>441900</v>
      </c>
      <c r="H139" s="471">
        <v>732600</v>
      </c>
      <c r="I139" s="517">
        <v>2.34</v>
      </c>
      <c r="J139" s="517">
        <v>17.45</v>
      </c>
      <c r="K139" s="517">
        <v>43.23</v>
      </c>
      <c r="L139" s="517">
        <v>10.49</v>
      </c>
      <c r="M139" s="517">
        <v>0.71</v>
      </c>
    </row>
    <row r="140" spans="1:13">
      <c r="A140" s="473" t="s">
        <v>322</v>
      </c>
      <c r="B140" s="507" t="s">
        <v>324</v>
      </c>
      <c r="C140" s="507" t="s">
        <v>304</v>
      </c>
      <c r="D140" s="507" t="s">
        <v>520</v>
      </c>
      <c r="E140" s="474" t="s">
        <v>509</v>
      </c>
      <c r="F140" s="471">
        <v>100</v>
      </c>
      <c r="G140" s="471">
        <v>100</v>
      </c>
      <c r="H140" s="471">
        <v>200</v>
      </c>
      <c r="I140" s="517">
        <v>3.25</v>
      </c>
      <c r="J140" s="517">
        <v>27.78</v>
      </c>
      <c r="K140" s="517">
        <v>81.17</v>
      </c>
      <c r="L140" s="517">
        <v>15.21</v>
      </c>
      <c r="M140" s="517">
        <v>0.56000000000000005</v>
      </c>
    </row>
    <row r="141" spans="1:13">
      <c r="A141" s="473" t="s">
        <v>322</v>
      </c>
      <c r="B141" s="507" t="s">
        <v>324</v>
      </c>
      <c r="C141" s="507" t="s">
        <v>304</v>
      </c>
      <c r="D141" s="507" t="s">
        <v>478</v>
      </c>
      <c r="E141" s="474" t="s">
        <v>304</v>
      </c>
      <c r="F141" s="471">
        <v>50300</v>
      </c>
      <c r="G141" s="471">
        <v>50600</v>
      </c>
      <c r="H141" s="471">
        <v>91000</v>
      </c>
      <c r="I141" s="517">
        <v>2.4700000000000002</v>
      </c>
      <c r="J141" s="517">
        <v>19.559999999999999</v>
      </c>
      <c r="K141" s="517">
        <v>50.54</v>
      </c>
      <c r="L141" s="517">
        <v>10.81</v>
      </c>
      <c r="M141" s="517">
        <v>0.73</v>
      </c>
    </row>
    <row r="142" spans="1:13">
      <c r="A142" s="473" t="s">
        <v>322</v>
      </c>
      <c r="B142" s="507" t="s">
        <v>324</v>
      </c>
      <c r="C142" s="507" t="s">
        <v>304</v>
      </c>
      <c r="D142" s="507" t="s">
        <v>478</v>
      </c>
      <c r="E142" s="474" t="s">
        <v>496</v>
      </c>
      <c r="F142" s="471">
        <v>3900</v>
      </c>
      <c r="G142" s="471">
        <v>4000</v>
      </c>
      <c r="H142" s="471">
        <v>11100</v>
      </c>
      <c r="I142" s="517">
        <v>5.16</v>
      </c>
      <c r="J142" s="517">
        <v>43.99</v>
      </c>
      <c r="K142" s="517">
        <v>136.55000000000001</v>
      </c>
      <c r="L142" s="517">
        <v>15.56</v>
      </c>
      <c r="M142" s="517">
        <v>0.55000000000000004</v>
      </c>
    </row>
    <row r="143" spans="1:13">
      <c r="A143" s="473" t="s">
        <v>322</v>
      </c>
      <c r="B143" s="507" t="s">
        <v>324</v>
      </c>
      <c r="C143" s="507" t="s">
        <v>304</v>
      </c>
      <c r="D143" s="507" t="s">
        <v>478</v>
      </c>
      <c r="E143" s="474" t="s">
        <v>500</v>
      </c>
      <c r="F143" s="471">
        <v>1600</v>
      </c>
      <c r="G143" s="471">
        <v>1600</v>
      </c>
      <c r="H143" s="471">
        <v>3000</v>
      </c>
      <c r="I143" s="517">
        <v>2.82</v>
      </c>
      <c r="J143" s="517">
        <v>21.58</v>
      </c>
      <c r="K143" s="517">
        <v>54.66</v>
      </c>
      <c r="L143" s="517">
        <v>11.12</v>
      </c>
      <c r="M143" s="517">
        <v>0.69</v>
      </c>
    </row>
    <row r="144" spans="1:13">
      <c r="A144" s="473" t="s">
        <v>322</v>
      </c>
      <c r="B144" s="507" t="s">
        <v>324</v>
      </c>
      <c r="C144" s="507" t="s">
        <v>304</v>
      </c>
      <c r="D144" s="507" t="s">
        <v>478</v>
      </c>
      <c r="E144" s="474" t="s">
        <v>501</v>
      </c>
      <c r="F144" s="471">
        <v>44700</v>
      </c>
      <c r="G144" s="471">
        <v>44900</v>
      </c>
      <c r="H144" s="471">
        <v>76700</v>
      </c>
      <c r="I144" s="517">
        <v>2.2200000000000002</v>
      </c>
      <c r="J144" s="517">
        <v>17.329999999999998</v>
      </c>
      <c r="K144" s="517">
        <v>42.81</v>
      </c>
      <c r="L144" s="517">
        <v>10.11</v>
      </c>
      <c r="M144" s="517">
        <v>0.77</v>
      </c>
    </row>
    <row r="145" spans="1:13">
      <c r="A145" s="473" t="s">
        <v>322</v>
      </c>
      <c r="B145" s="507" t="s">
        <v>324</v>
      </c>
      <c r="C145" s="507" t="s">
        <v>304</v>
      </c>
      <c r="D145" s="507" t="s">
        <v>478</v>
      </c>
      <c r="E145" s="474" t="s">
        <v>509</v>
      </c>
      <c r="F145" s="471">
        <v>100</v>
      </c>
      <c r="G145" s="471">
        <v>100</v>
      </c>
      <c r="H145" s="471">
        <v>200</v>
      </c>
      <c r="I145" s="517">
        <v>4.6900000000000004</v>
      </c>
      <c r="J145" s="517">
        <v>31.64</v>
      </c>
      <c r="K145" s="517">
        <v>74.13</v>
      </c>
      <c r="L145" s="517">
        <v>13.19</v>
      </c>
      <c r="M145" s="517">
        <v>0.51</v>
      </c>
    </row>
    <row r="146" spans="1:13">
      <c r="A146" s="473" t="s">
        <v>322</v>
      </c>
      <c r="B146" s="507" t="s">
        <v>324</v>
      </c>
      <c r="C146" s="507" t="s">
        <v>521</v>
      </c>
      <c r="D146" s="507" t="s">
        <v>304</v>
      </c>
      <c r="E146" s="474" t="s">
        <v>304</v>
      </c>
      <c r="F146" s="471">
        <v>2372600</v>
      </c>
      <c r="G146" s="471">
        <v>2387300</v>
      </c>
      <c r="H146" s="471">
        <v>5230100</v>
      </c>
      <c r="I146" s="517">
        <v>4.4400000000000004</v>
      </c>
      <c r="J146" s="517">
        <v>33.65</v>
      </c>
      <c r="K146" s="517">
        <v>91.7</v>
      </c>
      <c r="L146" s="517">
        <v>15.06</v>
      </c>
      <c r="M146" s="517">
        <v>0.5</v>
      </c>
    </row>
    <row r="147" spans="1:13">
      <c r="A147" s="473" t="s">
        <v>322</v>
      </c>
      <c r="B147" s="507" t="s">
        <v>324</v>
      </c>
      <c r="C147" s="507" t="s">
        <v>521</v>
      </c>
      <c r="D147" s="507" t="s">
        <v>304</v>
      </c>
      <c r="E147" s="474" t="s">
        <v>496</v>
      </c>
      <c r="F147" s="471">
        <v>1168400</v>
      </c>
      <c r="G147" s="471">
        <v>1178400</v>
      </c>
      <c r="H147" s="471">
        <v>2986000</v>
      </c>
      <c r="I147" s="517">
        <v>5.82</v>
      </c>
      <c r="J147" s="517">
        <v>43.8</v>
      </c>
      <c r="K147" s="517">
        <v>127.69</v>
      </c>
      <c r="L147" s="517">
        <v>16.95</v>
      </c>
      <c r="M147" s="517">
        <v>0.44</v>
      </c>
    </row>
    <row r="148" spans="1:13">
      <c r="A148" s="473" t="s">
        <v>322</v>
      </c>
      <c r="B148" s="507" t="s">
        <v>324</v>
      </c>
      <c r="C148" s="507" t="s">
        <v>521</v>
      </c>
      <c r="D148" s="507" t="s">
        <v>304</v>
      </c>
      <c r="E148" s="474" t="s">
        <v>500</v>
      </c>
      <c r="F148" s="471">
        <v>59500</v>
      </c>
      <c r="G148" s="471">
        <v>59900</v>
      </c>
      <c r="H148" s="471">
        <v>109100</v>
      </c>
      <c r="I148" s="517">
        <v>3.49</v>
      </c>
      <c r="J148" s="517">
        <v>23.84</v>
      </c>
      <c r="K148" s="517">
        <v>61.72</v>
      </c>
      <c r="L148" s="517">
        <v>12.37</v>
      </c>
      <c r="M148" s="517">
        <v>0.55000000000000004</v>
      </c>
    </row>
    <row r="149" spans="1:13">
      <c r="A149" s="473" t="s">
        <v>322</v>
      </c>
      <c r="B149" s="507" t="s">
        <v>324</v>
      </c>
      <c r="C149" s="507" t="s">
        <v>521</v>
      </c>
      <c r="D149" s="507" t="s">
        <v>304</v>
      </c>
      <c r="E149" s="474" t="s">
        <v>501</v>
      </c>
      <c r="F149" s="471">
        <v>1143300</v>
      </c>
      <c r="G149" s="471">
        <v>1147500</v>
      </c>
      <c r="H149" s="471">
        <v>2132200</v>
      </c>
      <c r="I149" s="517">
        <v>3.07</v>
      </c>
      <c r="J149" s="517">
        <v>23.64</v>
      </c>
      <c r="K149" s="517">
        <v>56.01</v>
      </c>
      <c r="L149" s="517">
        <v>12.52</v>
      </c>
      <c r="M149" s="517">
        <v>0.62</v>
      </c>
    </row>
    <row r="150" spans="1:13">
      <c r="A150" s="473" t="s">
        <v>322</v>
      </c>
      <c r="B150" s="507" t="s">
        <v>324</v>
      </c>
      <c r="C150" s="507" t="s">
        <v>521</v>
      </c>
      <c r="D150" s="507" t="s">
        <v>304</v>
      </c>
      <c r="E150" s="474" t="s">
        <v>509</v>
      </c>
      <c r="F150" s="471">
        <v>1500</v>
      </c>
      <c r="G150" s="471">
        <v>1500</v>
      </c>
      <c r="H150" s="471">
        <v>2900</v>
      </c>
      <c r="I150" s="517">
        <v>6.92</v>
      </c>
      <c r="J150" s="517">
        <v>57.34</v>
      </c>
      <c r="K150" s="517">
        <v>179.77</v>
      </c>
      <c r="L150" s="517">
        <v>24.63</v>
      </c>
      <c r="M150" s="517">
        <v>0.34</v>
      </c>
    </row>
    <row r="151" spans="1:13">
      <c r="A151" s="473" t="s">
        <v>322</v>
      </c>
      <c r="B151" s="507" t="s">
        <v>324</v>
      </c>
      <c r="C151" s="507" t="s">
        <v>521</v>
      </c>
      <c r="D151" s="507" t="s">
        <v>473</v>
      </c>
      <c r="E151" s="474" t="s">
        <v>304</v>
      </c>
      <c r="F151" s="471">
        <v>1523900</v>
      </c>
      <c r="G151" s="471">
        <v>1535500</v>
      </c>
      <c r="H151" s="471">
        <v>3796800</v>
      </c>
      <c r="I151" s="517">
        <v>5.35</v>
      </c>
      <c r="J151" s="517">
        <v>41.01</v>
      </c>
      <c r="K151" s="517">
        <v>113.7</v>
      </c>
      <c r="L151" s="517">
        <v>16.46</v>
      </c>
      <c r="M151" s="517">
        <v>0.47</v>
      </c>
    </row>
    <row r="152" spans="1:13">
      <c r="A152" s="473" t="s">
        <v>322</v>
      </c>
      <c r="B152" s="507" t="s">
        <v>324</v>
      </c>
      <c r="C152" s="507" t="s">
        <v>521</v>
      </c>
      <c r="D152" s="507" t="s">
        <v>473</v>
      </c>
      <c r="E152" s="474" t="s">
        <v>496</v>
      </c>
      <c r="F152" s="471">
        <v>1091900</v>
      </c>
      <c r="G152" s="471">
        <v>1101500</v>
      </c>
      <c r="H152" s="471">
        <v>2826600</v>
      </c>
      <c r="I152" s="517">
        <v>5.87</v>
      </c>
      <c r="J152" s="517">
        <v>44.22</v>
      </c>
      <c r="K152" s="517">
        <v>128.99</v>
      </c>
      <c r="L152" s="517">
        <v>17.079999999999998</v>
      </c>
      <c r="M152" s="517">
        <v>0.44</v>
      </c>
    </row>
    <row r="153" spans="1:13">
      <c r="A153" s="473" t="s">
        <v>322</v>
      </c>
      <c r="B153" s="507" t="s">
        <v>324</v>
      </c>
      <c r="C153" s="507" t="s">
        <v>521</v>
      </c>
      <c r="D153" s="507" t="s">
        <v>473</v>
      </c>
      <c r="E153" s="474" t="s">
        <v>500</v>
      </c>
      <c r="F153" s="471">
        <v>15300</v>
      </c>
      <c r="G153" s="471">
        <v>15400</v>
      </c>
      <c r="H153" s="471">
        <v>30100</v>
      </c>
      <c r="I153" s="517">
        <v>4.59</v>
      </c>
      <c r="J153" s="517">
        <v>30.84</v>
      </c>
      <c r="K153" s="517">
        <v>83.08</v>
      </c>
      <c r="L153" s="517">
        <v>15.65</v>
      </c>
      <c r="M153" s="517">
        <v>0.43</v>
      </c>
    </row>
    <row r="154" spans="1:13">
      <c r="A154" s="473" t="s">
        <v>322</v>
      </c>
      <c r="B154" s="507" t="s">
        <v>324</v>
      </c>
      <c r="C154" s="507" t="s">
        <v>521</v>
      </c>
      <c r="D154" s="507" t="s">
        <v>473</v>
      </c>
      <c r="E154" s="474" t="s">
        <v>501</v>
      </c>
      <c r="F154" s="471">
        <v>415900</v>
      </c>
      <c r="G154" s="471">
        <v>417700</v>
      </c>
      <c r="H154" s="471">
        <v>938000</v>
      </c>
      <c r="I154" s="517">
        <v>4</v>
      </c>
      <c r="J154" s="517">
        <v>32.93</v>
      </c>
      <c r="K154" s="517">
        <v>74.5</v>
      </c>
      <c r="L154" s="517">
        <v>14.6</v>
      </c>
      <c r="M154" s="517">
        <v>0.56000000000000005</v>
      </c>
    </row>
    <row r="155" spans="1:13">
      <c r="A155" s="473" t="s">
        <v>322</v>
      </c>
      <c r="B155" s="507" t="s">
        <v>324</v>
      </c>
      <c r="C155" s="507" t="s">
        <v>521</v>
      </c>
      <c r="D155" s="507" t="s">
        <v>473</v>
      </c>
      <c r="E155" s="474" t="s">
        <v>509</v>
      </c>
      <c r="F155" s="471">
        <v>800</v>
      </c>
      <c r="G155" s="471">
        <v>800</v>
      </c>
      <c r="H155" s="471">
        <v>2000</v>
      </c>
      <c r="I155" s="517">
        <v>7.54</v>
      </c>
      <c r="J155" s="517">
        <v>63.09</v>
      </c>
      <c r="K155" s="517">
        <v>200.75</v>
      </c>
      <c r="L155" s="517">
        <v>26.3</v>
      </c>
      <c r="M155" s="517">
        <v>0.32</v>
      </c>
    </row>
    <row r="156" spans="1:13">
      <c r="A156" s="473" t="s">
        <v>322</v>
      </c>
      <c r="B156" s="507" t="s">
        <v>324</v>
      </c>
      <c r="C156" s="507" t="s">
        <v>521</v>
      </c>
      <c r="D156" s="507" t="s">
        <v>474</v>
      </c>
      <c r="E156" s="474" t="s">
        <v>304</v>
      </c>
      <c r="F156" s="471">
        <v>758000</v>
      </c>
      <c r="G156" s="471">
        <v>761100</v>
      </c>
      <c r="H156" s="471">
        <v>1300000</v>
      </c>
      <c r="I156" s="517">
        <v>2.62</v>
      </c>
      <c r="J156" s="517">
        <v>18.829999999999998</v>
      </c>
      <c r="K156" s="517">
        <v>47.47</v>
      </c>
      <c r="L156" s="517">
        <v>10.98</v>
      </c>
      <c r="M156" s="517">
        <v>0.65</v>
      </c>
    </row>
    <row r="157" spans="1:13">
      <c r="A157" s="473" t="s">
        <v>322</v>
      </c>
      <c r="B157" s="507" t="s">
        <v>324</v>
      </c>
      <c r="C157" s="507" t="s">
        <v>521</v>
      </c>
      <c r="D157" s="507" t="s">
        <v>474</v>
      </c>
      <c r="E157" s="474" t="s">
        <v>496</v>
      </c>
      <c r="F157" s="471">
        <v>38700</v>
      </c>
      <c r="G157" s="471">
        <v>39100</v>
      </c>
      <c r="H157" s="471">
        <v>93700</v>
      </c>
      <c r="I157" s="517">
        <v>4.3899999999999997</v>
      </c>
      <c r="J157" s="517">
        <v>31.82</v>
      </c>
      <c r="K157" s="517">
        <v>90.93</v>
      </c>
      <c r="L157" s="517">
        <v>13.12</v>
      </c>
      <c r="M157" s="517">
        <v>0.55000000000000004</v>
      </c>
    </row>
    <row r="158" spans="1:13">
      <c r="A158" s="473" t="s">
        <v>322</v>
      </c>
      <c r="B158" s="507" t="s">
        <v>324</v>
      </c>
      <c r="C158" s="507" t="s">
        <v>521</v>
      </c>
      <c r="D158" s="507" t="s">
        <v>474</v>
      </c>
      <c r="E158" s="474" t="s">
        <v>500</v>
      </c>
      <c r="F158" s="471">
        <v>33400</v>
      </c>
      <c r="G158" s="471">
        <v>33700</v>
      </c>
      <c r="H158" s="471">
        <v>63800</v>
      </c>
      <c r="I158" s="517">
        <v>2.99</v>
      </c>
      <c r="J158" s="517">
        <v>20.64</v>
      </c>
      <c r="K158" s="517">
        <v>51.95</v>
      </c>
      <c r="L158" s="517">
        <v>10.81</v>
      </c>
      <c r="M158" s="517">
        <v>0.64</v>
      </c>
    </row>
    <row r="159" spans="1:13">
      <c r="A159" s="473" t="s">
        <v>322</v>
      </c>
      <c r="B159" s="507" t="s">
        <v>324</v>
      </c>
      <c r="C159" s="507" t="s">
        <v>521</v>
      </c>
      <c r="D159" s="507" t="s">
        <v>474</v>
      </c>
      <c r="E159" s="474" t="s">
        <v>501</v>
      </c>
      <c r="F159" s="471">
        <v>685700</v>
      </c>
      <c r="G159" s="471">
        <v>688100</v>
      </c>
      <c r="H159" s="471">
        <v>1142200</v>
      </c>
      <c r="I159" s="517">
        <v>2.5</v>
      </c>
      <c r="J159" s="517">
        <v>18.010000000000002</v>
      </c>
      <c r="K159" s="517">
        <v>44.8</v>
      </c>
      <c r="L159" s="517">
        <v>10.81</v>
      </c>
      <c r="M159" s="517">
        <v>0.67</v>
      </c>
    </row>
    <row r="160" spans="1:13">
      <c r="A160" s="473" t="s">
        <v>322</v>
      </c>
      <c r="B160" s="507" t="s">
        <v>324</v>
      </c>
      <c r="C160" s="507" t="s">
        <v>521</v>
      </c>
      <c r="D160" s="507" t="s">
        <v>474</v>
      </c>
      <c r="E160" s="474" t="s">
        <v>509</v>
      </c>
      <c r="F160" s="471">
        <v>200</v>
      </c>
      <c r="G160" s="471">
        <v>200</v>
      </c>
      <c r="H160" s="471">
        <v>300</v>
      </c>
      <c r="I160" s="517">
        <v>3.69</v>
      </c>
      <c r="J160" s="517">
        <v>27.38</v>
      </c>
      <c r="K160" s="517">
        <v>70.36</v>
      </c>
      <c r="L160" s="517">
        <v>13.95</v>
      </c>
      <c r="M160" s="517">
        <v>0.53</v>
      </c>
    </row>
    <row r="161" spans="1:13">
      <c r="A161" s="473" t="s">
        <v>322</v>
      </c>
      <c r="B161" s="507" t="s">
        <v>324</v>
      </c>
      <c r="C161" s="507" t="s">
        <v>521</v>
      </c>
      <c r="D161" s="507" t="s">
        <v>475</v>
      </c>
      <c r="E161" s="474" t="s">
        <v>304</v>
      </c>
      <c r="F161" s="471">
        <v>104400</v>
      </c>
      <c r="G161" s="471">
        <v>104700</v>
      </c>
      <c r="H161" s="471">
        <v>174500</v>
      </c>
      <c r="I161" s="517">
        <v>3.22</v>
      </c>
      <c r="J161" s="517">
        <v>20.350000000000001</v>
      </c>
      <c r="K161" s="517">
        <v>51.25</v>
      </c>
      <c r="L161" s="517">
        <v>12.18</v>
      </c>
      <c r="M161" s="517">
        <v>0.52</v>
      </c>
    </row>
    <row r="162" spans="1:13">
      <c r="A162" s="473" t="s">
        <v>322</v>
      </c>
      <c r="B162" s="507" t="s">
        <v>324</v>
      </c>
      <c r="C162" s="507" t="s">
        <v>521</v>
      </c>
      <c r="D162" s="507" t="s">
        <v>475</v>
      </c>
      <c r="E162" s="474" t="s">
        <v>496</v>
      </c>
      <c r="F162" s="471">
        <v>600</v>
      </c>
      <c r="G162" s="471">
        <v>600</v>
      </c>
      <c r="H162" s="471">
        <v>1100</v>
      </c>
      <c r="I162" s="517">
        <v>3.32</v>
      </c>
      <c r="J162" s="517">
        <v>20.11</v>
      </c>
      <c r="K162" s="517">
        <v>67.2</v>
      </c>
      <c r="L162" s="517">
        <v>11.14</v>
      </c>
      <c r="M162" s="517">
        <v>0.54</v>
      </c>
    </row>
    <row r="163" spans="1:13">
      <c r="A163" s="473" t="s">
        <v>322</v>
      </c>
      <c r="B163" s="507" t="s">
        <v>324</v>
      </c>
      <c r="C163" s="507" t="s">
        <v>521</v>
      </c>
      <c r="D163" s="507" t="s">
        <v>475</v>
      </c>
      <c r="E163" s="474" t="s">
        <v>500</v>
      </c>
      <c r="F163" s="471">
        <v>1800</v>
      </c>
      <c r="G163" s="471">
        <v>1800</v>
      </c>
      <c r="H163" s="471">
        <v>3300</v>
      </c>
      <c r="I163" s="517">
        <v>3.36</v>
      </c>
      <c r="J163" s="517">
        <v>19.079999999999998</v>
      </c>
      <c r="K163" s="517">
        <v>55.4</v>
      </c>
      <c r="L163" s="517">
        <v>10.44</v>
      </c>
      <c r="M163" s="517">
        <v>0.54</v>
      </c>
    </row>
    <row r="164" spans="1:13">
      <c r="A164" s="473" t="s">
        <v>322</v>
      </c>
      <c r="B164" s="507" t="s">
        <v>324</v>
      </c>
      <c r="C164" s="507" t="s">
        <v>521</v>
      </c>
      <c r="D164" s="507" t="s">
        <v>475</v>
      </c>
      <c r="E164" s="474" t="s">
        <v>501</v>
      </c>
      <c r="F164" s="471">
        <v>101900</v>
      </c>
      <c r="G164" s="471">
        <v>102200</v>
      </c>
      <c r="H164" s="471">
        <v>170000</v>
      </c>
      <c r="I164" s="517">
        <v>3.22</v>
      </c>
      <c r="J164" s="517">
        <v>20.38</v>
      </c>
      <c r="K164" s="517">
        <v>51.08</v>
      </c>
      <c r="L164" s="517">
        <v>12.22</v>
      </c>
      <c r="M164" s="517">
        <v>0.52</v>
      </c>
    </row>
    <row r="165" spans="1:13">
      <c r="A165" s="473" t="s">
        <v>322</v>
      </c>
      <c r="B165" s="507" t="s">
        <v>324</v>
      </c>
      <c r="C165" s="507" t="s">
        <v>521</v>
      </c>
      <c r="D165" s="507" t="s">
        <v>475</v>
      </c>
      <c r="E165" s="474" t="s">
        <v>509</v>
      </c>
      <c r="F165" s="475" t="s">
        <v>327</v>
      </c>
      <c r="G165" s="475" t="s">
        <v>327</v>
      </c>
      <c r="H165" s="475" t="s">
        <v>327</v>
      </c>
      <c r="I165" s="518" t="s">
        <v>327</v>
      </c>
      <c r="J165" s="518" t="s">
        <v>327</v>
      </c>
      <c r="K165" s="518" t="s">
        <v>327</v>
      </c>
      <c r="L165" s="518" t="s">
        <v>327</v>
      </c>
      <c r="M165" s="518" t="s">
        <v>327</v>
      </c>
    </row>
    <row r="166" spans="1:13">
      <c r="A166" s="473" t="s">
        <v>322</v>
      </c>
      <c r="B166" s="507" t="s">
        <v>324</v>
      </c>
      <c r="C166" s="507" t="s">
        <v>521</v>
      </c>
      <c r="D166" s="507" t="s">
        <v>476</v>
      </c>
      <c r="E166" s="474" t="s">
        <v>304</v>
      </c>
      <c r="F166" s="471">
        <v>46000</v>
      </c>
      <c r="G166" s="471">
        <v>46100</v>
      </c>
      <c r="H166" s="471">
        <v>87400</v>
      </c>
      <c r="I166" s="517">
        <v>3.13</v>
      </c>
      <c r="J166" s="517">
        <v>21.94</v>
      </c>
      <c r="K166" s="517">
        <v>55.62</v>
      </c>
      <c r="L166" s="517">
        <v>11.56</v>
      </c>
      <c r="M166" s="517">
        <v>0.61</v>
      </c>
    </row>
    <row r="167" spans="1:13">
      <c r="A167" s="473" t="s">
        <v>322</v>
      </c>
      <c r="B167" s="507" t="s">
        <v>324</v>
      </c>
      <c r="C167" s="507" t="s">
        <v>521</v>
      </c>
      <c r="D167" s="507" t="s">
        <v>476</v>
      </c>
      <c r="E167" s="474" t="s">
        <v>496</v>
      </c>
      <c r="F167" s="475" t="s">
        <v>327</v>
      </c>
      <c r="G167" s="475" t="s">
        <v>327</v>
      </c>
      <c r="H167" s="475" t="s">
        <v>327</v>
      </c>
      <c r="I167" s="518" t="s">
        <v>327</v>
      </c>
      <c r="J167" s="518" t="s">
        <v>327</v>
      </c>
      <c r="K167" s="518" t="s">
        <v>327</v>
      </c>
      <c r="L167" s="518" t="s">
        <v>327</v>
      </c>
      <c r="M167" s="518" t="s">
        <v>327</v>
      </c>
    </row>
    <row r="168" spans="1:13">
      <c r="A168" s="473" t="s">
        <v>322</v>
      </c>
      <c r="B168" s="507" t="s">
        <v>324</v>
      </c>
      <c r="C168" s="507" t="s">
        <v>521</v>
      </c>
      <c r="D168" s="507" t="s">
        <v>476</v>
      </c>
      <c r="E168" s="474" t="s">
        <v>500</v>
      </c>
      <c r="F168" s="475" t="s">
        <v>327</v>
      </c>
      <c r="G168" s="475" t="s">
        <v>327</v>
      </c>
      <c r="H168" s="475" t="s">
        <v>327</v>
      </c>
      <c r="I168" s="518" t="s">
        <v>327</v>
      </c>
      <c r="J168" s="518" t="s">
        <v>327</v>
      </c>
      <c r="K168" s="518" t="s">
        <v>327</v>
      </c>
      <c r="L168" s="518" t="s">
        <v>327</v>
      </c>
      <c r="M168" s="518" t="s">
        <v>327</v>
      </c>
    </row>
    <row r="169" spans="1:13">
      <c r="A169" s="473" t="s">
        <v>322</v>
      </c>
      <c r="B169" s="507" t="s">
        <v>324</v>
      </c>
      <c r="C169" s="507" t="s">
        <v>521</v>
      </c>
      <c r="D169" s="507" t="s">
        <v>476</v>
      </c>
      <c r="E169" s="474" t="s">
        <v>501</v>
      </c>
      <c r="F169" s="471">
        <v>46000</v>
      </c>
      <c r="G169" s="471">
        <v>46100</v>
      </c>
      <c r="H169" s="471">
        <v>87400</v>
      </c>
      <c r="I169" s="517">
        <v>3.13</v>
      </c>
      <c r="J169" s="517">
        <v>21.94</v>
      </c>
      <c r="K169" s="517">
        <v>55.62</v>
      </c>
      <c r="L169" s="517">
        <v>11.56</v>
      </c>
      <c r="M169" s="517">
        <v>0.61</v>
      </c>
    </row>
    <row r="170" spans="1:13">
      <c r="A170" s="473" t="s">
        <v>322</v>
      </c>
      <c r="B170" s="507" t="s">
        <v>324</v>
      </c>
      <c r="C170" s="507" t="s">
        <v>521</v>
      </c>
      <c r="D170" s="507" t="s">
        <v>476</v>
      </c>
      <c r="E170" s="474" t="s">
        <v>509</v>
      </c>
      <c r="F170" s="475" t="s">
        <v>327</v>
      </c>
      <c r="G170" s="475" t="s">
        <v>327</v>
      </c>
      <c r="H170" s="475" t="s">
        <v>327</v>
      </c>
      <c r="I170" s="518" t="s">
        <v>327</v>
      </c>
      <c r="J170" s="518" t="s">
        <v>327</v>
      </c>
      <c r="K170" s="518" t="s">
        <v>327</v>
      </c>
      <c r="L170" s="518" t="s">
        <v>327</v>
      </c>
      <c r="M170" s="518" t="s">
        <v>327</v>
      </c>
    </row>
    <row r="171" spans="1:13">
      <c r="A171" s="473" t="s">
        <v>322</v>
      </c>
      <c r="B171" s="507" t="s">
        <v>324</v>
      </c>
      <c r="C171" s="507" t="s">
        <v>521</v>
      </c>
      <c r="D171" s="507" t="s">
        <v>477</v>
      </c>
      <c r="E171" s="474" t="s">
        <v>304</v>
      </c>
      <c r="F171" s="471">
        <v>557900</v>
      </c>
      <c r="G171" s="471">
        <v>560400</v>
      </c>
      <c r="H171" s="471">
        <v>949100</v>
      </c>
      <c r="I171" s="517">
        <v>2.48</v>
      </c>
      <c r="J171" s="517">
        <v>18.25</v>
      </c>
      <c r="K171" s="517">
        <v>45.91</v>
      </c>
      <c r="L171" s="517">
        <v>10.73</v>
      </c>
      <c r="M171" s="517">
        <v>0.69</v>
      </c>
    </row>
    <row r="172" spans="1:13">
      <c r="A172" s="473" t="s">
        <v>322</v>
      </c>
      <c r="B172" s="507" t="s">
        <v>324</v>
      </c>
      <c r="C172" s="507" t="s">
        <v>521</v>
      </c>
      <c r="D172" s="507" t="s">
        <v>477</v>
      </c>
      <c r="E172" s="474" t="s">
        <v>496</v>
      </c>
      <c r="F172" s="471">
        <v>34500</v>
      </c>
      <c r="G172" s="471">
        <v>34900</v>
      </c>
      <c r="H172" s="471">
        <v>83000</v>
      </c>
      <c r="I172" s="517">
        <v>4.33</v>
      </c>
      <c r="J172" s="517">
        <v>30.82</v>
      </c>
      <c r="K172" s="517">
        <v>86.87</v>
      </c>
      <c r="L172" s="517">
        <v>12.83</v>
      </c>
      <c r="M172" s="517">
        <v>0.55000000000000004</v>
      </c>
    </row>
    <row r="173" spans="1:13">
      <c r="A173" s="473" t="s">
        <v>322</v>
      </c>
      <c r="B173" s="507" t="s">
        <v>324</v>
      </c>
      <c r="C173" s="507" t="s">
        <v>521</v>
      </c>
      <c r="D173" s="507" t="s">
        <v>477</v>
      </c>
      <c r="E173" s="474" t="s">
        <v>500</v>
      </c>
      <c r="F173" s="471">
        <v>30000</v>
      </c>
      <c r="G173" s="471">
        <v>30300</v>
      </c>
      <c r="H173" s="471">
        <v>57400</v>
      </c>
      <c r="I173" s="517">
        <v>2.97</v>
      </c>
      <c r="J173" s="517">
        <v>20.69</v>
      </c>
      <c r="K173" s="517">
        <v>51.6</v>
      </c>
      <c r="L173" s="517">
        <v>10.82</v>
      </c>
      <c r="M173" s="517">
        <v>0.64</v>
      </c>
    </row>
    <row r="174" spans="1:13">
      <c r="A174" s="473" t="s">
        <v>322</v>
      </c>
      <c r="B174" s="507" t="s">
        <v>324</v>
      </c>
      <c r="C174" s="507" t="s">
        <v>521</v>
      </c>
      <c r="D174" s="507" t="s">
        <v>477</v>
      </c>
      <c r="E174" s="474" t="s">
        <v>501</v>
      </c>
      <c r="F174" s="471">
        <v>493200</v>
      </c>
      <c r="G174" s="471">
        <v>495000</v>
      </c>
      <c r="H174" s="471">
        <v>808400</v>
      </c>
      <c r="I174" s="517">
        <v>2.3199999999999998</v>
      </c>
      <c r="J174" s="517">
        <v>17.22</v>
      </c>
      <c r="K174" s="517">
        <v>42.68</v>
      </c>
      <c r="L174" s="517">
        <v>10.51</v>
      </c>
      <c r="M174" s="517">
        <v>0.71</v>
      </c>
    </row>
    <row r="175" spans="1:13">
      <c r="A175" s="473" t="s">
        <v>322</v>
      </c>
      <c r="B175" s="507" t="s">
        <v>324</v>
      </c>
      <c r="C175" s="507" t="s">
        <v>521</v>
      </c>
      <c r="D175" s="507" t="s">
        <v>477</v>
      </c>
      <c r="E175" s="474" t="s">
        <v>509</v>
      </c>
      <c r="F175" s="471">
        <v>200</v>
      </c>
      <c r="G175" s="471">
        <v>200</v>
      </c>
      <c r="H175" s="471">
        <v>300</v>
      </c>
      <c r="I175" s="517">
        <v>3.68</v>
      </c>
      <c r="J175" s="517">
        <v>27.72</v>
      </c>
      <c r="K175" s="517">
        <v>72.510000000000005</v>
      </c>
      <c r="L175" s="517">
        <v>14.13</v>
      </c>
      <c r="M175" s="517">
        <v>0.53</v>
      </c>
    </row>
    <row r="176" spans="1:13">
      <c r="A176" s="473" t="s">
        <v>322</v>
      </c>
      <c r="B176" s="507" t="s">
        <v>324</v>
      </c>
      <c r="C176" s="507" t="s">
        <v>521</v>
      </c>
      <c r="D176" s="507" t="s">
        <v>519</v>
      </c>
      <c r="E176" s="474" t="s">
        <v>304</v>
      </c>
      <c r="F176" s="471">
        <v>101800</v>
      </c>
      <c r="G176" s="471">
        <v>102600</v>
      </c>
      <c r="H176" s="471">
        <v>180800</v>
      </c>
      <c r="I176" s="517">
        <v>2.95</v>
      </c>
      <c r="J176" s="517">
        <v>20.58</v>
      </c>
      <c r="K176" s="517">
        <v>54.01</v>
      </c>
      <c r="L176" s="517">
        <v>11.59</v>
      </c>
      <c r="M176" s="517">
        <v>0.6</v>
      </c>
    </row>
    <row r="177" spans="1:13">
      <c r="A177" s="473" t="s">
        <v>322</v>
      </c>
      <c r="B177" s="507" t="s">
        <v>324</v>
      </c>
      <c r="C177" s="507" t="s">
        <v>521</v>
      </c>
      <c r="D177" s="507" t="s">
        <v>519</v>
      </c>
      <c r="E177" s="474" t="s">
        <v>496</v>
      </c>
      <c r="F177" s="471">
        <v>29300</v>
      </c>
      <c r="G177" s="471">
        <v>29600</v>
      </c>
      <c r="H177" s="471">
        <v>68700</v>
      </c>
      <c r="I177" s="517">
        <v>4.34</v>
      </c>
      <c r="J177" s="517">
        <v>30.27</v>
      </c>
      <c r="K177" s="517">
        <v>85.21</v>
      </c>
      <c r="L177" s="517">
        <v>12.92</v>
      </c>
      <c r="M177" s="517">
        <v>0.54</v>
      </c>
    </row>
    <row r="178" spans="1:13">
      <c r="A178" s="473" t="s">
        <v>322</v>
      </c>
      <c r="B178" s="507" t="s">
        <v>324</v>
      </c>
      <c r="C178" s="507" t="s">
        <v>521</v>
      </c>
      <c r="D178" s="507" t="s">
        <v>519</v>
      </c>
      <c r="E178" s="474" t="s">
        <v>500</v>
      </c>
      <c r="F178" s="471">
        <v>19500</v>
      </c>
      <c r="G178" s="471">
        <v>19600</v>
      </c>
      <c r="H178" s="471">
        <v>36000</v>
      </c>
      <c r="I178" s="517">
        <v>3.01</v>
      </c>
      <c r="J178" s="517">
        <v>20.14</v>
      </c>
      <c r="K178" s="517">
        <v>50.07</v>
      </c>
      <c r="L178" s="517">
        <v>10.92</v>
      </c>
      <c r="M178" s="517">
        <v>0.61</v>
      </c>
    </row>
    <row r="179" spans="1:13">
      <c r="A179" s="473" t="s">
        <v>322</v>
      </c>
      <c r="B179" s="507" t="s">
        <v>324</v>
      </c>
      <c r="C179" s="507" t="s">
        <v>521</v>
      </c>
      <c r="D179" s="507" t="s">
        <v>519</v>
      </c>
      <c r="E179" s="474" t="s">
        <v>501</v>
      </c>
      <c r="F179" s="471">
        <v>52900</v>
      </c>
      <c r="G179" s="471">
        <v>53200</v>
      </c>
      <c r="H179" s="471">
        <v>75900</v>
      </c>
      <c r="I179" s="517">
        <v>2.16</v>
      </c>
      <c r="J179" s="517">
        <v>15.36</v>
      </c>
      <c r="K179" s="517">
        <v>38.14</v>
      </c>
      <c r="L179" s="517">
        <v>10.7</v>
      </c>
      <c r="M179" s="517">
        <v>0.67</v>
      </c>
    </row>
    <row r="180" spans="1:13">
      <c r="A180" s="473" t="s">
        <v>322</v>
      </c>
      <c r="B180" s="507" t="s">
        <v>324</v>
      </c>
      <c r="C180" s="507" t="s">
        <v>521</v>
      </c>
      <c r="D180" s="507" t="s">
        <v>519</v>
      </c>
      <c r="E180" s="474" t="s">
        <v>509</v>
      </c>
      <c r="F180" s="471">
        <v>100</v>
      </c>
      <c r="G180" s="471">
        <v>100</v>
      </c>
      <c r="H180" s="471">
        <v>200</v>
      </c>
      <c r="I180" s="517">
        <v>3.82</v>
      </c>
      <c r="J180" s="517">
        <v>24.63</v>
      </c>
      <c r="K180" s="517">
        <v>65.5</v>
      </c>
      <c r="L180" s="517">
        <v>11.29</v>
      </c>
      <c r="M180" s="517">
        <v>0.56999999999999995</v>
      </c>
    </row>
    <row r="181" spans="1:13">
      <c r="A181" s="473" t="s">
        <v>322</v>
      </c>
      <c r="B181" s="507" t="s">
        <v>324</v>
      </c>
      <c r="C181" s="507" t="s">
        <v>521</v>
      </c>
      <c r="D181" s="507" t="s">
        <v>520</v>
      </c>
      <c r="E181" s="474" t="s">
        <v>304</v>
      </c>
      <c r="F181" s="471">
        <v>456000</v>
      </c>
      <c r="G181" s="471">
        <v>457800</v>
      </c>
      <c r="H181" s="471">
        <v>768200</v>
      </c>
      <c r="I181" s="517">
        <v>2.38</v>
      </c>
      <c r="J181" s="517">
        <v>17.73</v>
      </c>
      <c r="K181" s="517">
        <v>44.1</v>
      </c>
      <c r="L181" s="517">
        <v>10.53</v>
      </c>
      <c r="M181" s="517">
        <v>0.71</v>
      </c>
    </row>
    <row r="182" spans="1:13">
      <c r="A182" s="473" t="s">
        <v>322</v>
      </c>
      <c r="B182" s="507" t="s">
        <v>324</v>
      </c>
      <c r="C182" s="507" t="s">
        <v>521</v>
      </c>
      <c r="D182" s="507" t="s">
        <v>520</v>
      </c>
      <c r="E182" s="474" t="s">
        <v>496</v>
      </c>
      <c r="F182" s="471">
        <v>5200</v>
      </c>
      <c r="G182" s="471">
        <v>5300</v>
      </c>
      <c r="H182" s="471">
        <v>14300</v>
      </c>
      <c r="I182" s="517">
        <v>4.28</v>
      </c>
      <c r="J182" s="517">
        <v>33.94</v>
      </c>
      <c r="K182" s="517">
        <v>96.22</v>
      </c>
      <c r="L182" s="517">
        <v>12.39</v>
      </c>
      <c r="M182" s="517">
        <v>0.64</v>
      </c>
    </row>
    <row r="183" spans="1:13">
      <c r="A183" s="473" t="s">
        <v>322</v>
      </c>
      <c r="B183" s="507" t="s">
        <v>324</v>
      </c>
      <c r="C183" s="507" t="s">
        <v>521</v>
      </c>
      <c r="D183" s="507" t="s">
        <v>520</v>
      </c>
      <c r="E183" s="474" t="s">
        <v>500</v>
      </c>
      <c r="F183" s="471">
        <v>10500</v>
      </c>
      <c r="G183" s="471">
        <v>10600</v>
      </c>
      <c r="H183" s="471">
        <v>21400</v>
      </c>
      <c r="I183" s="517">
        <v>2.91</v>
      </c>
      <c r="J183" s="517">
        <v>21.71</v>
      </c>
      <c r="K183" s="517">
        <v>54.44</v>
      </c>
      <c r="L183" s="517">
        <v>10.65</v>
      </c>
      <c r="M183" s="517">
        <v>0.7</v>
      </c>
    </row>
    <row r="184" spans="1:13">
      <c r="A184" s="473" t="s">
        <v>322</v>
      </c>
      <c r="B184" s="507" t="s">
        <v>324</v>
      </c>
      <c r="C184" s="507" t="s">
        <v>521</v>
      </c>
      <c r="D184" s="507" t="s">
        <v>520</v>
      </c>
      <c r="E184" s="474" t="s">
        <v>501</v>
      </c>
      <c r="F184" s="471">
        <v>440300</v>
      </c>
      <c r="G184" s="471">
        <v>441800</v>
      </c>
      <c r="H184" s="471">
        <v>732400</v>
      </c>
      <c r="I184" s="517">
        <v>2.34</v>
      </c>
      <c r="J184" s="517">
        <v>17.45</v>
      </c>
      <c r="K184" s="517">
        <v>43.23</v>
      </c>
      <c r="L184" s="517">
        <v>10.49</v>
      </c>
      <c r="M184" s="517">
        <v>0.71</v>
      </c>
    </row>
    <row r="185" spans="1:13">
      <c r="A185" s="473" t="s">
        <v>322</v>
      </c>
      <c r="B185" s="507" t="s">
        <v>324</v>
      </c>
      <c r="C185" s="507" t="s">
        <v>521</v>
      </c>
      <c r="D185" s="507" t="s">
        <v>520</v>
      </c>
      <c r="E185" s="474" t="s">
        <v>509</v>
      </c>
      <c r="F185" s="471">
        <v>100</v>
      </c>
      <c r="G185" s="471">
        <v>100</v>
      </c>
      <c r="H185" s="471">
        <v>100</v>
      </c>
      <c r="I185" s="517">
        <v>3.53</v>
      </c>
      <c r="J185" s="517">
        <v>30.83</v>
      </c>
      <c r="K185" s="517">
        <v>79.55</v>
      </c>
      <c r="L185" s="517">
        <v>17.72</v>
      </c>
      <c r="M185" s="517">
        <v>0.49</v>
      </c>
    </row>
    <row r="186" spans="1:13">
      <c r="A186" s="473" t="s">
        <v>322</v>
      </c>
      <c r="B186" s="507" t="s">
        <v>324</v>
      </c>
      <c r="C186" s="507" t="s">
        <v>521</v>
      </c>
      <c r="D186" s="507" t="s">
        <v>478</v>
      </c>
      <c r="E186" s="474" t="s">
        <v>304</v>
      </c>
      <c r="F186" s="471">
        <v>49700</v>
      </c>
      <c r="G186" s="471">
        <v>50000</v>
      </c>
      <c r="H186" s="471">
        <v>89100</v>
      </c>
      <c r="I186" s="517">
        <v>2.4500000000000002</v>
      </c>
      <c r="J186" s="517">
        <v>19.23</v>
      </c>
      <c r="K186" s="517">
        <v>49.55</v>
      </c>
      <c r="L186" s="517">
        <v>10.72</v>
      </c>
      <c r="M186" s="517">
        <v>0.73</v>
      </c>
    </row>
    <row r="187" spans="1:13">
      <c r="A187" s="473" t="s">
        <v>322</v>
      </c>
      <c r="B187" s="507" t="s">
        <v>324</v>
      </c>
      <c r="C187" s="507" t="s">
        <v>521</v>
      </c>
      <c r="D187" s="507" t="s">
        <v>478</v>
      </c>
      <c r="E187" s="474" t="s">
        <v>496</v>
      </c>
      <c r="F187" s="471">
        <v>3500</v>
      </c>
      <c r="G187" s="471">
        <v>3600</v>
      </c>
      <c r="H187" s="471">
        <v>9600</v>
      </c>
      <c r="I187" s="517">
        <v>5.14</v>
      </c>
      <c r="J187" s="517">
        <v>43.73</v>
      </c>
      <c r="K187" s="517">
        <v>135.19999999999999</v>
      </c>
      <c r="L187" s="517">
        <v>15.91</v>
      </c>
      <c r="M187" s="517">
        <v>0.53</v>
      </c>
    </row>
    <row r="188" spans="1:13">
      <c r="A188" s="473" t="s">
        <v>322</v>
      </c>
      <c r="B188" s="507" t="s">
        <v>324</v>
      </c>
      <c r="C188" s="507" t="s">
        <v>521</v>
      </c>
      <c r="D188" s="507" t="s">
        <v>478</v>
      </c>
      <c r="E188" s="474" t="s">
        <v>500</v>
      </c>
      <c r="F188" s="471">
        <v>1600</v>
      </c>
      <c r="G188" s="471">
        <v>1600</v>
      </c>
      <c r="H188" s="471">
        <v>3000</v>
      </c>
      <c r="I188" s="517">
        <v>2.82</v>
      </c>
      <c r="J188" s="517">
        <v>21.58</v>
      </c>
      <c r="K188" s="517">
        <v>54.66</v>
      </c>
      <c r="L188" s="517">
        <v>11.12</v>
      </c>
      <c r="M188" s="517">
        <v>0.69</v>
      </c>
    </row>
    <row r="189" spans="1:13">
      <c r="A189" s="473" t="s">
        <v>322</v>
      </c>
      <c r="B189" s="507" t="s">
        <v>324</v>
      </c>
      <c r="C189" s="507" t="s">
        <v>521</v>
      </c>
      <c r="D189" s="507" t="s">
        <v>478</v>
      </c>
      <c r="E189" s="474" t="s">
        <v>501</v>
      </c>
      <c r="F189" s="471">
        <v>44600</v>
      </c>
      <c r="G189" s="471">
        <v>44800</v>
      </c>
      <c r="H189" s="471">
        <v>76500</v>
      </c>
      <c r="I189" s="517">
        <v>2.2200000000000002</v>
      </c>
      <c r="J189" s="517">
        <v>17.23</v>
      </c>
      <c r="K189" s="517">
        <v>42.65</v>
      </c>
      <c r="L189" s="517">
        <v>10.050000000000001</v>
      </c>
      <c r="M189" s="517">
        <v>0.77</v>
      </c>
    </row>
    <row r="190" spans="1:13">
      <c r="A190" s="473" t="s">
        <v>322</v>
      </c>
      <c r="B190" s="507" t="s">
        <v>324</v>
      </c>
      <c r="C190" s="507" t="s">
        <v>521</v>
      </c>
      <c r="D190" s="507" t="s">
        <v>478</v>
      </c>
      <c r="E190" s="474" t="s">
        <v>509</v>
      </c>
      <c r="F190" s="471">
        <v>0</v>
      </c>
      <c r="G190" s="471">
        <v>0</v>
      </c>
      <c r="H190" s="471">
        <v>0</v>
      </c>
      <c r="I190" s="517">
        <v>4</v>
      </c>
      <c r="J190" s="517">
        <v>22</v>
      </c>
      <c r="K190" s="517">
        <v>36</v>
      </c>
      <c r="L190" s="517">
        <v>11</v>
      </c>
      <c r="M190" s="517">
        <v>0.5</v>
      </c>
    </row>
    <row r="191" spans="1:13">
      <c r="A191" s="473" t="s">
        <v>322</v>
      </c>
      <c r="B191" s="507" t="s">
        <v>324</v>
      </c>
      <c r="C191" s="507" t="s">
        <v>522</v>
      </c>
      <c r="D191" s="507" t="s">
        <v>304</v>
      </c>
      <c r="E191" s="474" t="s">
        <v>304</v>
      </c>
      <c r="F191" s="471">
        <v>24800</v>
      </c>
      <c r="G191" s="471">
        <v>25000</v>
      </c>
      <c r="H191" s="471">
        <v>59500</v>
      </c>
      <c r="I191" s="517">
        <v>5.76</v>
      </c>
      <c r="J191" s="517">
        <v>44.57</v>
      </c>
      <c r="K191" s="517">
        <v>148.77000000000001</v>
      </c>
      <c r="L191" s="517">
        <v>18.2</v>
      </c>
      <c r="M191" s="517">
        <v>0.43</v>
      </c>
    </row>
    <row r="192" spans="1:13">
      <c r="A192" s="473" t="s">
        <v>322</v>
      </c>
      <c r="B192" s="507" t="s">
        <v>324</v>
      </c>
      <c r="C192" s="507" t="s">
        <v>522</v>
      </c>
      <c r="D192" s="507" t="s">
        <v>473</v>
      </c>
      <c r="E192" s="474" t="s">
        <v>304</v>
      </c>
      <c r="F192" s="471">
        <v>21100</v>
      </c>
      <c r="G192" s="471">
        <v>21300</v>
      </c>
      <c r="H192" s="471">
        <v>51900</v>
      </c>
      <c r="I192" s="517">
        <v>5.91</v>
      </c>
      <c r="J192" s="517">
        <v>45.74</v>
      </c>
      <c r="K192" s="517">
        <v>153.77000000000001</v>
      </c>
      <c r="L192" s="517">
        <v>18.600000000000001</v>
      </c>
      <c r="M192" s="517">
        <v>0.42</v>
      </c>
    </row>
    <row r="193" spans="1:13">
      <c r="A193" s="473" t="s">
        <v>322</v>
      </c>
      <c r="B193" s="507" t="s">
        <v>324</v>
      </c>
      <c r="C193" s="507" t="s">
        <v>522</v>
      </c>
      <c r="D193" s="507" t="s">
        <v>474</v>
      </c>
      <c r="E193" s="474" t="s">
        <v>304</v>
      </c>
      <c r="F193" s="471">
        <v>2000</v>
      </c>
      <c r="G193" s="471">
        <v>2000</v>
      </c>
      <c r="H193" s="471">
        <v>4600</v>
      </c>
      <c r="I193" s="517">
        <v>4.07</v>
      </c>
      <c r="J193" s="517">
        <v>32.08</v>
      </c>
      <c r="K193" s="517">
        <v>95.13</v>
      </c>
      <c r="L193" s="517">
        <v>13.75</v>
      </c>
      <c r="M193" s="517">
        <v>0.56999999999999995</v>
      </c>
    </row>
    <row r="194" spans="1:13">
      <c r="A194" s="473" t="s">
        <v>325</v>
      </c>
      <c r="B194" s="507" t="s">
        <v>326</v>
      </c>
      <c r="C194" s="507" t="s">
        <v>304</v>
      </c>
      <c r="D194" s="507" t="s">
        <v>304</v>
      </c>
      <c r="E194" s="474" t="s">
        <v>304</v>
      </c>
      <c r="F194" s="471">
        <v>730600</v>
      </c>
      <c r="G194" s="471">
        <v>734100</v>
      </c>
      <c r="H194" s="471">
        <v>1476200</v>
      </c>
      <c r="I194" s="517">
        <v>3.85</v>
      </c>
      <c r="J194" s="517">
        <v>29.77</v>
      </c>
      <c r="K194" s="517">
        <v>77.5</v>
      </c>
      <c r="L194" s="517">
        <v>14.53</v>
      </c>
      <c r="M194" s="517">
        <v>0.53</v>
      </c>
    </row>
    <row r="195" spans="1:13">
      <c r="A195" s="473" t="s">
        <v>325</v>
      </c>
      <c r="B195" s="507" t="s">
        <v>326</v>
      </c>
      <c r="C195" s="507" t="s">
        <v>304</v>
      </c>
      <c r="D195" s="507" t="s">
        <v>304</v>
      </c>
      <c r="E195" s="474" t="s">
        <v>496</v>
      </c>
      <c r="F195" s="471">
        <v>261800</v>
      </c>
      <c r="G195" s="471">
        <v>263900</v>
      </c>
      <c r="H195" s="471">
        <v>623700</v>
      </c>
      <c r="I195" s="517">
        <v>5.35</v>
      </c>
      <c r="J195" s="517">
        <v>41.49</v>
      </c>
      <c r="K195" s="517">
        <v>117.57</v>
      </c>
      <c r="L195" s="517">
        <v>17.03</v>
      </c>
      <c r="M195" s="517">
        <v>0.46</v>
      </c>
    </row>
    <row r="196" spans="1:13">
      <c r="A196" s="473" t="s">
        <v>325</v>
      </c>
      <c r="B196" s="507" t="s">
        <v>326</v>
      </c>
      <c r="C196" s="507" t="s">
        <v>304</v>
      </c>
      <c r="D196" s="507" t="s">
        <v>304</v>
      </c>
      <c r="E196" s="474" t="s">
        <v>500</v>
      </c>
      <c r="F196" s="471">
        <v>12700</v>
      </c>
      <c r="G196" s="471">
        <v>12800</v>
      </c>
      <c r="H196" s="471">
        <v>22900</v>
      </c>
      <c r="I196" s="517">
        <v>4.04</v>
      </c>
      <c r="J196" s="517">
        <v>28.16</v>
      </c>
      <c r="K196" s="517">
        <v>75.510000000000005</v>
      </c>
      <c r="L196" s="517">
        <v>14.48</v>
      </c>
      <c r="M196" s="517">
        <v>0.48</v>
      </c>
    </row>
    <row r="197" spans="1:13">
      <c r="A197" s="473" t="s">
        <v>325</v>
      </c>
      <c r="B197" s="507" t="s">
        <v>326</v>
      </c>
      <c r="C197" s="507" t="s">
        <v>304</v>
      </c>
      <c r="D197" s="507" t="s">
        <v>304</v>
      </c>
      <c r="E197" s="474" t="s">
        <v>501</v>
      </c>
      <c r="F197" s="471">
        <v>455300</v>
      </c>
      <c r="G197" s="471">
        <v>456600</v>
      </c>
      <c r="H197" s="471">
        <v>827700</v>
      </c>
      <c r="I197" s="517">
        <v>3.01</v>
      </c>
      <c r="J197" s="517">
        <v>23.27</v>
      </c>
      <c r="K197" s="517">
        <v>55.18</v>
      </c>
      <c r="L197" s="517">
        <v>12.68</v>
      </c>
      <c r="M197" s="517">
        <v>0.61</v>
      </c>
    </row>
    <row r="198" spans="1:13">
      <c r="A198" s="473" t="s">
        <v>325</v>
      </c>
      <c r="B198" s="507" t="s">
        <v>326</v>
      </c>
      <c r="C198" s="507" t="s">
        <v>304</v>
      </c>
      <c r="D198" s="507" t="s">
        <v>304</v>
      </c>
      <c r="E198" s="474" t="s">
        <v>509</v>
      </c>
      <c r="F198" s="471">
        <v>800</v>
      </c>
      <c r="G198" s="471">
        <v>800</v>
      </c>
      <c r="H198" s="471">
        <v>2000</v>
      </c>
      <c r="I198" s="517">
        <v>5.12</v>
      </c>
      <c r="J198" s="517">
        <v>44.96</v>
      </c>
      <c r="K198" s="517">
        <v>131.54</v>
      </c>
      <c r="L198" s="517">
        <v>15.03</v>
      </c>
      <c r="M198" s="517">
        <v>0.57999999999999996</v>
      </c>
    </row>
    <row r="199" spans="1:13">
      <c r="A199" s="473" t="s">
        <v>325</v>
      </c>
      <c r="B199" s="507" t="s">
        <v>326</v>
      </c>
      <c r="C199" s="507" t="s">
        <v>304</v>
      </c>
      <c r="D199" s="507" t="s">
        <v>473</v>
      </c>
      <c r="E199" s="474" t="s">
        <v>304</v>
      </c>
      <c r="F199" s="471">
        <v>423700</v>
      </c>
      <c r="G199" s="471">
        <v>426600</v>
      </c>
      <c r="H199" s="471">
        <v>992500</v>
      </c>
      <c r="I199" s="517">
        <v>4.78</v>
      </c>
      <c r="J199" s="517">
        <v>37.82</v>
      </c>
      <c r="K199" s="517">
        <v>99.44</v>
      </c>
      <c r="L199" s="517">
        <v>16.149999999999999</v>
      </c>
      <c r="M199" s="517">
        <v>0.49</v>
      </c>
    </row>
    <row r="200" spans="1:13">
      <c r="A200" s="473" t="s">
        <v>325</v>
      </c>
      <c r="B200" s="507" t="s">
        <v>326</v>
      </c>
      <c r="C200" s="507" t="s">
        <v>304</v>
      </c>
      <c r="D200" s="507" t="s">
        <v>473</v>
      </c>
      <c r="E200" s="474" t="s">
        <v>496</v>
      </c>
      <c r="F200" s="471">
        <v>237500</v>
      </c>
      <c r="G200" s="471">
        <v>239500</v>
      </c>
      <c r="H200" s="471">
        <v>580600</v>
      </c>
      <c r="I200" s="517">
        <v>5.4</v>
      </c>
      <c r="J200" s="517">
        <v>41.93</v>
      </c>
      <c r="K200" s="517">
        <v>118.97</v>
      </c>
      <c r="L200" s="517">
        <v>17.149999999999999</v>
      </c>
      <c r="M200" s="517">
        <v>0.45</v>
      </c>
    </row>
    <row r="201" spans="1:13">
      <c r="A201" s="473" t="s">
        <v>325</v>
      </c>
      <c r="B201" s="507" t="s">
        <v>326</v>
      </c>
      <c r="C201" s="507" t="s">
        <v>304</v>
      </c>
      <c r="D201" s="507" t="s">
        <v>473</v>
      </c>
      <c r="E201" s="474" t="s">
        <v>500</v>
      </c>
      <c r="F201" s="471">
        <v>5900</v>
      </c>
      <c r="G201" s="471">
        <v>6000</v>
      </c>
      <c r="H201" s="471">
        <v>11500</v>
      </c>
      <c r="I201" s="517">
        <v>4.76</v>
      </c>
      <c r="J201" s="517">
        <v>33.11</v>
      </c>
      <c r="K201" s="517">
        <v>90.17</v>
      </c>
      <c r="L201" s="517">
        <v>17.059999999999999</v>
      </c>
      <c r="M201" s="517">
        <v>0.41</v>
      </c>
    </row>
    <row r="202" spans="1:13">
      <c r="A202" s="473" t="s">
        <v>325</v>
      </c>
      <c r="B202" s="507" t="s">
        <v>326</v>
      </c>
      <c r="C202" s="507" t="s">
        <v>304</v>
      </c>
      <c r="D202" s="507" t="s">
        <v>473</v>
      </c>
      <c r="E202" s="474" t="s">
        <v>501</v>
      </c>
      <c r="F202" s="471">
        <v>179800</v>
      </c>
      <c r="G202" s="471">
        <v>180600</v>
      </c>
      <c r="H202" s="471">
        <v>398900</v>
      </c>
      <c r="I202" s="517">
        <v>3.96</v>
      </c>
      <c r="J202" s="517">
        <v>32.51</v>
      </c>
      <c r="K202" s="517">
        <v>73.86</v>
      </c>
      <c r="L202" s="517">
        <v>14.66</v>
      </c>
      <c r="M202" s="517">
        <v>0.56000000000000005</v>
      </c>
    </row>
    <row r="203" spans="1:13">
      <c r="A203" s="473" t="s">
        <v>325</v>
      </c>
      <c r="B203" s="507" t="s">
        <v>326</v>
      </c>
      <c r="C203" s="507" t="s">
        <v>304</v>
      </c>
      <c r="D203" s="507" t="s">
        <v>473</v>
      </c>
      <c r="E203" s="474" t="s">
        <v>509</v>
      </c>
      <c r="F203" s="471">
        <v>500</v>
      </c>
      <c r="G203" s="471">
        <v>500</v>
      </c>
      <c r="H203" s="471">
        <v>1500</v>
      </c>
      <c r="I203" s="517">
        <v>5.18</v>
      </c>
      <c r="J203" s="517">
        <v>45.61</v>
      </c>
      <c r="K203" s="517">
        <v>134.66</v>
      </c>
      <c r="L203" s="517">
        <v>14.95</v>
      </c>
      <c r="M203" s="517">
        <v>0.59</v>
      </c>
    </row>
    <row r="204" spans="1:13">
      <c r="A204" s="473" t="s">
        <v>325</v>
      </c>
      <c r="B204" s="507" t="s">
        <v>326</v>
      </c>
      <c r="C204" s="507" t="s">
        <v>304</v>
      </c>
      <c r="D204" s="507" t="s">
        <v>474</v>
      </c>
      <c r="E204" s="474" t="s">
        <v>304</v>
      </c>
      <c r="F204" s="471">
        <v>278100</v>
      </c>
      <c r="G204" s="471">
        <v>278700</v>
      </c>
      <c r="H204" s="471">
        <v>445700</v>
      </c>
      <c r="I204" s="517">
        <v>2.44</v>
      </c>
      <c r="J204" s="517">
        <v>17.510000000000002</v>
      </c>
      <c r="K204" s="517">
        <v>44.08</v>
      </c>
      <c r="L204" s="517">
        <v>10.92</v>
      </c>
      <c r="M204" s="517">
        <v>0.66</v>
      </c>
    </row>
    <row r="205" spans="1:13">
      <c r="A205" s="473" t="s">
        <v>325</v>
      </c>
      <c r="B205" s="507" t="s">
        <v>326</v>
      </c>
      <c r="C205" s="507" t="s">
        <v>304</v>
      </c>
      <c r="D205" s="507" t="s">
        <v>474</v>
      </c>
      <c r="E205" s="474" t="s">
        <v>496</v>
      </c>
      <c r="F205" s="471">
        <v>9500</v>
      </c>
      <c r="G205" s="471">
        <v>9600</v>
      </c>
      <c r="H205" s="471">
        <v>21200</v>
      </c>
      <c r="I205" s="517">
        <v>4.22</v>
      </c>
      <c r="J205" s="517">
        <v>30.33</v>
      </c>
      <c r="K205" s="517">
        <v>82.49</v>
      </c>
      <c r="L205" s="517">
        <v>13.6</v>
      </c>
      <c r="M205" s="517">
        <v>0.53</v>
      </c>
    </row>
    <row r="206" spans="1:13">
      <c r="A206" s="473" t="s">
        <v>325</v>
      </c>
      <c r="B206" s="507" t="s">
        <v>326</v>
      </c>
      <c r="C206" s="507" t="s">
        <v>304</v>
      </c>
      <c r="D206" s="507" t="s">
        <v>474</v>
      </c>
      <c r="E206" s="474" t="s">
        <v>500</v>
      </c>
      <c r="F206" s="471">
        <v>4600</v>
      </c>
      <c r="G206" s="471">
        <v>4700</v>
      </c>
      <c r="H206" s="471">
        <v>9100</v>
      </c>
      <c r="I206" s="517">
        <v>3.12</v>
      </c>
      <c r="J206" s="517">
        <v>21.85</v>
      </c>
      <c r="K206" s="517">
        <v>56.83</v>
      </c>
      <c r="L206" s="517">
        <v>11.21</v>
      </c>
      <c r="M206" s="517">
        <v>0.62</v>
      </c>
    </row>
    <row r="207" spans="1:13">
      <c r="A207" s="473" t="s">
        <v>325</v>
      </c>
      <c r="B207" s="507" t="s">
        <v>326</v>
      </c>
      <c r="C207" s="507" t="s">
        <v>304</v>
      </c>
      <c r="D207" s="507" t="s">
        <v>474</v>
      </c>
      <c r="E207" s="474" t="s">
        <v>501</v>
      </c>
      <c r="F207" s="471">
        <v>263900</v>
      </c>
      <c r="G207" s="471">
        <v>264400</v>
      </c>
      <c r="H207" s="471">
        <v>415300</v>
      </c>
      <c r="I207" s="517">
        <v>2.37</v>
      </c>
      <c r="J207" s="517">
        <v>16.97</v>
      </c>
      <c r="K207" s="517">
        <v>42.45</v>
      </c>
      <c r="L207" s="517">
        <v>10.78</v>
      </c>
      <c r="M207" s="517">
        <v>0.66</v>
      </c>
    </row>
    <row r="208" spans="1:13">
      <c r="A208" s="473" t="s">
        <v>325</v>
      </c>
      <c r="B208" s="507" t="s">
        <v>326</v>
      </c>
      <c r="C208" s="507" t="s">
        <v>304</v>
      </c>
      <c r="D208" s="507" t="s">
        <v>474</v>
      </c>
      <c r="E208" s="474" t="s">
        <v>509</v>
      </c>
      <c r="F208" s="471">
        <v>100</v>
      </c>
      <c r="G208" s="471">
        <v>100</v>
      </c>
      <c r="H208" s="471">
        <v>200</v>
      </c>
      <c r="I208" s="517">
        <v>4.6500000000000004</v>
      </c>
      <c r="J208" s="517">
        <v>39.9</v>
      </c>
      <c r="K208" s="517">
        <v>107.42</v>
      </c>
      <c r="L208" s="517">
        <v>15.81</v>
      </c>
      <c r="M208" s="517">
        <v>0.54</v>
      </c>
    </row>
    <row r="209" spans="1:13">
      <c r="A209" s="473" t="s">
        <v>325</v>
      </c>
      <c r="B209" s="507" t="s">
        <v>326</v>
      </c>
      <c r="C209" s="507" t="s">
        <v>304</v>
      </c>
      <c r="D209" s="507" t="s">
        <v>475</v>
      </c>
      <c r="E209" s="474" t="s">
        <v>304</v>
      </c>
      <c r="F209" s="471">
        <v>44800</v>
      </c>
      <c r="G209" s="471">
        <v>44900</v>
      </c>
      <c r="H209" s="471">
        <v>71600</v>
      </c>
      <c r="I209" s="517">
        <v>3.1</v>
      </c>
      <c r="J209" s="517">
        <v>19.68</v>
      </c>
      <c r="K209" s="517">
        <v>49.57</v>
      </c>
      <c r="L209" s="517">
        <v>12.32</v>
      </c>
      <c r="M209" s="517">
        <v>0.52</v>
      </c>
    </row>
    <row r="210" spans="1:13">
      <c r="A210" s="473" t="s">
        <v>325</v>
      </c>
      <c r="B210" s="507" t="s">
        <v>326</v>
      </c>
      <c r="C210" s="507" t="s">
        <v>304</v>
      </c>
      <c r="D210" s="507" t="s">
        <v>475</v>
      </c>
      <c r="E210" s="474" t="s">
        <v>496</v>
      </c>
      <c r="F210" s="471">
        <v>0</v>
      </c>
      <c r="G210" s="471">
        <v>0</v>
      </c>
      <c r="H210" s="471">
        <v>0</v>
      </c>
      <c r="I210" s="517">
        <v>4</v>
      </c>
      <c r="J210" s="517">
        <v>24</v>
      </c>
      <c r="K210" s="517">
        <v>66</v>
      </c>
      <c r="L210" s="517">
        <v>24</v>
      </c>
      <c r="M210" s="517">
        <v>0.25</v>
      </c>
    </row>
    <row r="211" spans="1:13">
      <c r="A211" s="473" t="s">
        <v>325</v>
      </c>
      <c r="B211" s="507" t="s">
        <v>326</v>
      </c>
      <c r="C211" s="507" t="s">
        <v>304</v>
      </c>
      <c r="D211" s="507" t="s">
        <v>475</v>
      </c>
      <c r="E211" s="474" t="s">
        <v>500</v>
      </c>
      <c r="F211" s="475" t="s">
        <v>327</v>
      </c>
      <c r="G211" s="475" t="s">
        <v>327</v>
      </c>
      <c r="H211" s="475" t="s">
        <v>327</v>
      </c>
      <c r="I211" s="518" t="s">
        <v>327</v>
      </c>
      <c r="J211" s="518" t="s">
        <v>327</v>
      </c>
      <c r="K211" s="518" t="s">
        <v>327</v>
      </c>
      <c r="L211" s="518" t="s">
        <v>327</v>
      </c>
      <c r="M211" s="518" t="s">
        <v>327</v>
      </c>
    </row>
    <row r="212" spans="1:13">
      <c r="A212" s="473" t="s">
        <v>325</v>
      </c>
      <c r="B212" s="507" t="s">
        <v>326</v>
      </c>
      <c r="C212" s="507" t="s">
        <v>304</v>
      </c>
      <c r="D212" s="507" t="s">
        <v>475</v>
      </c>
      <c r="E212" s="474" t="s">
        <v>501</v>
      </c>
      <c r="F212" s="471">
        <v>44800</v>
      </c>
      <c r="G212" s="471">
        <v>44900</v>
      </c>
      <c r="H212" s="471">
        <v>71500</v>
      </c>
      <c r="I212" s="517">
        <v>3.1</v>
      </c>
      <c r="J212" s="517">
        <v>19.670000000000002</v>
      </c>
      <c r="K212" s="517">
        <v>49.56</v>
      </c>
      <c r="L212" s="517">
        <v>12.32</v>
      </c>
      <c r="M212" s="517">
        <v>0.52</v>
      </c>
    </row>
    <row r="213" spans="1:13">
      <c r="A213" s="473" t="s">
        <v>325</v>
      </c>
      <c r="B213" s="507" t="s">
        <v>326</v>
      </c>
      <c r="C213" s="507" t="s">
        <v>304</v>
      </c>
      <c r="D213" s="507" t="s">
        <v>475</v>
      </c>
      <c r="E213" s="474" t="s">
        <v>509</v>
      </c>
      <c r="F213" s="475" t="s">
        <v>327</v>
      </c>
      <c r="G213" s="475" t="s">
        <v>327</v>
      </c>
      <c r="H213" s="475" t="s">
        <v>327</v>
      </c>
      <c r="I213" s="518" t="s">
        <v>327</v>
      </c>
      <c r="J213" s="518" t="s">
        <v>327</v>
      </c>
      <c r="K213" s="518" t="s">
        <v>327</v>
      </c>
      <c r="L213" s="518" t="s">
        <v>327</v>
      </c>
      <c r="M213" s="518" t="s">
        <v>327</v>
      </c>
    </row>
    <row r="214" spans="1:13">
      <c r="A214" s="473" t="s">
        <v>325</v>
      </c>
      <c r="B214" s="507" t="s">
        <v>326</v>
      </c>
      <c r="C214" s="507" t="s">
        <v>304</v>
      </c>
      <c r="D214" s="507" t="s">
        <v>476</v>
      </c>
      <c r="E214" s="474" t="s">
        <v>304</v>
      </c>
      <c r="F214" s="471">
        <v>26800</v>
      </c>
      <c r="G214" s="471">
        <v>26800</v>
      </c>
      <c r="H214" s="471">
        <v>48400</v>
      </c>
      <c r="I214" s="517">
        <v>3.07</v>
      </c>
      <c r="J214" s="517">
        <v>20.99</v>
      </c>
      <c r="K214" s="517">
        <v>53.26</v>
      </c>
      <c r="L214" s="517">
        <v>11.63</v>
      </c>
      <c r="M214" s="517">
        <v>0.59</v>
      </c>
    </row>
    <row r="215" spans="1:13">
      <c r="A215" s="473" t="s">
        <v>325</v>
      </c>
      <c r="B215" s="507" t="s">
        <v>326</v>
      </c>
      <c r="C215" s="507" t="s">
        <v>304</v>
      </c>
      <c r="D215" s="507" t="s">
        <v>476</v>
      </c>
      <c r="E215" s="474" t="s">
        <v>496</v>
      </c>
      <c r="F215" s="475" t="s">
        <v>327</v>
      </c>
      <c r="G215" s="475" t="s">
        <v>327</v>
      </c>
      <c r="H215" s="475" t="s">
        <v>327</v>
      </c>
      <c r="I215" s="518" t="s">
        <v>327</v>
      </c>
      <c r="J215" s="518" t="s">
        <v>327</v>
      </c>
      <c r="K215" s="518" t="s">
        <v>327</v>
      </c>
      <c r="L215" s="518" t="s">
        <v>327</v>
      </c>
      <c r="M215" s="518" t="s">
        <v>327</v>
      </c>
    </row>
    <row r="216" spans="1:13">
      <c r="A216" s="473" t="s">
        <v>325</v>
      </c>
      <c r="B216" s="507" t="s">
        <v>326</v>
      </c>
      <c r="C216" s="507" t="s">
        <v>304</v>
      </c>
      <c r="D216" s="507" t="s">
        <v>476</v>
      </c>
      <c r="E216" s="474" t="s">
        <v>500</v>
      </c>
      <c r="F216" s="475" t="s">
        <v>327</v>
      </c>
      <c r="G216" s="475" t="s">
        <v>327</v>
      </c>
      <c r="H216" s="475" t="s">
        <v>327</v>
      </c>
      <c r="I216" s="518" t="s">
        <v>327</v>
      </c>
      <c r="J216" s="518" t="s">
        <v>327</v>
      </c>
      <c r="K216" s="518" t="s">
        <v>327</v>
      </c>
      <c r="L216" s="518" t="s">
        <v>327</v>
      </c>
      <c r="M216" s="518" t="s">
        <v>327</v>
      </c>
    </row>
    <row r="217" spans="1:13">
      <c r="A217" s="473" t="s">
        <v>325</v>
      </c>
      <c r="B217" s="507" t="s">
        <v>326</v>
      </c>
      <c r="C217" s="507" t="s">
        <v>304</v>
      </c>
      <c r="D217" s="507" t="s">
        <v>476</v>
      </c>
      <c r="E217" s="474" t="s">
        <v>501</v>
      </c>
      <c r="F217" s="471">
        <v>26800</v>
      </c>
      <c r="G217" s="471">
        <v>26800</v>
      </c>
      <c r="H217" s="471">
        <v>48400</v>
      </c>
      <c r="I217" s="517">
        <v>3.07</v>
      </c>
      <c r="J217" s="517">
        <v>20.99</v>
      </c>
      <c r="K217" s="517">
        <v>53.26</v>
      </c>
      <c r="L217" s="517">
        <v>11.63</v>
      </c>
      <c r="M217" s="517">
        <v>0.59</v>
      </c>
    </row>
    <row r="218" spans="1:13">
      <c r="A218" s="473" t="s">
        <v>325</v>
      </c>
      <c r="B218" s="507" t="s">
        <v>326</v>
      </c>
      <c r="C218" s="507" t="s">
        <v>304</v>
      </c>
      <c r="D218" s="507" t="s">
        <v>476</v>
      </c>
      <c r="E218" s="474" t="s">
        <v>509</v>
      </c>
      <c r="F218" s="475" t="s">
        <v>327</v>
      </c>
      <c r="G218" s="475" t="s">
        <v>327</v>
      </c>
      <c r="H218" s="475" t="s">
        <v>327</v>
      </c>
      <c r="I218" s="518" t="s">
        <v>327</v>
      </c>
      <c r="J218" s="518" t="s">
        <v>327</v>
      </c>
      <c r="K218" s="518" t="s">
        <v>327</v>
      </c>
      <c r="L218" s="518" t="s">
        <v>327</v>
      </c>
      <c r="M218" s="518" t="s">
        <v>327</v>
      </c>
    </row>
    <row r="219" spans="1:13">
      <c r="A219" s="473" t="s">
        <v>325</v>
      </c>
      <c r="B219" s="507" t="s">
        <v>326</v>
      </c>
      <c r="C219" s="507" t="s">
        <v>304</v>
      </c>
      <c r="D219" s="507" t="s">
        <v>477</v>
      </c>
      <c r="E219" s="474" t="s">
        <v>304</v>
      </c>
      <c r="F219" s="471">
        <v>191000</v>
      </c>
      <c r="G219" s="471">
        <v>191400</v>
      </c>
      <c r="H219" s="471">
        <v>300400</v>
      </c>
      <c r="I219" s="517">
        <v>2.2200000000000002</v>
      </c>
      <c r="J219" s="517">
        <v>16.48</v>
      </c>
      <c r="K219" s="517">
        <v>41.46</v>
      </c>
      <c r="L219" s="517">
        <v>10.48</v>
      </c>
      <c r="M219" s="517">
        <v>0.71</v>
      </c>
    </row>
    <row r="220" spans="1:13">
      <c r="A220" s="473" t="s">
        <v>325</v>
      </c>
      <c r="B220" s="507" t="s">
        <v>326</v>
      </c>
      <c r="C220" s="507" t="s">
        <v>304</v>
      </c>
      <c r="D220" s="507" t="s">
        <v>477</v>
      </c>
      <c r="E220" s="474" t="s">
        <v>496</v>
      </c>
      <c r="F220" s="471">
        <v>8800</v>
      </c>
      <c r="G220" s="471">
        <v>8800</v>
      </c>
      <c r="H220" s="471">
        <v>19300</v>
      </c>
      <c r="I220" s="517">
        <v>4.12</v>
      </c>
      <c r="J220" s="517">
        <v>28.97</v>
      </c>
      <c r="K220" s="517">
        <v>78.150000000000006</v>
      </c>
      <c r="L220" s="517">
        <v>13.18</v>
      </c>
      <c r="M220" s="517">
        <v>0.53</v>
      </c>
    </row>
    <row r="221" spans="1:13">
      <c r="A221" s="473" t="s">
        <v>325</v>
      </c>
      <c r="B221" s="507" t="s">
        <v>326</v>
      </c>
      <c r="C221" s="507" t="s">
        <v>304</v>
      </c>
      <c r="D221" s="507" t="s">
        <v>477</v>
      </c>
      <c r="E221" s="474" t="s">
        <v>500</v>
      </c>
      <c r="F221" s="471">
        <v>4500</v>
      </c>
      <c r="G221" s="471">
        <v>4600</v>
      </c>
      <c r="H221" s="471">
        <v>8900</v>
      </c>
      <c r="I221" s="517">
        <v>3.12</v>
      </c>
      <c r="J221" s="517">
        <v>21.85</v>
      </c>
      <c r="K221" s="517">
        <v>56.65</v>
      </c>
      <c r="L221" s="517">
        <v>11.19</v>
      </c>
      <c r="M221" s="517">
        <v>0.63</v>
      </c>
    </row>
    <row r="222" spans="1:13">
      <c r="A222" s="473" t="s">
        <v>325</v>
      </c>
      <c r="B222" s="507" t="s">
        <v>326</v>
      </c>
      <c r="C222" s="507" t="s">
        <v>304</v>
      </c>
      <c r="D222" s="507" t="s">
        <v>477</v>
      </c>
      <c r="E222" s="474" t="s">
        <v>501</v>
      </c>
      <c r="F222" s="471">
        <v>177600</v>
      </c>
      <c r="G222" s="471">
        <v>178000</v>
      </c>
      <c r="H222" s="471">
        <v>272200</v>
      </c>
      <c r="I222" s="517">
        <v>2.1</v>
      </c>
      <c r="J222" s="517">
        <v>15.72</v>
      </c>
      <c r="K222" s="517">
        <v>39.24</v>
      </c>
      <c r="L222" s="517">
        <v>10.26</v>
      </c>
      <c r="M222" s="517">
        <v>0.73</v>
      </c>
    </row>
    <row r="223" spans="1:13">
      <c r="A223" s="473" t="s">
        <v>325</v>
      </c>
      <c r="B223" s="507" t="s">
        <v>326</v>
      </c>
      <c r="C223" s="507" t="s">
        <v>304</v>
      </c>
      <c r="D223" s="507" t="s">
        <v>477</v>
      </c>
      <c r="E223" s="474" t="s">
        <v>509</v>
      </c>
      <c r="F223" s="471">
        <v>0</v>
      </c>
      <c r="G223" s="471">
        <v>0</v>
      </c>
      <c r="H223" s="471">
        <v>100</v>
      </c>
      <c r="I223" s="517">
        <v>4.93</v>
      </c>
      <c r="J223" s="517">
        <v>46.12</v>
      </c>
      <c r="K223" s="517">
        <v>122.34</v>
      </c>
      <c r="L223" s="517">
        <v>16.16</v>
      </c>
      <c r="M223" s="517">
        <v>0.57999999999999996</v>
      </c>
    </row>
    <row r="224" spans="1:13">
      <c r="A224" s="473" t="s">
        <v>325</v>
      </c>
      <c r="B224" s="507" t="s">
        <v>326</v>
      </c>
      <c r="C224" s="507" t="s">
        <v>304</v>
      </c>
      <c r="D224" s="507" t="s">
        <v>519</v>
      </c>
      <c r="E224" s="474" t="s">
        <v>304</v>
      </c>
      <c r="F224" s="471">
        <v>21200</v>
      </c>
      <c r="G224" s="471">
        <v>21400</v>
      </c>
      <c r="H224" s="471">
        <v>36300</v>
      </c>
      <c r="I224" s="517">
        <v>2.94</v>
      </c>
      <c r="J224" s="517">
        <v>20.170000000000002</v>
      </c>
      <c r="K224" s="517">
        <v>52.47</v>
      </c>
      <c r="L224" s="517">
        <v>11.8</v>
      </c>
      <c r="M224" s="517">
        <v>0.57999999999999996</v>
      </c>
    </row>
    <row r="225" spans="1:13">
      <c r="A225" s="473" t="s">
        <v>325</v>
      </c>
      <c r="B225" s="507" t="s">
        <v>326</v>
      </c>
      <c r="C225" s="507" t="s">
        <v>304</v>
      </c>
      <c r="D225" s="507" t="s">
        <v>519</v>
      </c>
      <c r="E225" s="474" t="s">
        <v>496</v>
      </c>
      <c r="F225" s="471">
        <v>7600</v>
      </c>
      <c r="G225" s="471">
        <v>7600</v>
      </c>
      <c r="H225" s="471">
        <v>16500</v>
      </c>
      <c r="I225" s="517">
        <v>4.13</v>
      </c>
      <c r="J225" s="517">
        <v>28.92</v>
      </c>
      <c r="K225" s="517">
        <v>76.75</v>
      </c>
      <c r="L225" s="517">
        <v>13.26</v>
      </c>
      <c r="M225" s="517">
        <v>0.53</v>
      </c>
    </row>
    <row r="226" spans="1:13">
      <c r="A226" s="473" t="s">
        <v>325</v>
      </c>
      <c r="B226" s="507" t="s">
        <v>326</v>
      </c>
      <c r="C226" s="507" t="s">
        <v>304</v>
      </c>
      <c r="D226" s="507" t="s">
        <v>519</v>
      </c>
      <c r="E226" s="474" t="s">
        <v>500</v>
      </c>
      <c r="F226" s="471">
        <v>3200</v>
      </c>
      <c r="G226" s="471">
        <v>3200</v>
      </c>
      <c r="H226" s="471">
        <v>5900</v>
      </c>
      <c r="I226" s="517">
        <v>3</v>
      </c>
      <c r="J226" s="517">
        <v>20.170000000000002</v>
      </c>
      <c r="K226" s="517">
        <v>53.23</v>
      </c>
      <c r="L226" s="517">
        <v>11.07</v>
      </c>
      <c r="M226" s="517">
        <v>0.61</v>
      </c>
    </row>
    <row r="227" spans="1:13">
      <c r="A227" s="473" t="s">
        <v>325</v>
      </c>
      <c r="B227" s="507" t="s">
        <v>326</v>
      </c>
      <c r="C227" s="507" t="s">
        <v>304</v>
      </c>
      <c r="D227" s="507" t="s">
        <v>519</v>
      </c>
      <c r="E227" s="474" t="s">
        <v>501</v>
      </c>
      <c r="F227" s="471">
        <v>10400</v>
      </c>
      <c r="G227" s="471">
        <v>10500</v>
      </c>
      <c r="H227" s="471">
        <v>13900</v>
      </c>
      <c r="I227" s="517">
        <v>2.0499999999999998</v>
      </c>
      <c r="J227" s="517">
        <v>13.79</v>
      </c>
      <c r="K227" s="517">
        <v>34.49</v>
      </c>
      <c r="L227" s="517">
        <v>10.39</v>
      </c>
      <c r="M227" s="517">
        <v>0.65</v>
      </c>
    </row>
    <row r="228" spans="1:13">
      <c r="A228" s="473" t="s">
        <v>325</v>
      </c>
      <c r="B228" s="507" t="s">
        <v>326</v>
      </c>
      <c r="C228" s="507" t="s">
        <v>304</v>
      </c>
      <c r="D228" s="507" t="s">
        <v>519</v>
      </c>
      <c r="E228" s="474" t="s">
        <v>509</v>
      </c>
      <c r="F228" s="471">
        <v>0</v>
      </c>
      <c r="G228" s="471">
        <v>0</v>
      </c>
      <c r="H228" s="471">
        <v>100</v>
      </c>
      <c r="I228" s="517">
        <v>6</v>
      </c>
      <c r="J228" s="517">
        <v>40</v>
      </c>
      <c r="K228" s="517">
        <v>132</v>
      </c>
      <c r="L228" s="517">
        <v>8</v>
      </c>
      <c r="M228" s="517">
        <v>0.83</v>
      </c>
    </row>
    <row r="229" spans="1:13">
      <c r="A229" s="473" t="s">
        <v>325</v>
      </c>
      <c r="B229" s="507" t="s">
        <v>326</v>
      </c>
      <c r="C229" s="507" t="s">
        <v>304</v>
      </c>
      <c r="D229" s="507" t="s">
        <v>520</v>
      </c>
      <c r="E229" s="474" t="s">
        <v>304</v>
      </c>
      <c r="F229" s="471">
        <v>169700</v>
      </c>
      <c r="G229" s="471">
        <v>170000</v>
      </c>
      <c r="H229" s="471">
        <v>264100</v>
      </c>
      <c r="I229" s="517">
        <v>2.13</v>
      </c>
      <c r="J229" s="517">
        <v>16.02</v>
      </c>
      <c r="K229" s="517">
        <v>40.08</v>
      </c>
      <c r="L229" s="517">
        <v>10.29</v>
      </c>
      <c r="M229" s="517">
        <v>0.73</v>
      </c>
    </row>
    <row r="230" spans="1:13">
      <c r="A230" s="473" t="s">
        <v>325</v>
      </c>
      <c r="B230" s="507" t="s">
        <v>326</v>
      </c>
      <c r="C230" s="507" t="s">
        <v>304</v>
      </c>
      <c r="D230" s="507" t="s">
        <v>520</v>
      </c>
      <c r="E230" s="474" t="s">
        <v>496</v>
      </c>
      <c r="F230" s="471">
        <v>1200</v>
      </c>
      <c r="G230" s="471">
        <v>1200</v>
      </c>
      <c r="H230" s="471">
        <v>2800</v>
      </c>
      <c r="I230" s="517">
        <v>4.07</v>
      </c>
      <c r="J230" s="517">
        <v>29.28</v>
      </c>
      <c r="K230" s="517">
        <v>87.05</v>
      </c>
      <c r="L230" s="517">
        <v>12.67</v>
      </c>
      <c r="M230" s="517">
        <v>0.56999999999999995</v>
      </c>
    </row>
    <row r="231" spans="1:13">
      <c r="A231" s="473" t="s">
        <v>325</v>
      </c>
      <c r="B231" s="507" t="s">
        <v>326</v>
      </c>
      <c r="C231" s="507" t="s">
        <v>304</v>
      </c>
      <c r="D231" s="507" t="s">
        <v>520</v>
      </c>
      <c r="E231" s="474" t="s">
        <v>500</v>
      </c>
      <c r="F231" s="471">
        <v>1300</v>
      </c>
      <c r="G231" s="471">
        <v>1300</v>
      </c>
      <c r="H231" s="471">
        <v>3000</v>
      </c>
      <c r="I231" s="517">
        <v>3.41</v>
      </c>
      <c r="J231" s="517">
        <v>25.94</v>
      </c>
      <c r="K231" s="517">
        <v>65.02</v>
      </c>
      <c r="L231" s="517">
        <v>11.41</v>
      </c>
      <c r="M231" s="517">
        <v>0.67</v>
      </c>
    </row>
    <row r="232" spans="1:13">
      <c r="A232" s="473" t="s">
        <v>325</v>
      </c>
      <c r="B232" s="507" t="s">
        <v>326</v>
      </c>
      <c r="C232" s="507" t="s">
        <v>304</v>
      </c>
      <c r="D232" s="507" t="s">
        <v>520</v>
      </c>
      <c r="E232" s="474" t="s">
        <v>501</v>
      </c>
      <c r="F232" s="471">
        <v>167200</v>
      </c>
      <c r="G232" s="471">
        <v>167500</v>
      </c>
      <c r="H232" s="471">
        <v>258300</v>
      </c>
      <c r="I232" s="517">
        <v>2.1</v>
      </c>
      <c r="J232" s="517">
        <v>15.84</v>
      </c>
      <c r="K232" s="517">
        <v>39.54</v>
      </c>
      <c r="L232" s="517">
        <v>10.25</v>
      </c>
      <c r="M232" s="517">
        <v>0.73</v>
      </c>
    </row>
    <row r="233" spans="1:13">
      <c r="A233" s="473" t="s">
        <v>325</v>
      </c>
      <c r="B233" s="507" t="s">
        <v>326</v>
      </c>
      <c r="C233" s="507" t="s">
        <v>304</v>
      </c>
      <c r="D233" s="507" t="s">
        <v>520</v>
      </c>
      <c r="E233" s="474" t="s">
        <v>509</v>
      </c>
      <c r="F233" s="471">
        <v>0</v>
      </c>
      <c r="G233" s="471">
        <v>0</v>
      </c>
      <c r="H233" s="471">
        <v>0</v>
      </c>
      <c r="I233" s="517">
        <v>4</v>
      </c>
      <c r="J233" s="517">
        <v>51.4</v>
      </c>
      <c r="K233" s="517">
        <v>114</v>
      </c>
      <c r="L233" s="517">
        <v>51.4</v>
      </c>
      <c r="M233" s="517">
        <v>0.25</v>
      </c>
    </row>
    <row r="234" spans="1:13">
      <c r="A234" s="473" t="s">
        <v>325</v>
      </c>
      <c r="B234" s="507" t="s">
        <v>326</v>
      </c>
      <c r="C234" s="507" t="s">
        <v>304</v>
      </c>
      <c r="D234" s="507" t="s">
        <v>478</v>
      </c>
      <c r="E234" s="474" t="s">
        <v>304</v>
      </c>
      <c r="F234" s="471">
        <v>15500</v>
      </c>
      <c r="G234" s="471">
        <v>15500</v>
      </c>
      <c r="H234" s="471">
        <v>25400</v>
      </c>
      <c r="I234" s="517">
        <v>2.27</v>
      </c>
      <c r="J234" s="517">
        <v>17.899999999999999</v>
      </c>
      <c r="K234" s="517">
        <v>44.58</v>
      </c>
      <c r="L234" s="517">
        <v>10.94</v>
      </c>
      <c r="M234" s="517">
        <v>0.72</v>
      </c>
    </row>
    <row r="235" spans="1:13">
      <c r="A235" s="473" t="s">
        <v>325</v>
      </c>
      <c r="B235" s="507" t="s">
        <v>326</v>
      </c>
      <c r="C235" s="507" t="s">
        <v>304</v>
      </c>
      <c r="D235" s="507" t="s">
        <v>478</v>
      </c>
      <c r="E235" s="474" t="s">
        <v>496</v>
      </c>
      <c r="F235" s="471">
        <v>700</v>
      </c>
      <c r="G235" s="471">
        <v>700</v>
      </c>
      <c r="H235" s="471">
        <v>1900</v>
      </c>
      <c r="I235" s="517">
        <v>5.44</v>
      </c>
      <c r="J235" s="517">
        <v>47.3</v>
      </c>
      <c r="K235" s="517">
        <v>136.38999999999999</v>
      </c>
      <c r="L235" s="517">
        <v>17.850000000000001</v>
      </c>
      <c r="M235" s="517">
        <v>0.49</v>
      </c>
    </row>
    <row r="236" spans="1:13">
      <c r="A236" s="473" t="s">
        <v>325</v>
      </c>
      <c r="B236" s="507" t="s">
        <v>326</v>
      </c>
      <c r="C236" s="507" t="s">
        <v>304</v>
      </c>
      <c r="D236" s="507" t="s">
        <v>478</v>
      </c>
      <c r="E236" s="474" t="s">
        <v>500</v>
      </c>
      <c r="F236" s="471">
        <v>100</v>
      </c>
      <c r="G236" s="471">
        <v>100</v>
      </c>
      <c r="H236" s="471">
        <v>200</v>
      </c>
      <c r="I236" s="517">
        <v>3.43</v>
      </c>
      <c r="J236" s="517">
        <v>22.15</v>
      </c>
      <c r="K236" s="517">
        <v>64.17</v>
      </c>
      <c r="L236" s="517">
        <v>12.19</v>
      </c>
      <c r="M236" s="517">
        <v>0.53</v>
      </c>
    </row>
    <row r="237" spans="1:13">
      <c r="A237" s="473" t="s">
        <v>325</v>
      </c>
      <c r="B237" s="507" t="s">
        <v>326</v>
      </c>
      <c r="C237" s="507" t="s">
        <v>304</v>
      </c>
      <c r="D237" s="507" t="s">
        <v>478</v>
      </c>
      <c r="E237" s="474" t="s">
        <v>501</v>
      </c>
      <c r="F237" s="471">
        <v>14700</v>
      </c>
      <c r="G237" s="471">
        <v>14700</v>
      </c>
      <c r="H237" s="471">
        <v>23300</v>
      </c>
      <c r="I237" s="517">
        <v>2.1</v>
      </c>
      <c r="J237" s="517">
        <v>16.43</v>
      </c>
      <c r="K237" s="517">
        <v>39.93</v>
      </c>
      <c r="L237" s="517">
        <v>10.36</v>
      </c>
      <c r="M237" s="517">
        <v>0.76</v>
      </c>
    </row>
    <row r="238" spans="1:13">
      <c r="A238" s="473" t="s">
        <v>325</v>
      </c>
      <c r="B238" s="507" t="s">
        <v>326</v>
      </c>
      <c r="C238" s="507" t="s">
        <v>304</v>
      </c>
      <c r="D238" s="507" t="s">
        <v>478</v>
      </c>
      <c r="E238" s="474" t="s">
        <v>509</v>
      </c>
      <c r="F238" s="471">
        <v>0</v>
      </c>
      <c r="G238" s="471">
        <v>0</v>
      </c>
      <c r="H238" s="471">
        <v>100</v>
      </c>
      <c r="I238" s="517">
        <v>4.2</v>
      </c>
      <c r="J238" s="517">
        <v>30.06</v>
      </c>
      <c r="K238" s="517">
        <v>83.77</v>
      </c>
      <c r="L238" s="517">
        <v>15.03</v>
      </c>
      <c r="M238" s="517">
        <v>0.48</v>
      </c>
    </row>
    <row r="239" spans="1:13">
      <c r="A239" s="473" t="s">
        <v>325</v>
      </c>
      <c r="B239" s="507" t="s">
        <v>326</v>
      </c>
      <c r="C239" s="507" t="s">
        <v>521</v>
      </c>
      <c r="D239" s="507" t="s">
        <v>304</v>
      </c>
      <c r="E239" s="474" t="s">
        <v>304</v>
      </c>
      <c r="F239" s="471">
        <v>725100</v>
      </c>
      <c r="G239" s="471">
        <v>728500</v>
      </c>
      <c r="H239" s="471">
        <v>1464200</v>
      </c>
      <c r="I239" s="517">
        <v>3.85</v>
      </c>
      <c r="J239" s="517">
        <v>29.71</v>
      </c>
      <c r="K239" s="517">
        <v>77.150000000000006</v>
      </c>
      <c r="L239" s="517">
        <v>14.51</v>
      </c>
      <c r="M239" s="517">
        <v>0.53</v>
      </c>
    </row>
    <row r="240" spans="1:13">
      <c r="A240" s="473" t="s">
        <v>325</v>
      </c>
      <c r="B240" s="507" t="s">
        <v>326</v>
      </c>
      <c r="C240" s="507" t="s">
        <v>521</v>
      </c>
      <c r="D240" s="507" t="s">
        <v>304</v>
      </c>
      <c r="E240" s="474" t="s">
        <v>496</v>
      </c>
      <c r="F240" s="471">
        <v>257200</v>
      </c>
      <c r="G240" s="471">
        <v>259200</v>
      </c>
      <c r="H240" s="471">
        <v>613900</v>
      </c>
      <c r="I240" s="517">
        <v>5.36</v>
      </c>
      <c r="J240" s="517">
        <v>41.52</v>
      </c>
      <c r="K240" s="517">
        <v>117.35</v>
      </c>
      <c r="L240" s="517">
        <v>17.02</v>
      </c>
      <c r="M240" s="517">
        <v>0.46</v>
      </c>
    </row>
    <row r="241" spans="1:13">
      <c r="A241" s="473" t="s">
        <v>325</v>
      </c>
      <c r="B241" s="507" t="s">
        <v>326</v>
      </c>
      <c r="C241" s="507" t="s">
        <v>521</v>
      </c>
      <c r="D241" s="507" t="s">
        <v>304</v>
      </c>
      <c r="E241" s="474" t="s">
        <v>500</v>
      </c>
      <c r="F241" s="471">
        <v>12400</v>
      </c>
      <c r="G241" s="471">
        <v>12400</v>
      </c>
      <c r="H241" s="471">
        <v>22300</v>
      </c>
      <c r="I241" s="517">
        <v>4.05</v>
      </c>
      <c r="J241" s="517">
        <v>28.25</v>
      </c>
      <c r="K241" s="517">
        <v>75.41</v>
      </c>
      <c r="L241" s="517">
        <v>14.52</v>
      </c>
      <c r="M241" s="517">
        <v>0.48</v>
      </c>
    </row>
    <row r="242" spans="1:13">
      <c r="A242" s="473" t="s">
        <v>325</v>
      </c>
      <c r="B242" s="507" t="s">
        <v>326</v>
      </c>
      <c r="C242" s="507" t="s">
        <v>521</v>
      </c>
      <c r="D242" s="507" t="s">
        <v>304</v>
      </c>
      <c r="E242" s="474" t="s">
        <v>501</v>
      </c>
      <c r="F242" s="471">
        <v>455100</v>
      </c>
      <c r="G242" s="471">
        <v>456500</v>
      </c>
      <c r="H242" s="471">
        <v>827200</v>
      </c>
      <c r="I242" s="517">
        <v>3.01</v>
      </c>
      <c r="J242" s="517">
        <v>23.26</v>
      </c>
      <c r="K242" s="517">
        <v>55.17</v>
      </c>
      <c r="L242" s="517">
        <v>12.68</v>
      </c>
      <c r="M242" s="517">
        <v>0.61</v>
      </c>
    </row>
    <row r="243" spans="1:13">
      <c r="A243" s="473" t="s">
        <v>325</v>
      </c>
      <c r="B243" s="507" t="s">
        <v>326</v>
      </c>
      <c r="C243" s="507" t="s">
        <v>521</v>
      </c>
      <c r="D243" s="507" t="s">
        <v>304</v>
      </c>
      <c r="E243" s="474" t="s">
        <v>509</v>
      </c>
      <c r="F243" s="471">
        <v>400</v>
      </c>
      <c r="G243" s="471">
        <v>400</v>
      </c>
      <c r="H243" s="471">
        <v>900</v>
      </c>
      <c r="I243" s="517">
        <v>6.02</v>
      </c>
      <c r="J243" s="517">
        <v>48.2</v>
      </c>
      <c r="K243" s="517">
        <v>106.22</v>
      </c>
      <c r="L243" s="517">
        <v>16.510000000000002</v>
      </c>
      <c r="M243" s="517">
        <v>0.49</v>
      </c>
    </row>
    <row r="244" spans="1:13">
      <c r="A244" s="473" t="s">
        <v>325</v>
      </c>
      <c r="B244" s="507" t="s">
        <v>326</v>
      </c>
      <c r="C244" s="507" t="s">
        <v>521</v>
      </c>
      <c r="D244" s="507" t="s">
        <v>473</v>
      </c>
      <c r="E244" s="474" t="s">
        <v>304</v>
      </c>
      <c r="F244" s="471">
        <v>419300</v>
      </c>
      <c r="G244" s="471">
        <v>422100</v>
      </c>
      <c r="H244" s="471">
        <v>982200</v>
      </c>
      <c r="I244" s="517">
        <v>4.7699999999999996</v>
      </c>
      <c r="J244" s="517">
        <v>37.79</v>
      </c>
      <c r="K244" s="517">
        <v>99.11</v>
      </c>
      <c r="L244" s="517">
        <v>16.13</v>
      </c>
      <c r="M244" s="517">
        <v>0.49</v>
      </c>
    </row>
    <row r="245" spans="1:13">
      <c r="A245" s="473" t="s">
        <v>325</v>
      </c>
      <c r="B245" s="507" t="s">
        <v>326</v>
      </c>
      <c r="C245" s="507" t="s">
        <v>521</v>
      </c>
      <c r="D245" s="507" t="s">
        <v>473</v>
      </c>
      <c r="E245" s="474" t="s">
        <v>496</v>
      </c>
      <c r="F245" s="471">
        <v>233700</v>
      </c>
      <c r="G245" s="471">
        <v>235600</v>
      </c>
      <c r="H245" s="471">
        <v>571900</v>
      </c>
      <c r="I245" s="517">
        <v>5.4</v>
      </c>
      <c r="J245" s="517">
        <v>41.96</v>
      </c>
      <c r="K245" s="517">
        <v>118.74</v>
      </c>
      <c r="L245" s="517">
        <v>17.14</v>
      </c>
      <c r="M245" s="517">
        <v>0.45</v>
      </c>
    </row>
    <row r="246" spans="1:13">
      <c r="A246" s="473" t="s">
        <v>325</v>
      </c>
      <c r="B246" s="507" t="s">
        <v>326</v>
      </c>
      <c r="C246" s="507" t="s">
        <v>521</v>
      </c>
      <c r="D246" s="507" t="s">
        <v>473</v>
      </c>
      <c r="E246" s="474" t="s">
        <v>500</v>
      </c>
      <c r="F246" s="471">
        <v>5700</v>
      </c>
      <c r="G246" s="471">
        <v>5800</v>
      </c>
      <c r="H246" s="471">
        <v>11100</v>
      </c>
      <c r="I246" s="517">
        <v>4.79</v>
      </c>
      <c r="J246" s="517">
        <v>33.32</v>
      </c>
      <c r="K246" s="517">
        <v>90.55</v>
      </c>
      <c r="L246" s="517">
        <v>17.12</v>
      </c>
      <c r="M246" s="517">
        <v>0.41</v>
      </c>
    </row>
    <row r="247" spans="1:13">
      <c r="A247" s="473" t="s">
        <v>325</v>
      </c>
      <c r="B247" s="507" t="s">
        <v>326</v>
      </c>
      <c r="C247" s="507" t="s">
        <v>521</v>
      </c>
      <c r="D247" s="507" t="s">
        <v>473</v>
      </c>
      <c r="E247" s="474" t="s">
        <v>501</v>
      </c>
      <c r="F247" s="471">
        <v>179700</v>
      </c>
      <c r="G247" s="471">
        <v>180500</v>
      </c>
      <c r="H247" s="471">
        <v>398500</v>
      </c>
      <c r="I247" s="517">
        <v>3.96</v>
      </c>
      <c r="J247" s="517">
        <v>32.51</v>
      </c>
      <c r="K247" s="517">
        <v>73.83</v>
      </c>
      <c r="L247" s="517">
        <v>14.66</v>
      </c>
      <c r="M247" s="517">
        <v>0.56000000000000005</v>
      </c>
    </row>
    <row r="248" spans="1:13">
      <c r="A248" s="473" t="s">
        <v>325</v>
      </c>
      <c r="B248" s="507" t="s">
        <v>326</v>
      </c>
      <c r="C248" s="507" t="s">
        <v>521</v>
      </c>
      <c r="D248" s="507" t="s">
        <v>473</v>
      </c>
      <c r="E248" s="474" t="s">
        <v>509</v>
      </c>
      <c r="F248" s="471">
        <v>200</v>
      </c>
      <c r="G248" s="471">
        <v>200</v>
      </c>
      <c r="H248" s="471">
        <v>600</v>
      </c>
      <c r="I248" s="517">
        <v>6.22</v>
      </c>
      <c r="J248" s="517">
        <v>47.87</v>
      </c>
      <c r="K248" s="517">
        <v>105.41</v>
      </c>
      <c r="L248" s="517">
        <v>15.35</v>
      </c>
      <c r="M248" s="517">
        <v>0.5</v>
      </c>
    </row>
    <row r="249" spans="1:13">
      <c r="A249" s="473" t="s">
        <v>325</v>
      </c>
      <c r="B249" s="507" t="s">
        <v>326</v>
      </c>
      <c r="C249" s="507" t="s">
        <v>521</v>
      </c>
      <c r="D249" s="507" t="s">
        <v>474</v>
      </c>
      <c r="E249" s="474" t="s">
        <v>304</v>
      </c>
      <c r="F249" s="471">
        <v>277600</v>
      </c>
      <c r="G249" s="471">
        <v>278200</v>
      </c>
      <c r="H249" s="471">
        <v>444700</v>
      </c>
      <c r="I249" s="517">
        <v>2.44</v>
      </c>
      <c r="J249" s="517">
        <v>17.489999999999998</v>
      </c>
      <c r="K249" s="517">
        <v>44</v>
      </c>
      <c r="L249" s="517">
        <v>10.92</v>
      </c>
      <c r="M249" s="517">
        <v>0.66</v>
      </c>
    </row>
    <row r="250" spans="1:13">
      <c r="A250" s="473" t="s">
        <v>325</v>
      </c>
      <c r="B250" s="507" t="s">
        <v>326</v>
      </c>
      <c r="C250" s="507" t="s">
        <v>521</v>
      </c>
      <c r="D250" s="507" t="s">
        <v>474</v>
      </c>
      <c r="E250" s="474" t="s">
        <v>496</v>
      </c>
      <c r="F250" s="471">
        <v>9200</v>
      </c>
      <c r="G250" s="471">
        <v>9300</v>
      </c>
      <c r="H250" s="471">
        <v>20500</v>
      </c>
      <c r="I250" s="517">
        <v>4.24</v>
      </c>
      <c r="J250" s="517">
        <v>30.33</v>
      </c>
      <c r="K250" s="517">
        <v>81.99</v>
      </c>
      <c r="L250" s="517">
        <v>13.57</v>
      </c>
      <c r="M250" s="517">
        <v>0.53</v>
      </c>
    </row>
    <row r="251" spans="1:13">
      <c r="A251" s="473" t="s">
        <v>325</v>
      </c>
      <c r="B251" s="507" t="s">
        <v>326</v>
      </c>
      <c r="C251" s="507" t="s">
        <v>521</v>
      </c>
      <c r="D251" s="507" t="s">
        <v>474</v>
      </c>
      <c r="E251" s="474" t="s">
        <v>500</v>
      </c>
      <c r="F251" s="471">
        <v>4600</v>
      </c>
      <c r="G251" s="471">
        <v>4600</v>
      </c>
      <c r="H251" s="471">
        <v>8900</v>
      </c>
      <c r="I251" s="517">
        <v>3.11</v>
      </c>
      <c r="J251" s="517">
        <v>21.86</v>
      </c>
      <c r="K251" s="517">
        <v>56.37</v>
      </c>
      <c r="L251" s="517">
        <v>11.25</v>
      </c>
      <c r="M251" s="517">
        <v>0.63</v>
      </c>
    </row>
    <row r="252" spans="1:13">
      <c r="A252" s="473" t="s">
        <v>325</v>
      </c>
      <c r="B252" s="507" t="s">
        <v>326</v>
      </c>
      <c r="C252" s="507" t="s">
        <v>521</v>
      </c>
      <c r="D252" s="507" t="s">
        <v>474</v>
      </c>
      <c r="E252" s="474" t="s">
        <v>501</v>
      </c>
      <c r="F252" s="471">
        <v>263900</v>
      </c>
      <c r="G252" s="471">
        <v>264400</v>
      </c>
      <c r="H252" s="471">
        <v>415300</v>
      </c>
      <c r="I252" s="517">
        <v>2.37</v>
      </c>
      <c r="J252" s="517">
        <v>16.97</v>
      </c>
      <c r="K252" s="517">
        <v>42.46</v>
      </c>
      <c r="L252" s="517">
        <v>10.78</v>
      </c>
      <c r="M252" s="517">
        <v>0.66</v>
      </c>
    </row>
    <row r="253" spans="1:13">
      <c r="A253" s="473" t="s">
        <v>325</v>
      </c>
      <c r="B253" s="507" t="s">
        <v>326</v>
      </c>
      <c r="C253" s="507" t="s">
        <v>521</v>
      </c>
      <c r="D253" s="507" t="s">
        <v>474</v>
      </c>
      <c r="E253" s="474" t="s">
        <v>509</v>
      </c>
      <c r="F253" s="471">
        <v>0</v>
      </c>
      <c r="G253" s="471">
        <v>0</v>
      </c>
      <c r="H253" s="471">
        <v>0</v>
      </c>
      <c r="I253" s="517">
        <v>4</v>
      </c>
      <c r="J253" s="517">
        <v>51.4</v>
      </c>
      <c r="K253" s="517">
        <v>114</v>
      </c>
      <c r="L253" s="517">
        <v>51.4</v>
      </c>
      <c r="M253" s="517">
        <v>0.25</v>
      </c>
    </row>
    <row r="254" spans="1:13">
      <c r="A254" s="473" t="s">
        <v>325</v>
      </c>
      <c r="B254" s="507" t="s">
        <v>326</v>
      </c>
      <c r="C254" s="507" t="s">
        <v>521</v>
      </c>
      <c r="D254" s="507" t="s">
        <v>475</v>
      </c>
      <c r="E254" s="474" t="s">
        <v>304</v>
      </c>
      <c r="F254" s="471">
        <v>44800</v>
      </c>
      <c r="G254" s="471">
        <v>44900</v>
      </c>
      <c r="H254" s="471">
        <v>71600</v>
      </c>
      <c r="I254" s="517">
        <v>3.1</v>
      </c>
      <c r="J254" s="517">
        <v>19.68</v>
      </c>
      <c r="K254" s="517">
        <v>49.57</v>
      </c>
      <c r="L254" s="517">
        <v>12.32</v>
      </c>
      <c r="M254" s="517">
        <v>0.52</v>
      </c>
    </row>
    <row r="255" spans="1:13">
      <c r="A255" s="473" t="s">
        <v>325</v>
      </c>
      <c r="B255" s="507" t="s">
        <v>326</v>
      </c>
      <c r="C255" s="507" t="s">
        <v>521</v>
      </c>
      <c r="D255" s="507" t="s">
        <v>475</v>
      </c>
      <c r="E255" s="474" t="s">
        <v>496</v>
      </c>
      <c r="F255" s="471">
        <v>0</v>
      </c>
      <c r="G255" s="471">
        <v>0</v>
      </c>
      <c r="H255" s="471">
        <v>0</v>
      </c>
      <c r="I255" s="517">
        <v>4</v>
      </c>
      <c r="J255" s="517">
        <v>24</v>
      </c>
      <c r="K255" s="517">
        <v>66</v>
      </c>
      <c r="L255" s="517">
        <v>24</v>
      </c>
      <c r="M255" s="517">
        <v>0.25</v>
      </c>
    </row>
    <row r="256" spans="1:13">
      <c r="A256" s="473" t="s">
        <v>325</v>
      </c>
      <c r="B256" s="507" t="s">
        <v>326</v>
      </c>
      <c r="C256" s="507" t="s">
        <v>521</v>
      </c>
      <c r="D256" s="507" t="s">
        <v>475</v>
      </c>
      <c r="E256" s="474" t="s">
        <v>500</v>
      </c>
      <c r="F256" s="475" t="s">
        <v>327</v>
      </c>
      <c r="G256" s="475" t="s">
        <v>327</v>
      </c>
      <c r="H256" s="475" t="s">
        <v>327</v>
      </c>
      <c r="I256" s="518" t="s">
        <v>327</v>
      </c>
      <c r="J256" s="518" t="s">
        <v>327</v>
      </c>
      <c r="K256" s="518" t="s">
        <v>327</v>
      </c>
      <c r="L256" s="518" t="s">
        <v>327</v>
      </c>
      <c r="M256" s="518" t="s">
        <v>327</v>
      </c>
    </row>
    <row r="257" spans="1:13">
      <c r="A257" s="473" t="s">
        <v>325</v>
      </c>
      <c r="B257" s="507" t="s">
        <v>326</v>
      </c>
      <c r="C257" s="507" t="s">
        <v>521</v>
      </c>
      <c r="D257" s="507" t="s">
        <v>475</v>
      </c>
      <c r="E257" s="474" t="s">
        <v>501</v>
      </c>
      <c r="F257" s="471">
        <v>44800</v>
      </c>
      <c r="G257" s="471">
        <v>44900</v>
      </c>
      <c r="H257" s="471">
        <v>71500</v>
      </c>
      <c r="I257" s="517">
        <v>3.1</v>
      </c>
      <c r="J257" s="517">
        <v>19.670000000000002</v>
      </c>
      <c r="K257" s="517">
        <v>49.56</v>
      </c>
      <c r="L257" s="517">
        <v>12.32</v>
      </c>
      <c r="M257" s="517">
        <v>0.52</v>
      </c>
    </row>
    <row r="258" spans="1:13">
      <c r="A258" s="473" t="s">
        <v>325</v>
      </c>
      <c r="B258" s="507" t="s">
        <v>326</v>
      </c>
      <c r="C258" s="507" t="s">
        <v>521</v>
      </c>
      <c r="D258" s="507" t="s">
        <v>475</v>
      </c>
      <c r="E258" s="474" t="s">
        <v>509</v>
      </c>
      <c r="F258" s="475" t="s">
        <v>327</v>
      </c>
      <c r="G258" s="475" t="s">
        <v>327</v>
      </c>
      <c r="H258" s="475" t="s">
        <v>327</v>
      </c>
      <c r="I258" s="518" t="s">
        <v>327</v>
      </c>
      <c r="J258" s="518" t="s">
        <v>327</v>
      </c>
      <c r="K258" s="518" t="s">
        <v>327</v>
      </c>
      <c r="L258" s="518" t="s">
        <v>327</v>
      </c>
      <c r="M258" s="518" t="s">
        <v>327</v>
      </c>
    </row>
    <row r="259" spans="1:13">
      <c r="A259" s="473" t="s">
        <v>325</v>
      </c>
      <c r="B259" s="507" t="s">
        <v>326</v>
      </c>
      <c r="C259" s="507" t="s">
        <v>521</v>
      </c>
      <c r="D259" s="507" t="s">
        <v>476</v>
      </c>
      <c r="E259" s="474" t="s">
        <v>304</v>
      </c>
      <c r="F259" s="471">
        <v>26800</v>
      </c>
      <c r="G259" s="471">
        <v>26800</v>
      </c>
      <c r="H259" s="471">
        <v>48400</v>
      </c>
      <c r="I259" s="517">
        <v>3.07</v>
      </c>
      <c r="J259" s="517">
        <v>20.99</v>
      </c>
      <c r="K259" s="517">
        <v>53.26</v>
      </c>
      <c r="L259" s="517">
        <v>11.63</v>
      </c>
      <c r="M259" s="517">
        <v>0.59</v>
      </c>
    </row>
    <row r="260" spans="1:13">
      <c r="A260" s="473" t="s">
        <v>325</v>
      </c>
      <c r="B260" s="507" t="s">
        <v>326</v>
      </c>
      <c r="C260" s="507" t="s">
        <v>521</v>
      </c>
      <c r="D260" s="507" t="s">
        <v>476</v>
      </c>
      <c r="E260" s="474" t="s">
        <v>496</v>
      </c>
      <c r="F260" s="475" t="s">
        <v>327</v>
      </c>
      <c r="G260" s="475" t="s">
        <v>327</v>
      </c>
      <c r="H260" s="475" t="s">
        <v>327</v>
      </c>
      <c r="I260" s="518" t="s">
        <v>327</v>
      </c>
      <c r="J260" s="518" t="s">
        <v>327</v>
      </c>
      <c r="K260" s="518" t="s">
        <v>327</v>
      </c>
      <c r="L260" s="518" t="s">
        <v>327</v>
      </c>
      <c r="M260" s="518" t="s">
        <v>327</v>
      </c>
    </row>
    <row r="261" spans="1:13">
      <c r="A261" s="473" t="s">
        <v>325</v>
      </c>
      <c r="B261" s="507" t="s">
        <v>326</v>
      </c>
      <c r="C261" s="507" t="s">
        <v>521</v>
      </c>
      <c r="D261" s="507" t="s">
        <v>476</v>
      </c>
      <c r="E261" s="474" t="s">
        <v>500</v>
      </c>
      <c r="F261" s="475" t="s">
        <v>327</v>
      </c>
      <c r="G261" s="475" t="s">
        <v>327</v>
      </c>
      <c r="H261" s="475" t="s">
        <v>327</v>
      </c>
      <c r="I261" s="518" t="s">
        <v>327</v>
      </c>
      <c r="J261" s="518" t="s">
        <v>327</v>
      </c>
      <c r="K261" s="518" t="s">
        <v>327</v>
      </c>
      <c r="L261" s="518" t="s">
        <v>327</v>
      </c>
      <c r="M261" s="518" t="s">
        <v>327</v>
      </c>
    </row>
    <row r="262" spans="1:13">
      <c r="A262" s="473" t="s">
        <v>325</v>
      </c>
      <c r="B262" s="507" t="s">
        <v>326</v>
      </c>
      <c r="C262" s="507" t="s">
        <v>521</v>
      </c>
      <c r="D262" s="507" t="s">
        <v>476</v>
      </c>
      <c r="E262" s="474" t="s">
        <v>501</v>
      </c>
      <c r="F262" s="471">
        <v>26800</v>
      </c>
      <c r="G262" s="471">
        <v>26800</v>
      </c>
      <c r="H262" s="471">
        <v>48400</v>
      </c>
      <c r="I262" s="517">
        <v>3.07</v>
      </c>
      <c r="J262" s="517">
        <v>20.99</v>
      </c>
      <c r="K262" s="517">
        <v>53.26</v>
      </c>
      <c r="L262" s="517">
        <v>11.63</v>
      </c>
      <c r="M262" s="517">
        <v>0.59</v>
      </c>
    </row>
    <row r="263" spans="1:13">
      <c r="A263" s="473" t="s">
        <v>325</v>
      </c>
      <c r="B263" s="507" t="s">
        <v>326</v>
      </c>
      <c r="C263" s="507" t="s">
        <v>521</v>
      </c>
      <c r="D263" s="507" t="s">
        <v>476</v>
      </c>
      <c r="E263" s="474" t="s">
        <v>509</v>
      </c>
      <c r="F263" s="475" t="s">
        <v>327</v>
      </c>
      <c r="G263" s="475" t="s">
        <v>327</v>
      </c>
      <c r="H263" s="475" t="s">
        <v>327</v>
      </c>
      <c r="I263" s="518" t="s">
        <v>327</v>
      </c>
      <c r="J263" s="518" t="s">
        <v>327</v>
      </c>
      <c r="K263" s="518" t="s">
        <v>327</v>
      </c>
      <c r="L263" s="518" t="s">
        <v>327</v>
      </c>
      <c r="M263" s="518" t="s">
        <v>327</v>
      </c>
    </row>
    <row r="264" spans="1:13">
      <c r="A264" s="473" t="s">
        <v>325</v>
      </c>
      <c r="B264" s="507" t="s">
        <v>326</v>
      </c>
      <c r="C264" s="507" t="s">
        <v>521</v>
      </c>
      <c r="D264" s="507" t="s">
        <v>477</v>
      </c>
      <c r="E264" s="474" t="s">
        <v>304</v>
      </c>
      <c r="F264" s="471">
        <v>190700</v>
      </c>
      <c r="G264" s="471">
        <v>191200</v>
      </c>
      <c r="H264" s="471">
        <v>299900</v>
      </c>
      <c r="I264" s="517">
        <v>2.2200000000000002</v>
      </c>
      <c r="J264" s="517">
        <v>16.47</v>
      </c>
      <c r="K264" s="517">
        <v>41.42</v>
      </c>
      <c r="L264" s="517">
        <v>10.47</v>
      </c>
      <c r="M264" s="517">
        <v>0.71</v>
      </c>
    </row>
    <row r="265" spans="1:13">
      <c r="A265" s="473" t="s">
        <v>325</v>
      </c>
      <c r="B265" s="507" t="s">
        <v>326</v>
      </c>
      <c r="C265" s="507" t="s">
        <v>521</v>
      </c>
      <c r="D265" s="507" t="s">
        <v>477</v>
      </c>
      <c r="E265" s="474" t="s">
        <v>496</v>
      </c>
      <c r="F265" s="471">
        <v>8600</v>
      </c>
      <c r="G265" s="471">
        <v>8700</v>
      </c>
      <c r="H265" s="471">
        <v>19100</v>
      </c>
      <c r="I265" s="517">
        <v>4.1399999999999997</v>
      </c>
      <c r="J265" s="517">
        <v>29.1</v>
      </c>
      <c r="K265" s="517">
        <v>78.55</v>
      </c>
      <c r="L265" s="517">
        <v>13.14</v>
      </c>
      <c r="M265" s="517">
        <v>0.53</v>
      </c>
    </row>
    <row r="266" spans="1:13">
      <c r="A266" s="473" t="s">
        <v>325</v>
      </c>
      <c r="B266" s="507" t="s">
        <v>326</v>
      </c>
      <c r="C266" s="507" t="s">
        <v>521</v>
      </c>
      <c r="D266" s="507" t="s">
        <v>477</v>
      </c>
      <c r="E266" s="474" t="s">
        <v>500</v>
      </c>
      <c r="F266" s="471">
        <v>4400</v>
      </c>
      <c r="G266" s="471">
        <v>4500</v>
      </c>
      <c r="H266" s="471">
        <v>8700</v>
      </c>
      <c r="I266" s="517">
        <v>3.1</v>
      </c>
      <c r="J266" s="517">
        <v>21.86</v>
      </c>
      <c r="K266" s="517">
        <v>56.17</v>
      </c>
      <c r="L266" s="517">
        <v>11.22</v>
      </c>
      <c r="M266" s="517">
        <v>0.63</v>
      </c>
    </row>
    <row r="267" spans="1:13">
      <c r="A267" s="473" t="s">
        <v>325</v>
      </c>
      <c r="B267" s="507" t="s">
        <v>326</v>
      </c>
      <c r="C267" s="507" t="s">
        <v>521</v>
      </c>
      <c r="D267" s="507" t="s">
        <v>477</v>
      </c>
      <c r="E267" s="474" t="s">
        <v>501</v>
      </c>
      <c r="F267" s="471">
        <v>177600</v>
      </c>
      <c r="G267" s="471">
        <v>178000</v>
      </c>
      <c r="H267" s="471">
        <v>272100</v>
      </c>
      <c r="I267" s="517">
        <v>2.1</v>
      </c>
      <c r="J267" s="517">
        <v>15.72</v>
      </c>
      <c r="K267" s="517">
        <v>39.24</v>
      </c>
      <c r="L267" s="517">
        <v>10.26</v>
      </c>
      <c r="M267" s="517">
        <v>0.73</v>
      </c>
    </row>
    <row r="268" spans="1:13">
      <c r="A268" s="473" t="s">
        <v>325</v>
      </c>
      <c r="B268" s="507" t="s">
        <v>326</v>
      </c>
      <c r="C268" s="507" t="s">
        <v>521</v>
      </c>
      <c r="D268" s="507" t="s">
        <v>477</v>
      </c>
      <c r="E268" s="474" t="s">
        <v>509</v>
      </c>
      <c r="F268" s="471">
        <v>0</v>
      </c>
      <c r="G268" s="471">
        <v>0</v>
      </c>
      <c r="H268" s="471">
        <v>0</v>
      </c>
      <c r="I268" s="517">
        <v>4</v>
      </c>
      <c r="J268" s="517">
        <v>51.4</v>
      </c>
      <c r="K268" s="517">
        <v>114</v>
      </c>
      <c r="L268" s="517">
        <v>51.4</v>
      </c>
      <c r="M268" s="517">
        <v>0.25</v>
      </c>
    </row>
    <row r="269" spans="1:13">
      <c r="A269" s="473" t="s">
        <v>325</v>
      </c>
      <c r="B269" s="507" t="s">
        <v>326</v>
      </c>
      <c r="C269" s="507" t="s">
        <v>521</v>
      </c>
      <c r="D269" s="507" t="s">
        <v>519</v>
      </c>
      <c r="E269" s="474" t="s">
        <v>304</v>
      </c>
      <c r="F269" s="471">
        <v>21100</v>
      </c>
      <c r="G269" s="471">
        <v>21200</v>
      </c>
      <c r="H269" s="471">
        <v>36000</v>
      </c>
      <c r="I269" s="517">
        <v>2.93</v>
      </c>
      <c r="J269" s="517">
        <v>20.149999999999999</v>
      </c>
      <c r="K269" s="517">
        <v>52.41</v>
      </c>
      <c r="L269" s="517">
        <v>11.79</v>
      </c>
      <c r="M269" s="517">
        <v>0.57999999999999996</v>
      </c>
    </row>
    <row r="270" spans="1:13">
      <c r="A270" s="473" t="s">
        <v>325</v>
      </c>
      <c r="B270" s="507" t="s">
        <v>326</v>
      </c>
      <c r="C270" s="507" t="s">
        <v>521</v>
      </c>
      <c r="D270" s="507" t="s">
        <v>519</v>
      </c>
      <c r="E270" s="474" t="s">
        <v>496</v>
      </c>
      <c r="F270" s="471">
        <v>7400</v>
      </c>
      <c r="G270" s="471">
        <v>7500</v>
      </c>
      <c r="H270" s="471">
        <v>16400</v>
      </c>
      <c r="I270" s="517">
        <v>4.1500000000000004</v>
      </c>
      <c r="J270" s="517">
        <v>29.06</v>
      </c>
      <c r="K270" s="517">
        <v>77.16</v>
      </c>
      <c r="L270" s="517">
        <v>13.23</v>
      </c>
      <c r="M270" s="517">
        <v>0.53</v>
      </c>
    </row>
    <row r="271" spans="1:13">
      <c r="A271" s="473" t="s">
        <v>325</v>
      </c>
      <c r="B271" s="507" t="s">
        <v>326</v>
      </c>
      <c r="C271" s="507" t="s">
        <v>521</v>
      </c>
      <c r="D271" s="507" t="s">
        <v>519</v>
      </c>
      <c r="E271" s="474" t="s">
        <v>500</v>
      </c>
      <c r="F271" s="471">
        <v>3200</v>
      </c>
      <c r="G271" s="471">
        <v>3200</v>
      </c>
      <c r="H271" s="471">
        <v>5800</v>
      </c>
      <c r="I271" s="517">
        <v>2.98</v>
      </c>
      <c r="J271" s="517">
        <v>20.170000000000002</v>
      </c>
      <c r="K271" s="517">
        <v>53.33</v>
      </c>
      <c r="L271" s="517">
        <v>11.1</v>
      </c>
      <c r="M271" s="517">
        <v>0.61</v>
      </c>
    </row>
    <row r="272" spans="1:13">
      <c r="A272" s="473" t="s">
        <v>325</v>
      </c>
      <c r="B272" s="507" t="s">
        <v>326</v>
      </c>
      <c r="C272" s="507" t="s">
        <v>521</v>
      </c>
      <c r="D272" s="507" t="s">
        <v>519</v>
      </c>
      <c r="E272" s="474" t="s">
        <v>501</v>
      </c>
      <c r="F272" s="471">
        <v>10400</v>
      </c>
      <c r="G272" s="471">
        <v>10500</v>
      </c>
      <c r="H272" s="471">
        <v>13900</v>
      </c>
      <c r="I272" s="517">
        <v>2.0499999999999998</v>
      </c>
      <c r="J272" s="517">
        <v>13.79</v>
      </c>
      <c r="K272" s="517">
        <v>34.49</v>
      </c>
      <c r="L272" s="517">
        <v>10.39</v>
      </c>
      <c r="M272" s="517">
        <v>0.65</v>
      </c>
    </row>
    <row r="273" spans="1:13">
      <c r="A273" s="473" t="s">
        <v>325</v>
      </c>
      <c r="B273" s="507" t="s">
        <v>326</v>
      </c>
      <c r="C273" s="507" t="s">
        <v>521</v>
      </c>
      <c r="D273" s="507" t="s">
        <v>519</v>
      </c>
      <c r="E273" s="474" t="s">
        <v>509</v>
      </c>
      <c r="F273" s="475" t="s">
        <v>327</v>
      </c>
      <c r="G273" s="475" t="s">
        <v>327</v>
      </c>
      <c r="H273" s="475" t="s">
        <v>327</v>
      </c>
      <c r="I273" s="518" t="s">
        <v>327</v>
      </c>
      <c r="J273" s="518" t="s">
        <v>327</v>
      </c>
      <c r="K273" s="518" t="s">
        <v>327</v>
      </c>
      <c r="L273" s="518" t="s">
        <v>327</v>
      </c>
      <c r="M273" s="518" t="s">
        <v>327</v>
      </c>
    </row>
    <row r="274" spans="1:13">
      <c r="A274" s="473" t="s">
        <v>325</v>
      </c>
      <c r="B274" s="507" t="s">
        <v>326</v>
      </c>
      <c r="C274" s="507" t="s">
        <v>521</v>
      </c>
      <c r="D274" s="507" t="s">
        <v>520</v>
      </c>
      <c r="E274" s="474" t="s">
        <v>304</v>
      </c>
      <c r="F274" s="471">
        <v>169600</v>
      </c>
      <c r="G274" s="471">
        <v>170000</v>
      </c>
      <c r="H274" s="471">
        <v>263900</v>
      </c>
      <c r="I274" s="517">
        <v>2.13</v>
      </c>
      <c r="J274" s="517">
        <v>16.02</v>
      </c>
      <c r="K274" s="517">
        <v>40.06</v>
      </c>
      <c r="L274" s="517">
        <v>10.29</v>
      </c>
      <c r="M274" s="517">
        <v>0.73</v>
      </c>
    </row>
    <row r="275" spans="1:13">
      <c r="A275" s="473" t="s">
        <v>325</v>
      </c>
      <c r="B275" s="507" t="s">
        <v>326</v>
      </c>
      <c r="C275" s="507" t="s">
        <v>521</v>
      </c>
      <c r="D275" s="507" t="s">
        <v>520</v>
      </c>
      <c r="E275" s="474" t="s">
        <v>496</v>
      </c>
      <c r="F275" s="471">
        <v>1200</v>
      </c>
      <c r="G275" s="471">
        <v>1200</v>
      </c>
      <c r="H275" s="471">
        <v>2700</v>
      </c>
      <c r="I275" s="517">
        <v>4.08</v>
      </c>
      <c r="J275" s="517">
        <v>29.35</v>
      </c>
      <c r="K275" s="517">
        <v>87.35</v>
      </c>
      <c r="L275" s="517">
        <v>12.61</v>
      </c>
      <c r="M275" s="517">
        <v>0.56999999999999995</v>
      </c>
    </row>
    <row r="276" spans="1:13">
      <c r="A276" s="473" t="s">
        <v>325</v>
      </c>
      <c r="B276" s="507" t="s">
        <v>326</v>
      </c>
      <c r="C276" s="507" t="s">
        <v>521</v>
      </c>
      <c r="D276" s="507" t="s">
        <v>520</v>
      </c>
      <c r="E276" s="474" t="s">
        <v>500</v>
      </c>
      <c r="F276" s="471">
        <v>1300</v>
      </c>
      <c r="G276" s="471">
        <v>1300</v>
      </c>
      <c r="H276" s="471">
        <v>2900</v>
      </c>
      <c r="I276" s="517">
        <v>3.4</v>
      </c>
      <c r="J276" s="517">
        <v>26.09</v>
      </c>
      <c r="K276" s="517">
        <v>63.32</v>
      </c>
      <c r="L276" s="517">
        <v>11.48</v>
      </c>
      <c r="M276" s="517">
        <v>0.67</v>
      </c>
    </row>
    <row r="277" spans="1:13">
      <c r="A277" s="473" t="s">
        <v>325</v>
      </c>
      <c r="B277" s="507" t="s">
        <v>326</v>
      </c>
      <c r="C277" s="507" t="s">
        <v>521</v>
      </c>
      <c r="D277" s="507" t="s">
        <v>520</v>
      </c>
      <c r="E277" s="474" t="s">
        <v>501</v>
      </c>
      <c r="F277" s="471">
        <v>167200</v>
      </c>
      <c r="G277" s="471">
        <v>167500</v>
      </c>
      <c r="H277" s="471">
        <v>258300</v>
      </c>
      <c r="I277" s="517">
        <v>2.1</v>
      </c>
      <c r="J277" s="517">
        <v>15.84</v>
      </c>
      <c r="K277" s="517">
        <v>39.54</v>
      </c>
      <c r="L277" s="517">
        <v>10.25</v>
      </c>
      <c r="M277" s="517">
        <v>0.73</v>
      </c>
    </row>
    <row r="278" spans="1:13">
      <c r="A278" s="473" t="s">
        <v>325</v>
      </c>
      <c r="B278" s="507" t="s">
        <v>326</v>
      </c>
      <c r="C278" s="507" t="s">
        <v>521</v>
      </c>
      <c r="D278" s="507" t="s">
        <v>520</v>
      </c>
      <c r="E278" s="474" t="s">
        <v>509</v>
      </c>
      <c r="F278" s="471">
        <v>0</v>
      </c>
      <c r="G278" s="471">
        <v>0</v>
      </c>
      <c r="H278" s="471">
        <v>0</v>
      </c>
      <c r="I278" s="517">
        <v>4</v>
      </c>
      <c r="J278" s="517">
        <v>51.4</v>
      </c>
      <c r="K278" s="517">
        <v>114</v>
      </c>
      <c r="L278" s="517">
        <v>51.4</v>
      </c>
      <c r="M278" s="517">
        <v>0.25</v>
      </c>
    </row>
    <row r="279" spans="1:13">
      <c r="A279" s="473" t="s">
        <v>325</v>
      </c>
      <c r="B279" s="507" t="s">
        <v>326</v>
      </c>
      <c r="C279" s="507" t="s">
        <v>521</v>
      </c>
      <c r="D279" s="507" t="s">
        <v>478</v>
      </c>
      <c r="E279" s="474" t="s">
        <v>304</v>
      </c>
      <c r="F279" s="471">
        <v>15300</v>
      </c>
      <c r="G279" s="471">
        <v>15300</v>
      </c>
      <c r="H279" s="471">
        <v>24900</v>
      </c>
      <c r="I279" s="517">
        <v>2.2400000000000002</v>
      </c>
      <c r="J279" s="517">
        <v>17.66</v>
      </c>
      <c r="K279" s="517">
        <v>43.54</v>
      </c>
      <c r="L279" s="517">
        <v>10.88</v>
      </c>
      <c r="M279" s="517">
        <v>0.72</v>
      </c>
    </row>
    <row r="280" spans="1:13">
      <c r="A280" s="473" t="s">
        <v>325</v>
      </c>
      <c r="B280" s="507" t="s">
        <v>326</v>
      </c>
      <c r="C280" s="507" t="s">
        <v>521</v>
      </c>
      <c r="D280" s="507" t="s">
        <v>478</v>
      </c>
      <c r="E280" s="474" t="s">
        <v>496</v>
      </c>
      <c r="F280" s="471">
        <v>500</v>
      </c>
      <c r="G280" s="471">
        <v>500</v>
      </c>
      <c r="H280" s="471">
        <v>1400</v>
      </c>
      <c r="I280" s="517">
        <v>5.77</v>
      </c>
      <c r="J280" s="517">
        <v>49.89</v>
      </c>
      <c r="K280" s="517">
        <v>136.75</v>
      </c>
      <c r="L280" s="517">
        <v>19.22</v>
      </c>
      <c r="M280" s="517">
        <v>0.45</v>
      </c>
    </row>
    <row r="281" spans="1:13">
      <c r="A281" s="473" t="s">
        <v>325</v>
      </c>
      <c r="B281" s="507" t="s">
        <v>326</v>
      </c>
      <c r="C281" s="507" t="s">
        <v>521</v>
      </c>
      <c r="D281" s="507" t="s">
        <v>478</v>
      </c>
      <c r="E281" s="474" t="s">
        <v>500</v>
      </c>
      <c r="F281" s="471">
        <v>100</v>
      </c>
      <c r="G281" s="471">
        <v>100</v>
      </c>
      <c r="H281" s="471">
        <v>200</v>
      </c>
      <c r="I281" s="517">
        <v>3.43</v>
      </c>
      <c r="J281" s="517">
        <v>22.15</v>
      </c>
      <c r="K281" s="517">
        <v>64.17</v>
      </c>
      <c r="L281" s="517">
        <v>12.19</v>
      </c>
      <c r="M281" s="517">
        <v>0.53</v>
      </c>
    </row>
    <row r="282" spans="1:13">
      <c r="A282" s="473" t="s">
        <v>325</v>
      </c>
      <c r="B282" s="507" t="s">
        <v>326</v>
      </c>
      <c r="C282" s="507" t="s">
        <v>521</v>
      </c>
      <c r="D282" s="507" t="s">
        <v>478</v>
      </c>
      <c r="E282" s="474" t="s">
        <v>501</v>
      </c>
      <c r="F282" s="471">
        <v>14700</v>
      </c>
      <c r="G282" s="471">
        <v>14700</v>
      </c>
      <c r="H282" s="471">
        <v>23300</v>
      </c>
      <c r="I282" s="517">
        <v>2.1</v>
      </c>
      <c r="J282" s="517">
        <v>16.43</v>
      </c>
      <c r="K282" s="517">
        <v>39.93</v>
      </c>
      <c r="L282" s="517">
        <v>10.36</v>
      </c>
      <c r="M282" s="517">
        <v>0.76</v>
      </c>
    </row>
    <row r="283" spans="1:13">
      <c r="A283" s="473" t="s">
        <v>325</v>
      </c>
      <c r="B283" s="507" t="s">
        <v>326</v>
      </c>
      <c r="C283" s="507" t="s">
        <v>521</v>
      </c>
      <c r="D283" s="507" t="s">
        <v>478</v>
      </c>
      <c r="E283" s="474" t="s">
        <v>509</v>
      </c>
      <c r="F283" s="475" t="s">
        <v>327</v>
      </c>
      <c r="G283" s="475" t="s">
        <v>327</v>
      </c>
      <c r="H283" s="475" t="s">
        <v>327</v>
      </c>
      <c r="I283" s="518" t="s">
        <v>327</v>
      </c>
      <c r="J283" s="518" t="s">
        <v>327</v>
      </c>
      <c r="K283" s="518" t="s">
        <v>327</v>
      </c>
      <c r="L283" s="518" t="s">
        <v>327</v>
      </c>
      <c r="M283" s="518" t="s">
        <v>327</v>
      </c>
    </row>
    <row r="284" spans="1:13">
      <c r="A284" s="473" t="s">
        <v>325</v>
      </c>
      <c r="B284" s="507" t="s">
        <v>326</v>
      </c>
      <c r="C284" s="507" t="s">
        <v>522</v>
      </c>
      <c r="D284" s="507" t="s">
        <v>304</v>
      </c>
      <c r="E284" s="474" t="s">
        <v>304</v>
      </c>
      <c r="F284" s="471">
        <v>5500</v>
      </c>
      <c r="G284" s="471">
        <v>5600</v>
      </c>
      <c r="H284" s="471">
        <v>12000</v>
      </c>
      <c r="I284" s="517">
        <v>4.95</v>
      </c>
      <c r="J284" s="517">
        <v>38.9</v>
      </c>
      <c r="K284" s="517">
        <v>127.2</v>
      </c>
      <c r="L284" s="517">
        <v>17.05</v>
      </c>
      <c r="M284" s="517">
        <v>0.46</v>
      </c>
    </row>
    <row r="285" spans="1:13">
      <c r="A285" s="473" t="s">
        <v>325</v>
      </c>
      <c r="B285" s="507" t="s">
        <v>326</v>
      </c>
      <c r="C285" s="507" t="s">
        <v>522</v>
      </c>
      <c r="D285" s="507" t="s">
        <v>473</v>
      </c>
      <c r="E285" s="474" t="s">
        <v>304</v>
      </c>
      <c r="F285" s="471">
        <v>4500</v>
      </c>
      <c r="G285" s="471">
        <v>4500</v>
      </c>
      <c r="H285" s="471">
        <v>10200</v>
      </c>
      <c r="I285" s="517">
        <v>5.08</v>
      </c>
      <c r="J285" s="517">
        <v>40.04</v>
      </c>
      <c r="K285" s="517">
        <v>130.99</v>
      </c>
      <c r="L285" s="517">
        <v>17.46</v>
      </c>
      <c r="M285" s="517">
        <v>0.45</v>
      </c>
    </row>
    <row r="286" spans="1:13">
      <c r="A286" s="473" t="s">
        <v>325</v>
      </c>
      <c r="B286" s="507" t="s">
        <v>326</v>
      </c>
      <c r="C286" s="507" t="s">
        <v>522</v>
      </c>
      <c r="D286" s="507" t="s">
        <v>474</v>
      </c>
      <c r="E286" s="474" t="s">
        <v>304</v>
      </c>
      <c r="F286" s="471">
        <v>500</v>
      </c>
      <c r="G286" s="471">
        <v>500</v>
      </c>
      <c r="H286" s="471">
        <v>1000</v>
      </c>
      <c r="I286" s="517">
        <v>3.7</v>
      </c>
      <c r="J286" s="517">
        <v>27.99</v>
      </c>
      <c r="K286" s="517">
        <v>90.6</v>
      </c>
      <c r="L286" s="517">
        <v>12.87</v>
      </c>
      <c r="M286" s="517">
        <v>0.59</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6B93D-731A-4A06-AED0-DF7A6387B5D7}">
  <dimension ref="A1:Q104"/>
  <sheetViews>
    <sheetView workbookViewId="0">
      <selection activeCell="L31" sqref="L31"/>
    </sheetView>
  </sheetViews>
  <sheetFormatPr defaultRowHeight="12.5"/>
  <cols>
    <col min="1" max="1" width="4.08984375" style="949" customWidth="1"/>
    <col min="2" max="2" width="8.81640625" style="949" bestFit="1" customWidth="1"/>
    <col min="3" max="4" width="9.36328125" style="949" bestFit="1" customWidth="1"/>
    <col min="5" max="5" width="9.08984375" style="949" bestFit="1" customWidth="1"/>
    <col min="6" max="6" width="9.36328125" style="949" bestFit="1" customWidth="1"/>
    <col min="7" max="7" width="9.08984375" style="949" bestFit="1" customWidth="1"/>
    <col min="8" max="8" width="8.90625" style="949" bestFit="1" customWidth="1"/>
    <col min="9" max="10" width="9.08984375" style="949" bestFit="1" customWidth="1"/>
    <col min="11" max="11" width="8.90625" style="949" bestFit="1" customWidth="1"/>
    <col min="12" max="12" width="10.08984375" style="949" bestFit="1" customWidth="1"/>
    <col min="13" max="13" width="9.90625" style="949" customWidth="1"/>
    <col min="14" max="14" width="9" style="949" bestFit="1" customWidth="1"/>
    <col min="15" max="15" width="10.453125" style="949" customWidth="1"/>
    <col min="16" max="16" width="8.7265625" style="949"/>
    <col min="17" max="17" width="9.81640625" style="949" customWidth="1"/>
    <col min="18" max="16384" width="8.7265625" style="949"/>
  </cols>
  <sheetData>
    <row r="1" spans="1:17" ht="15.5" customHeight="1">
      <c r="A1" s="948"/>
      <c r="B1" s="358" t="s">
        <v>982</v>
      </c>
      <c r="C1" s="948"/>
      <c r="D1" s="948"/>
      <c r="E1" s="948"/>
      <c r="F1" s="948"/>
      <c r="G1" s="948"/>
      <c r="H1" s="948"/>
      <c r="I1" s="948"/>
      <c r="J1" s="948"/>
      <c r="K1" s="948"/>
      <c r="L1" s="948" t="s">
        <v>969</v>
      </c>
      <c r="M1" s="948"/>
      <c r="N1" s="948"/>
      <c r="O1" s="948"/>
    </row>
    <row r="2" spans="1:17" ht="15.5" customHeight="1">
      <c r="A2" s="948"/>
      <c r="B2" s="1738" t="s">
        <v>79</v>
      </c>
      <c r="C2" s="1739" t="s">
        <v>55</v>
      </c>
      <c r="D2" s="1738" t="s">
        <v>89</v>
      </c>
      <c r="E2" s="1738"/>
      <c r="F2" s="1726" t="s">
        <v>100</v>
      </c>
      <c r="G2" s="1700" t="s">
        <v>118</v>
      </c>
      <c r="H2" s="1731" t="s">
        <v>141</v>
      </c>
      <c r="I2" s="1740" t="s">
        <v>56</v>
      </c>
      <c r="J2" s="1714" t="s">
        <v>89</v>
      </c>
      <c r="K2" s="1710"/>
      <c r="L2" s="1736" t="s">
        <v>64</v>
      </c>
      <c r="M2" s="1726" t="s">
        <v>92</v>
      </c>
      <c r="N2" s="1727" t="s">
        <v>63</v>
      </c>
      <c r="O2" s="1030" t="s">
        <v>233</v>
      </c>
      <c r="Q2" s="639" t="s">
        <v>978</v>
      </c>
    </row>
    <row r="3" spans="1:17" ht="15.5" customHeight="1">
      <c r="A3" s="948"/>
      <c r="B3" s="1738"/>
      <c r="C3" s="1739"/>
      <c r="D3" s="1089" t="s">
        <v>90</v>
      </c>
      <c r="E3" s="953" t="s">
        <v>91</v>
      </c>
      <c r="F3" s="1733"/>
      <c r="G3" s="1701"/>
      <c r="H3" s="1733"/>
      <c r="I3" s="1740"/>
      <c r="J3" s="1096" t="s">
        <v>90</v>
      </c>
      <c r="K3" s="953" t="s">
        <v>91</v>
      </c>
      <c r="L3" s="1737"/>
      <c r="M3" s="1735"/>
      <c r="N3" s="1728"/>
      <c r="O3" s="1046"/>
      <c r="Q3" s="1376" t="s">
        <v>1014</v>
      </c>
    </row>
    <row r="4" spans="1:17" ht="15.5" hidden="1" customHeight="1">
      <c r="A4" s="948"/>
      <c r="B4" s="1030" t="s">
        <v>945</v>
      </c>
      <c r="C4" s="1083">
        <f>'1住宅数'!D6</f>
        <v>1200480</v>
      </c>
      <c r="D4" s="1033" t="str">
        <f>'1住宅数'!E6</f>
        <v>-</v>
      </c>
      <c r="E4" s="1031" t="str">
        <f>'1住宅数'!F6</f>
        <v>-</v>
      </c>
      <c r="F4" s="1083">
        <f>'1住宅数'!G6</f>
        <v>1123650</v>
      </c>
      <c r="G4" s="1031">
        <f>'1住宅数'!H6</f>
        <v>56690</v>
      </c>
      <c r="H4" s="1032">
        <f>'1住宅数'!I6</f>
        <v>4.7222777555644404</v>
      </c>
      <c r="I4" s="1031">
        <f>'1住宅数'!J6</f>
        <v>1166670</v>
      </c>
      <c r="J4" s="1097"/>
      <c r="K4" s="1049"/>
      <c r="L4" s="1031">
        <f>'1住宅数'!M6</f>
        <v>4475700</v>
      </c>
      <c r="M4" s="1090">
        <f>'1住宅数'!N6</f>
        <v>1.0289799172002365</v>
      </c>
      <c r="N4" s="1091">
        <f>'1住宅数'!O6</f>
        <v>3.8363033248476435</v>
      </c>
      <c r="O4" s="977"/>
    </row>
    <row r="5" spans="1:17" ht="15.5" customHeight="1">
      <c r="A5" s="948"/>
      <c r="B5" s="1030" t="s">
        <v>947</v>
      </c>
      <c r="C5" s="1073">
        <f>'1住宅数'!D7</f>
        <v>1428200</v>
      </c>
      <c r="D5" s="1084">
        <f>'1住宅数'!E7</f>
        <v>227720</v>
      </c>
      <c r="E5" s="1093">
        <f>'1住宅数'!F7</f>
        <v>18.969079035052648</v>
      </c>
      <c r="F5" s="1074">
        <f>'1住宅数'!G7</f>
        <v>1299900</v>
      </c>
      <c r="G5" s="1041">
        <f>'1住宅数'!H7</f>
        <v>93700</v>
      </c>
      <c r="H5" s="1075">
        <f>'1住宅数'!I7</f>
        <v>6.5607057835037104</v>
      </c>
      <c r="I5" s="1040">
        <f>'1住宅数'!J7</f>
        <v>1336900</v>
      </c>
      <c r="J5" s="1076">
        <f>'1住宅数'!K7</f>
        <v>170230</v>
      </c>
      <c r="K5" s="1098">
        <f>'1住宅数'!L7</f>
        <v>14.591101168282378</v>
      </c>
      <c r="L5" s="1040">
        <f>'1住宅数'!M7</f>
        <v>4805600</v>
      </c>
      <c r="M5" s="1077">
        <f>'1住宅数'!N7</f>
        <v>1.0682923180492183</v>
      </c>
      <c r="N5" s="1092">
        <f>'1住宅数'!O7</f>
        <v>3.5945844864986163</v>
      </c>
      <c r="O5" s="977"/>
      <c r="Q5" s="1021">
        <f>C5-I5</f>
        <v>91300</v>
      </c>
    </row>
    <row r="6" spans="1:17" ht="15.5" customHeight="1">
      <c r="A6" s="948"/>
      <c r="B6" s="954" t="s">
        <v>946</v>
      </c>
      <c r="C6" s="995">
        <f>'1住宅数'!D8</f>
        <v>1615300</v>
      </c>
      <c r="D6" s="1085">
        <f>'1住宅数'!E8</f>
        <v>187100</v>
      </c>
      <c r="E6" s="1094">
        <f>'1住宅数'!F8</f>
        <v>13.100406105587453</v>
      </c>
      <c r="F6" s="971">
        <f>'1住宅数'!G8</f>
        <v>1440700</v>
      </c>
      <c r="G6" s="967">
        <f>'1住宅数'!H8</f>
        <v>139200</v>
      </c>
      <c r="H6" s="1068">
        <f>'1住宅数'!I8</f>
        <v>8.6175942549371634</v>
      </c>
      <c r="I6" s="1038">
        <f>'1住宅数'!J8</f>
        <v>1468100</v>
      </c>
      <c r="J6" s="1069">
        <f>'1住宅数'!K8</f>
        <v>131200</v>
      </c>
      <c r="K6" s="1095">
        <f>'1住宅数'!L8</f>
        <v>9.8137482235021327</v>
      </c>
      <c r="L6" s="1038">
        <f>'1住宅数'!M8</f>
        <v>5102500</v>
      </c>
      <c r="M6" s="1071">
        <f>'1住宅数'!N8</f>
        <v>1.1002656494789183</v>
      </c>
      <c r="N6" s="976">
        <f>'1住宅数'!O8</f>
        <v>3.4755806825148152</v>
      </c>
      <c r="O6" s="977"/>
      <c r="Q6" s="1021">
        <f t="shared" ref="Q6:Q15" si="0">C6-I6</f>
        <v>147200</v>
      </c>
    </row>
    <row r="7" spans="1:17" ht="15.5" customHeight="1">
      <c r="A7" s="948"/>
      <c r="B7" s="954" t="s">
        <v>961</v>
      </c>
      <c r="C7" s="995">
        <f>'1住宅数'!D9</f>
        <v>1738100</v>
      </c>
      <c r="D7" s="1085">
        <f>'1住宅数'!E9</f>
        <v>122800</v>
      </c>
      <c r="E7" s="1094">
        <f>'1住宅数'!F9</f>
        <v>7.6023029777750262</v>
      </c>
      <c r="F7" s="971">
        <f>'1住宅数'!G9</f>
        <v>1527400</v>
      </c>
      <c r="G7" s="967">
        <f>'1住宅数'!H9</f>
        <v>173100</v>
      </c>
      <c r="H7" s="1068">
        <f>'1住宅数'!I9</f>
        <v>9.9591507968471316</v>
      </c>
      <c r="I7" s="1038">
        <f>'1住宅数'!J9</f>
        <v>1548200</v>
      </c>
      <c r="J7" s="1069">
        <f>'1住宅数'!K9</f>
        <v>80100</v>
      </c>
      <c r="K7" s="1095">
        <f>'1住宅数'!L9</f>
        <v>5.4560316054764666</v>
      </c>
      <c r="L7" s="1038">
        <f>'1住宅数'!M9</f>
        <v>5223700</v>
      </c>
      <c r="M7" s="1071">
        <f>'1住宅数'!N9</f>
        <v>1.1226585712440253</v>
      </c>
      <c r="N7" s="976">
        <f>'1住宅数'!O9</f>
        <v>3.3740472807130861</v>
      </c>
      <c r="O7" s="977"/>
      <c r="Q7" s="1021">
        <f t="shared" si="0"/>
        <v>189900</v>
      </c>
    </row>
    <row r="8" spans="1:17" ht="15.5" customHeight="1">
      <c r="A8" s="948"/>
      <c r="B8" s="954" t="s">
        <v>962</v>
      </c>
      <c r="C8" s="995">
        <f>'1住宅数'!D10</f>
        <v>1862700</v>
      </c>
      <c r="D8" s="1085">
        <f>'1住宅数'!E10</f>
        <v>124600</v>
      </c>
      <c r="E8" s="1094">
        <f>'1住宅数'!F10</f>
        <v>7.1687474828836084</v>
      </c>
      <c r="F8" s="971">
        <f>'1住宅数'!G10</f>
        <v>1632300</v>
      </c>
      <c r="G8" s="967">
        <f>'1住宅数'!H10</f>
        <v>195800</v>
      </c>
      <c r="H8" s="1068">
        <f>'1住宅数'!I10</f>
        <v>10.511622912975788</v>
      </c>
      <c r="I8" s="1038">
        <f>'1住宅数'!J10</f>
        <v>1647300</v>
      </c>
      <c r="J8" s="1069">
        <f>'1住宅数'!K10</f>
        <v>99100</v>
      </c>
      <c r="K8" s="1095">
        <f>'1住宅数'!L10</f>
        <v>6.4009817852990567</v>
      </c>
      <c r="L8" s="1038">
        <f>'1住宅数'!M10</f>
        <v>5344200</v>
      </c>
      <c r="M8" s="1071">
        <f>'1住宅数'!N10</f>
        <v>1.1307594245128392</v>
      </c>
      <c r="N8" s="976">
        <f>'1住宅数'!O10</f>
        <v>3.2442178109633946</v>
      </c>
      <c r="O8" s="977"/>
      <c r="Q8" s="1021">
        <f t="shared" si="0"/>
        <v>215400</v>
      </c>
    </row>
    <row r="9" spans="1:17" ht="15.5" customHeight="1">
      <c r="A9" s="948"/>
      <c r="B9" s="954" t="s">
        <v>963</v>
      </c>
      <c r="C9" s="995">
        <f>'1住宅数'!D11</f>
        <v>2019300</v>
      </c>
      <c r="D9" s="1085">
        <f>'1住宅数'!E11</f>
        <v>156600</v>
      </c>
      <c r="E9" s="1094">
        <f>'1住宅数'!F11</f>
        <v>8.4071509099693991</v>
      </c>
      <c r="F9" s="971">
        <f>'1住宅数'!G11</f>
        <v>1780700</v>
      </c>
      <c r="G9" s="967">
        <f>'1住宅数'!H11</f>
        <v>202000</v>
      </c>
      <c r="H9" s="1068">
        <f>'1住宅数'!I11</f>
        <v>10.003466547813598</v>
      </c>
      <c r="I9" s="1038">
        <f>'1住宅数'!J11</f>
        <v>1796200</v>
      </c>
      <c r="J9" s="1069">
        <f>'1住宅数'!K11</f>
        <v>148900</v>
      </c>
      <c r="K9" s="1095">
        <f>'1住宅数'!L11</f>
        <v>9.0390335700843796</v>
      </c>
      <c r="L9" s="1038">
        <f>'1住宅数'!M11</f>
        <v>5484700</v>
      </c>
      <c r="M9" s="1071">
        <f>'1住宅数'!N11</f>
        <v>1.1242066585012804</v>
      </c>
      <c r="N9" s="976">
        <f>'1住宅数'!O11</f>
        <v>3.0535018372118916</v>
      </c>
      <c r="O9" s="977"/>
      <c r="Q9" s="1021">
        <f t="shared" si="0"/>
        <v>223100</v>
      </c>
    </row>
    <row r="10" spans="1:17" ht="15.5" customHeight="1">
      <c r="A10" s="948"/>
      <c r="B10" s="954" t="s">
        <v>949</v>
      </c>
      <c r="C10" s="995">
        <f>'1住宅数'!D12</f>
        <v>2214300</v>
      </c>
      <c r="D10" s="1085">
        <f>'1住宅数'!E12</f>
        <v>195000</v>
      </c>
      <c r="E10" s="1094">
        <f>'1住宅数'!F12</f>
        <v>9.6568117664537212</v>
      </c>
      <c r="F10" s="971">
        <f>'1住宅数'!G12</f>
        <v>1889600</v>
      </c>
      <c r="G10" s="967">
        <f>'1住宅数'!H12</f>
        <v>299100</v>
      </c>
      <c r="H10" s="1068">
        <f>'1住宅数'!I12</f>
        <v>13.507654789323938</v>
      </c>
      <c r="I10" s="1038">
        <f>'1住宅数'!J12</f>
        <v>1907500</v>
      </c>
      <c r="J10" s="1069">
        <f>'1住宅数'!K12</f>
        <v>111300</v>
      </c>
      <c r="K10" s="1095">
        <f>'1住宅数'!L12</f>
        <v>6.1964146531566646</v>
      </c>
      <c r="L10" s="1038">
        <f>'1住宅数'!M12</f>
        <v>5456000</v>
      </c>
      <c r="M10" s="1071">
        <f>'1住宅数'!N12</f>
        <v>1.1608387942332896</v>
      </c>
      <c r="N10" s="976">
        <f>'1住宅数'!O12</f>
        <v>2.8602883355176933</v>
      </c>
      <c r="O10" s="977"/>
      <c r="Q10" s="1021">
        <f t="shared" si="0"/>
        <v>306800</v>
      </c>
    </row>
    <row r="11" spans="1:17" ht="15.5" customHeight="1">
      <c r="A11" s="948"/>
      <c r="B11" s="954" t="s">
        <v>942</v>
      </c>
      <c r="C11" s="995">
        <f>'1住宅数'!D13</f>
        <v>2380400</v>
      </c>
      <c r="D11" s="1085">
        <f>'1住宅数'!E13</f>
        <v>166100</v>
      </c>
      <c r="E11" s="1094">
        <f>'1住宅数'!F13</f>
        <v>7.5012419274714359</v>
      </c>
      <c r="F11" s="971">
        <f>'1住宅数'!G13</f>
        <v>2052000</v>
      </c>
      <c r="G11" s="967">
        <f>'1住宅数'!H13</f>
        <v>313600</v>
      </c>
      <c r="H11" s="1068">
        <f>'1住宅数'!I13</f>
        <v>13.174256427491176</v>
      </c>
      <c r="I11" s="1038">
        <f>'1住宅数'!J13</f>
        <v>2068400</v>
      </c>
      <c r="J11" s="1069">
        <f>'1住宅数'!K13</f>
        <v>160900</v>
      </c>
      <c r="K11" s="1095">
        <f>'1住宅数'!L13</f>
        <v>8.4351245085190047</v>
      </c>
      <c r="L11" s="1038">
        <f>'1住宅数'!M13</f>
        <v>5579400</v>
      </c>
      <c r="M11" s="1071">
        <f>'1住宅数'!N13</f>
        <v>1.1508412299361825</v>
      </c>
      <c r="N11" s="976">
        <f>'1住宅数'!O13</f>
        <v>2.6974473022626184</v>
      </c>
      <c r="O11" s="977"/>
      <c r="Q11" s="1021">
        <f t="shared" si="0"/>
        <v>312000</v>
      </c>
    </row>
    <row r="12" spans="1:17" ht="15.5" customHeight="1">
      <c r="A12" s="948"/>
      <c r="B12" s="954" t="s">
        <v>964</v>
      </c>
      <c r="C12" s="995">
        <f>'1住宅数'!D14</f>
        <v>2520700</v>
      </c>
      <c r="D12" s="1085">
        <f>'1住宅数'!E14</f>
        <v>140300</v>
      </c>
      <c r="E12" s="1094">
        <f>'1住宅数'!F14</f>
        <v>5.8939674004369014</v>
      </c>
      <c r="F12" s="971">
        <f>'1住宅数'!G14</f>
        <v>2169400</v>
      </c>
      <c r="G12" s="967">
        <f>'1住宅数'!H14</f>
        <v>336200</v>
      </c>
      <c r="H12" s="1068">
        <f>'1住宅数'!I14</f>
        <v>13.337564962113699</v>
      </c>
      <c r="I12" s="1038">
        <f>'1住宅数'!J14</f>
        <v>2181800</v>
      </c>
      <c r="J12" s="1069">
        <f>'1住宅数'!K14</f>
        <v>113400</v>
      </c>
      <c r="K12" s="1095">
        <f>'1住宅数'!L14</f>
        <v>5.4824985496035579</v>
      </c>
      <c r="L12" s="1038">
        <f>'1住宅数'!M14</f>
        <v>5505200</v>
      </c>
      <c r="M12" s="1071">
        <f>'1住宅数'!N14</f>
        <v>1.1553304610871757</v>
      </c>
      <c r="N12" s="976">
        <f>'1住宅数'!O14</f>
        <v>2.523237693647447</v>
      </c>
      <c r="O12" s="977"/>
      <c r="Q12" s="1021">
        <f t="shared" si="0"/>
        <v>338900</v>
      </c>
    </row>
    <row r="13" spans="1:17" ht="15.5" customHeight="1">
      <c r="A13" s="948"/>
      <c r="B13" s="954" t="s">
        <v>965</v>
      </c>
      <c r="C13" s="995">
        <f>'1住宅数'!D15</f>
        <v>2733600</v>
      </c>
      <c r="D13" s="1085">
        <f>'1住宅数'!E15</f>
        <v>212900</v>
      </c>
      <c r="E13" s="1094">
        <f>'1住宅数'!F15</f>
        <v>8.4460665688102505</v>
      </c>
      <c r="F13" s="971">
        <f>'1住宅数'!G15</f>
        <v>2368200</v>
      </c>
      <c r="G13" s="967">
        <f>'1住宅数'!H15</f>
        <v>356500</v>
      </c>
      <c r="H13" s="1068">
        <f>'1住宅数'!I15</f>
        <v>13.041410594088381</v>
      </c>
      <c r="I13" s="1038">
        <f>'1住宅数'!J15</f>
        <v>2384500</v>
      </c>
      <c r="J13" s="1069">
        <f>'1住宅数'!K15</f>
        <v>202700</v>
      </c>
      <c r="K13" s="1095">
        <f>'1住宅数'!L15</f>
        <v>9.2904940874507282</v>
      </c>
      <c r="L13" s="1038">
        <f>'1住宅数'!M15</f>
        <v>5557500</v>
      </c>
      <c r="M13" s="1071">
        <f>'1住宅数'!N15</f>
        <v>1.1464038582512057</v>
      </c>
      <c r="N13" s="976">
        <f>'1住宅数'!O15</f>
        <v>2.3306772908366535</v>
      </c>
      <c r="O13" s="977"/>
      <c r="Q13" s="1021">
        <f t="shared" si="0"/>
        <v>349100</v>
      </c>
    </row>
    <row r="14" spans="1:17" ht="15.5" customHeight="1">
      <c r="A14" s="948"/>
      <c r="B14" s="954" t="s">
        <v>966</v>
      </c>
      <c r="C14" s="995">
        <f>'1住宅数'!D16</f>
        <v>2680900</v>
      </c>
      <c r="D14" s="1086">
        <f>'1住宅数'!E16</f>
        <v>-52700</v>
      </c>
      <c r="E14" s="1095">
        <f>'1住宅数'!F16</f>
        <v>-1.9278606965174128</v>
      </c>
      <c r="F14" s="971">
        <f>'1住宅数'!G16</f>
        <v>2308700</v>
      </c>
      <c r="G14" s="967">
        <f>'1住宅数'!H16</f>
        <v>360200</v>
      </c>
      <c r="H14" s="1068">
        <f>'1住宅数'!I16</f>
        <v>13.435786489611697</v>
      </c>
      <c r="I14" s="1038">
        <f>'1住宅数'!J16</f>
        <v>2323300</v>
      </c>
      <c r="J14" s="1069">
        <f>'1住宅数'!K16</f>
        <v>-61200</v>
      </c>
      <c r="K14" s="1095">
        <f>'1住宅数'!L16</f>
        <v>-2.5665758020549383</v>
      </c>
      <c r="L14" s="1038">
        <f>'1住宅数'!M16</f>
        <v>5478600</v>
      </c>
      <c r="M14" s="1071">
        <f>'1住宅数'!N16</f>
        <v>1.1539189945336374</v>
      </c>
      <c r="N14" s="976">
        <f>'1住宅数'!O16</f>
        <v>2.3581113071923556</v>
      </c>
      <c r="O14" s="977"/>
      <c r="Q14" s="1021">
        <f t="shared" si="0"/>
        <v>357600</v>
      </c>
    </row>
    <row r="15" spans="1:17" ht="15.5" customHeight="1">
      <c r="A15" s="948"/>
      <c r="B15" s="1099" t="s">
        <v>943</v>
      </c>
      <c r="C15" s="1100">
        <f>'1住宅数'!D17</f>
        <v>2798000</v>
      </c>
      <c r="D15" s="1101">
        <f>'1住宅数'!E17</f>
        <v>117100</v>
      </c>
      <c r="E15" s="1102">
        <f>'1住宅数'!F17</f>
        <v>4.3679361408482231</v>
      </c>
      <c r="F15" s="1103">
        <f>'1住宅数'!G17</f>
        <v>2397400</v>
      </c>
      <c r="G15" s="1104">
        <f>'1住宅数'!H17</f>
        <v>386900</v>
      </c>
      <c r="H15" s="1105">
        <f>'1住宅数'!I17</f>
        <v>13.8277340957827</v>
      </c>
      <c r="I15" s="1106">
        <f>'1住宅数'!J17</f>
        <v>2416900</v>
      </c>
      <c r="J15" s="1107">
        <f>'1住宅数'!K17</f>
        <v>93600</v>
      </c>
      <c r="K15" s="1102">
        <f>'1住宅数'!L17</f>
        <v>4.0287522059140022</v>
      </c>
      <c r="L15" s="1106">
        <f>'1住宅数'!M17</f>
        <v>5364600</v>
      </c>
      <c r="M15" s="1108">
        <f>'1住宅数'!N17</f>
        <v>1.1576813273201207</v>
      </c>
      <c r="N15" s="1109">
        <f>'1住宅数'!O17</f>
        <v>2.2196201746038313</v>
      </c>
      <c r="O15" s="1046"/>
      <c r="Q15" s="1021">
        <f t="shared" si="0"/>
        <v>381100</v>
      </c>
    </row>
    <row r="16" spans="1:17" ht="15.5" customHeight="1">
      <c r="A16" s="948"/>
      <c r="B16" s="948" t="s">
        <v>241</v>
      </c>
      <c r="C16" s="948"/>
      <c r="D16" s="948"/>
      <c r="E16" s="948"/>
      <c r="F16" s="948"/>
      <c r="G16" s="948"/>
      <c r="H16" s="948"/>
      <c r="I16" s="948"/>
      <c r="J16" s="948"/>
      <c r="K16" s="948"/>
      <c r="L16" s="948"/>
      <c r="M16" s="948"/>
      <c r="N16" s="948"/>
      <c r="O16" s="948"/>
    </row>
    <row r="17" spans="1:16" ht="15.5" customHeight="1">
      <c r="A17" s="948"/>
      <c r="B17" s="948"/>
      <c r="C17" s="948"/>
      <c r="D17" s="948"/>
      <c r="E17" s="948"/>
      <c r="F17" s="948"/>
      <c r="G17" s="948"/>
      <c r="H17" s="948"/>
      <c r="I17" s="948"/>
      <c r="J17" s="948"/>
      <c r="K17" s="948"/>
      <c r="L17" s="948"/>
      <c r="M17" s="948"/>
      <c r="N17" s="948"/>
      <c r="O17" s="948"/>
    </row>
    <row r="18" spans="1:16" ht="15.5" customHeight="1">
      <c r="A18" s="948"/>
      <c r="B18" s="358" t="s">
        <v>1018</v>
      </c>
      <c r="C18" s="948"/>
      <c r="D18" s="948"/>
      <c r="E18" s="948"/>
      <c r="F18" s="948"/>
      <c r="G18" s="948"/>
      <c r="H18" s="948"/>
      <c r="I18" s="948"/>
      <c r="K18" s="948" t="s">
        <v>967</v>
      </c>
      <c r="L18" s="948"/>
      <c r="M18" s="948"/>
      <c r="N18" s="948"/>
      <c r="O18" s="948"/>
    </row>
    <row r="19" spans="1:16" ht="15.5" customHeight="1">
      <c r="A19" s="948"/>
      <c r="B19" s="1702" t="s">
        <v>79</v>
      </c>
      <c r="C19" s="1731"/>
      <c r="D19" s="1700" t="s">
        <v>57</v>
      </c>
      <c r="E19" s="1726" t="s">
        <v>100</v>
      </c>
      <c r="F19" s="1710" t="s">
        <v>101</v>
      </c>
      <c r="G19" s="1713"/>
      <c r="H19" s="1713"/>
      <c r="I19" s="1713"/>
      <c r="J19" s="1713"/>
      <c r="K19" s="1713"/>
      <c r="L19" s="1714"/>
      <c r="M19" s="1713" t="s">
        <v>117</v>
      </c>
      <c r="N19" s="1714"/>
      <c r="O19" s="948"/>
    </row>
    <row r="20" spans="1:16" ht="21.5" customHeight="1">
      <c r="A20" s="948"/>
      <c r="B20" s="1704"/>
      <c r="C20" s="1732"/>
      <c r="D20" s="1730"/>
      <c r="E20" s="1734"/>
      <c r="F20" s="1702" t="s">
        <v>57</v>
      </c>
      <c r="G20" s="1727" t="s">
        <v>971</v>
      </c>
      <c r="H20" s="1731" t="s">
        <v>102</v>
      </c>
      <c r="I20" s="1036"/>
      <c r="J20" s="1036"/>
      <c r="K20" s="1036"/>
      <c r="L20" s="1700" t="s">
        <v>103</v>
      </c>
      <c r="M20" s="1731" t="s">
        <v>55</v>
      </c>
      <c r="N20" s="1700" t="s">
        <v>118</v>
      </c>
      <c r="O20" s="948"/>
      <c r="P20" s="81" t="s">
        <v>1002</v>
      </c>
    </row>
    <row r="21" spans="1:16" ht="22.5" customHeight="1">
      <c r="A21" s="948"/>
      <c r="B21" s="1706"/>
      <c r="C21" s="1733"/>
      <c r="D21" s="1701"/>
      <c r="E21" s="1735"/>
      <c r="F21" s="1706"/>
      <c r="G21" s="1728"/>
      <c r="H21" s="1733"/>
      <c r="I21" s="1304" t="s">
        <v>104</v>
      </c>
      <c r="J21" s="263" t="s">
        <v>105</v>
      </c>
      <c r="K21" s="1305" t="s">
        <v>62</v>
      </c>
      <c r="L21" s="1707"/>
      <c r="M21" s="1733"/>
      <c r="N21" s="1701"/>
      <c r="O21" s="948"/>
      <c r="P21" s="1375" t="s">
        <v>135</v>
      </c>
    </row>
    <row r="22" spans="1:16" ht="15.5" hidden="1" customHeight="1">
      <c r="A22" s="948"/>
      <c r="B22" s="1037"/>
      <c r="C22" s="1067" t="s">
        <v>945</v>
      </c>
      <c r="D22" s="956">
        <f>'4空き家'!D7</f>
        <v>1200480</v>
      </c>
      <c r="E22" s="991">
        <f>'4空き家'!E7</f>
        <v>1123650</v>
      </c>
      <c r="F22" s="1138">
        <f>'4空き家'!F7</f>
        <v>76820</v>
      </c>
      <c r="G22" s="956" t="str">
        <f>'4空き家'!G7</f>
        <v>・・・</v>
      </c>
      <c r="H22" s="991">
        <f>'4空き家'!H7</f>
        <v>56690</v>
      </c>
      <c r="I22" s="1138" t="str">
        <f>'4空き家'!I7</f>
        <v>・・・</v>
      </c>
      <c r="J22" s="956" t="str">
        <f>'4空き家'!J7</f>
        <v>・・・</v>
      </c>
      <c r="K22" s="981" t="str">
        <f>'4空き家'!K7</f>
        <v>・・・</v>
      </c>
      <c r="L22" s="981">
        <f>'4空き家'!L7</f>
        <v>7990</v>
      </c>
      <c r="M22" s="991">
        <f>'4空き家'!M7</f>
        <v>25591000</v>
      </c>
      <c r="N22" s="956">
        <f>'4空き家'!N7</f>
        <v>1034000</v>
      </c>
      <c r="O22" s="948"/>
    </row>
    <row r="23" spans="1:16" ht="15.5" hidden="1" customHeight="1">
      <c r="A23" s="948"/>
      <c r="B23" s="1037"/>
      <c r="C23" s="1067" t="s">
        <v>947</v>
      </c>
      <c r="D23" s="1038">
        <f>'4空き家'!D8</f>
        <v>1428200</v>
      </c>
      <c r="E23" s="971">
        <f>'4空き家'!E8</f>
        <v>1299900</v>
      </c>
      <c r="F23" s="1129">
        <f>'4空き家'!F8</f>
        <v>128300</v>
      </c>
      <c r="G23" s="969" t="str">
        <f>'4空き家'!G8</f>
        <v>・・・</v>
      </c>
      <c r="H23" s="971">
        <f>'4空き家'!H8</f>
        <v>93700</v>
      </c>
      <c r="I23" s="1131" t="str">
        <f>'4空き家'!I8</f>
        <v>・・・</v>
      </c>
      <c r="J23" s="969" t="str">
        <f>'4空き家'!J8</f>
        <v>・・・</v>
      </c>
      <c r="K23" s="1117" t="str">
        <f>'4空き家'!K8</f>
        <v>・・・</v>
      </c>
      <c r="L23" s="970">
        <f>'4空き家'!L8</f>
        <v>10800</v>
      </c>
      <c r="M23" s="971">
        <f>'4空き家'!M8</f>
        <v>31059000</v>
      </c>
      <c r="N23" s="967">
        <f>'4空き家'!N8</f>
        <v>1720000</v>
      </c>
      <c r="O23" s="948"/>
    </row>
    <row r="24" spans="1:16" ht="15.5" hidden="1" customHeight="1">
      <c r="A24" s="948"/>
      <c r="B24" s="1037"/>
      <c r="C24" s="1067" t="s">
        <v>946</v>
      </c>
      <c r="D24" s="960">
        <f>'4空き家'!D9</f>
        <v>1615300</v>
      </c>
      <c r="E24" s="1035">
        <f>'4空き家'!E9</f>
        <v>1440700</v>
      </c>
      <c r="F24" s="1057">
        <f>'4空き家'!F9</f>
        <v>174600</v>
      </c>
      <c r="G24" s="961" t="str">
        <f>'4空き家'!G9</f>
        <v>・・・</v>
      </c>
      <c r="H24" s="1035">
        <f>'4空き家'!H9</f>
        <v>139200</v>
      </c>
      <c r="I24" s="1057">
        <f>'4空き家'!I9</f>
        <v>5500</v>
      </c>
      <c r="J24" s="961" t="str">
        <f>'4空き家'!J9</f>
        <v>・・・</v>
      </c>
      <c r="K24" s="983" t="str">
        <f>'4空き家'!K9</f>
        <v>・・・</v>
      </c>
      <c r="L24" s="1039">
        <f>'4空き家'!L9</f>
        <v>11400</v>
      </c>
      <c r="M24" s="1035">
        <f>'4空き家'!M9</f>
        <v>35451000</v>
      </c>
      <c r="N24" s="975">
        <f>'4空き家'!N9</f>
        <v>2679000</v>
      </c>
      <c r="O24" s="948"/>
    </row>
    <row r="25" spans="1:16" ht="15.5" hidden="1" customHeight="1">
      <c r="A25" s="948"/>
      <c r="B25" s="1037"/>
      <c r="C25" s="1067" t="s">
        <v>961</v>
      </c>
      <c r="D25" s="1040">
        <f>'4空き家'!D10</f>
        <v>1738100</v>
      </c>
      <c r="E25" s="1074">
        <f>'4空き家'!E10</f>
        <v>1527400</v>
      </c>
      <c r="F25" s="1128">
        <f>'4空き家'!F10</f>
        <v>210700</v>
      </c>
      <c r="G25" s="969" t="str">
        <f>'4空き家'!G10</f>
        <v>・・・</v>
      </c>
      <c r="H25" s="1074">
        <f>'4空き家'!H10</f>
        <v>173100</v>
      </c>
      <c r="I25" s="1128">
        <f>'4空き家'!I10</f>
        <v>7900</v>
      </c>
      <c r="J25" s="1041">
        <f>'4空き家'!J10</f>
        <v>98300</v>
      </c>
      <c r="K25" s="1042">
        <f>'4空き家'!K10</f>
        <v>66900</v>
      </c>
      <c r="L25" s="1042">
        <f>'4空き家'!L10</f>
        <v>7700</v>
      </c>
      <c r="M25" s="1074">
        <f>'4空き家'!M10</f>
        <v>38607000</v>
      </c>
      <c r="N25" s="1041">
        <f>'4空き家'!N10</f>
        <v>3302000</v>
      </c>
      <c r="O25" s="948"/>
    </row>
    <row r="26" spans="1:16" ht="15.5" customHeight="1">
      <c r="A26" s="948"/>
      <c r="B26" s="1066" t="s">
        <v>95</v>
      </c>
      <c r="C26" s="1066" t="s">
        <v>962</v>
      </c>
      <c r="D26" s="1040">
        <f>'4空き家'!D11</f>
        <v>1862700</v>
      </c>
      <c r="E26" s="1074">
        <f>'4空き家'!E11</f>
        <v>1632300</v>
      </c>
      <c r="F26" s="1128">
        <f>'4空き家'!F11</f>
        <v>230400</v>
      </c>
      <c r="G26" s="1041">
        <f>'4空き家'!G11</f>
        <v>26700</v>
      </c>
      <c r="H26" s="1074">
        <f>'4空き家'!H11</f>
        <v>195800</v>
      </c>
      <c r="I26" s="1128">
        <f>'4空き家'!I11</f>
        <v>16200</v>
      </c>
      <c r="J26" s="1041">
        <f>'4空き家'!J11</f>
        <v>112200</v>
      </c>
      <c r="K26" s="1042">
        <f>'4空き家'!K11</f>
        <v>67400</v>
      </c>
      <c r="L26" s="1042">
        <f>'4空き家'!L11</f>
        <v>7900</v>
      </c>
      <c r="M26" s="1074">
        <f>'4空き家'!M11</f>
        <v>42007000</v>
      </c>
      <c r="N26" s="1041">
        <f>'4空き家'!N11</f>
        <v>3940000</v>
      </c>
      <c r="O26" s="948"/>
      <c r="P26" s="1310">
        <f>E26/D26*100</f>
        <v>87.630858431309392</v>
      </c>
    </row>
    <row r="27" spans="1:16" ht="15.5" customHeight="1">
      <c r="A27" s="948"/>
      <c r="B27" s="1001"/>
      <c r="C27" s="1078" t="s">
        <v>963</v>
      </c>
      <c r="D27" s="1038">
        <f>'4空き家'!D12</f>
        <v>2019300</v>
      </c>
      <c r="E27" s="971">
        <f>'4空き家'!E12</f>
        <v>1780700</v>
      </c>
      <c r="F27" s="1129">
        <f>'4空き家'!F12</f>
        <v>238600</v>
      </c>
      <c r="G27" s="967">
        <f>'4空き家'!G12</f>
        <v>27800</v>
      </c>
      <c r="H27" s="971">
        <f>'4空き家'!H12</f>
        <v>202000</v>
      </c>
      <c r="I27" s="1129">
        <f>'4空き家'!I12</f>
        <v>14400</v>
      </c>
      <c r="J27" s="967">
        <f>'4空き家'!J12</f>
        <v>119900</v>
      </c>
      <c r="K27" s="970">
        <f>'4空き家'!K12</f>
        <v>67700</v>
      </c>
      <c r="L27" s="970">
        <f>'4空き家'!L12</f>
        <v>8800</v>
      </c>
      <c r="M27" s="971">
        <f>'4空き家'!M12</f>
        <v>45879000</v>
      </c>
      <c r="N27" s="967">
        <f>'4空き家'!N12</f>
        <v>4476000</v>
      </c>
      <c r="O27" s="948"/>
      <c r="P27" s="1310">
        <f t="shared" ref="P27:P59" si="1">E27/D27*100</f>
        <v>88.184024166790479</v>
      </c>
    </row>
    <row r="28" spans="1:16" ht="15.5" customHeight="1">
      <c r="A28" s="948"/>
      <c r="B28" s="1001"/>
      <c r="C28" s="1078" t="s">
        <v>949</v>
      </c>
      <c r="D28" s="1038">
        <f>'4空き家'!D13</f>
        <v>2214300</v>
      </c>
      <c r="E28" s="971">
        <f>'4空き家'!E13</f>
        <v>1889600</v>
      </c>
      <c r="F28" s="1129">
        <f>'4空き家'!F13</f>
        <v>324700</v>
      </c>
      <c r="G28" s="967">
        <f>'4空き家'!G13</f>
        <v>13400</v>
      </c>
      <c r="H28" s="971">
        <f>'4空き家'!H13</f>
        <v>299100</v>
      </c>
      <c r="I28" s="1129">
        <f>'4空き家'!I13</f>
        <v>15200</v>
      </c>
      <c r="J28" s="967">
        <f>'4空き家'!J13</f>
        <v>170300</v>
      </c>
      <c r="K28" s="970">
        <f>'4空き家'!K13</f>
        <v>113500</v>
      </c>
      <c r="L28" s="970">
        <f>'4空き家'!L13</f>
        <v>12300</v>
      </c>
      <c r="M28" s="971">
        <f>'4空き家'!M13</f>
        <v>50246000</v>
      </c>
      <c r="N28" s="967">
        <f>'4空き家'!N13</f>
        <v>5764100</v>
      </c>
      <c r="O28" s="948"/>
      <c r="P28" s="1310">
        <f t="shared" si="1"/>
        <v>85.336223637266855</v>
      </c>
    </row>
    <row r="29" spans="1:16" ht="15.5" customHeight="1">
      <c r="A29" s="948"/>
      <c r="B29" s="1001"/>
      <c r="C29" s="1078" t="s">
        <v>942</v>
      </c>
      <c r="D29" s="1038">
        <f>'4空き家'!D14</f>
        <v>2380400</v>
      </c>
      <c r="E29" s="971">
        <f>'4空き家'!E14</f>
        <v>2052000</v>
      </c>
      <c r="F29" s="1129">
        <f>'4空き家'!F14</f>
        <v>328400</v>
      </c>
      <c r="G29" s="967">
        <f>'4空き家'!G14</f>
        <v>10500</v>
      </c>
      <c r="H29" s="971">
        <f>'4空き家'!H14</f>
        <v>313600</v>
      </c>
      <c r="I29" s="1129">
        <f>'4空き家'!I14</f>
        <v>19200</v>
      </c>
      <c r="J29" s="967">
        <f>'4空き家'!J14</f>
        <v>190600</v>
      </c>
      <c r="K29" s="970">
        <f>'4空き家'!K14</f>
        <v>103800</v>
      </c>
      <c r="L29" s="970">
        <f>'4空き家'!L14</f>
        <v>4300</v>
      </c>
      <c r="M29" s="971">
        <f>'4空き家'!M14</f>
        <v>53890900</v>
      </c>
      <c r="N29" s="967">
        <f>'4空き家'!N14</f>
        <v>6593300</v>
      </c>
      <c r="O29" s="948"/>
      <c r="P29" s="1310">
        <f t="shared" si="1"/>
        <v>86.203999327844059</v>
      </c>
    </row>
    <row r="30" spans="1:16" ht="15.5" customHeight="1">
      <c r="A30" s="948"/>
      <c r="B30" s="1001"/>
      <c r="C30" s="1078" t="s">
        <v>964</v>
      </c>
      <c r="D30" s="1038">
        <f>'4空き家'!D15</f>
        <v>2520700</v>
      </c>
      <c r="E30" s="971">
        <f>'4空き家'!E15</f>
        <v>2169400</v>
      </c>
      <c r="F30" s="1129">
        <f>'4空き家'!F15</f>
        <v>351300</v>
      </c>
      <c r="G30" s="967">
        <f>'4空き家'!G15</f>
        <v>12100</v>
      </c>
      <c r="H30" s="971">
        <f>'4空き家'!H15</f>
        <v>336200</v>
      </c>
      <c r="I30" s="1129">
        <f>'4空き家'!I15</f>
        <v>13900</v>
      </c>
      <c r="J30" s="967">
        <f>'4空き家'!J15</f>
        <v>198400</v>
      </c>
      <c r="K30" s="970">
        <f>'4空き家'!K15</f>
        <v>123900</v>
      </c>
      <c r="L30" s="970">
        <f>'4空き家'!L15</f>
        <v>3000</v>
      </c>
      <c r="M30" s="971">
        <f>'4空き家'!M15</f>
        <v>57593100</v>
      </c>
      <c r="N30" s="967">
        <f>'4空き家'!N15</f>
        <v>7558600</v>
      </c>
      <c r="O30" s="948"/>
      <c r="P30" s="1310">
        <f t="shared" si="1"/>
        <v>86.063395088665857</v>
      </c>
    </row>
    <row r="31" spans="1:16" ht="15.5" customHeight="1">
      <c r="A31" s="948"/>
      <c r="B31" s="1001"/>
      <c r="C31" s="1078" t="s">
        <v>965</v>
      </c>
      <c r="D31" s="1038">
        <f>'4空き家'!D16</f>
        <v>2733600</v>
      </c>
      <c r="E31" s="971">
        <f>'4空き家'!E16</f>
        <v>2368200</v>
      </c>
      <c r="F31" s="1129">
        <f>'4空き家'!F16</f>
        <v>365400</v>
      </c>
      <c r="G31" s="967">
        <f>'4空き家'!G16</f>
        <v>6400</v>
      </c>
      <c r="H31" s="971">
        <f>'4空き家'!H16</f>
        <v>356500</v>
      </c>
      <c r="I31" s="1129">
        <f>'4空き家'!I16</f>
        <v>14800</v>
      </c>
      <c r="J31" s="967">
        <f>'4空き家'!J16</f>
        <v>194100</v>
      </c>
      <c r="K31" s="970">
        <f>'4空き家'!K16</f>
        <v>147700</v>
      </c>
      <c r="L31" s="970">
        <f>'4空き家'!L16</f>
        <v>2600</v>
      </c>
      <c r="M31" s="971">
        <f>'4空き家'!M16</f>
        <v>60631000</v>
      </c>
      <c r="N31" s="967">
        <f>'4空き家'!N16</f>
        <v>8196400</v>
      </c>
      <c r="O31" s="948"/>
      <c r="P31" s="1310">
        <f t="shared" si="1"/>
        <v>86.633011413520634</v>
      </c>
    </row>
    <row r="32" spans="1:16" ht="15.5" customHeight="1">
      <c r="A32" s="948"/>
      <c r="B32" s="1001"/>
      <c r="C32" s="1078" t="s">
        <v>966</v>
      </c>
      <c r="D32" s="1038">
        <f>'4空き家'!D17</f>
        <v>2680900</v>
      </c>
      <c r="E32" s="971">
        <f>'4空き家'!E17</f>
        <v>2308700</v>
      </c>
      <c r="F32" s="1129">
        <f>'4空き家'!F17</f>
        <v>372300</v>
      </c>
      <c r="G32" s="967">
        <f>'4空き家'!G17</f>
        <v>8200</v>
      </c>
      <c r="H32" s="971">
        <f>'4空き家'!H17</f>
        <v>360200</v>
      </c>
      <c r="I32" s="1129">
        <f>'4空き家'!I17</f>
        <v>11900</v>
      </c>
      <c r="J32" s="967">
        <f>'4空き家'!J17</f>
        <v>196300</v>
      </c>
      <c r="K32" s="970">
        <f>'4空き家'!K17</f>
        <v>151900</v>
      </c>
      <c r="L32" s="970">
        <f>'4空き家'!L17</f>
        <v>3900</v>
      </c>
      <c r="M32" s="971">
        <f>'4空き家'!M17</f>
        <v>62407400</v>
      </c>
      <c r="N32" s="967">
        <f>'4空き家'!N17</f>
        <v>8488600</v>
      </c>
      <c r="O32" s="948"/>
      <c r="P32" s="1310">
        <f t="shared" si="1"/>
        <v>86.116602633443989</v>
      </c>
    </row>
    <row r="33" spans="1:16" ht="15.5" customHeight="1">
      <c r="A33" s="948"/>
      <c r="B33" s="1001"/>
      <c r="C33" s="1150" t="s">
        <v>943</v>
      </c>
      <c r="D33" s="1151">
        <f>'4空き家'!D18</f>
        <v>2798000</v>
      </c>
      <c r="E33" s="1152">
        <f>'4空き家'!E18</f>
        <v>2397400</v>
      </c>
      <c r="F33" s="1153">
        <f>'4空き家'!F18</f>
        <v>400600</v>
      </c>
      <c r="G33" s="1154">
        <f>'4空き家'!G18</f>
        <v>11200</v>
      </c>
      <c r="H33" s="1152">
        <f>'4空き家'!H18</f>
        <v>386900</v>
      </c>
      <c r="I33" s="1153">
        <f>'4空き家'!I18</f>
        <v>16500</v>
      </c>
      <c r="J33" s="1154">
        <f>'4空き家'!J18</f>
        <v>197800</v>
      </c>
      <c r="K33" s="1155">
        <f>'4空き家'!K18</f>
        <v>172700</v>
      </c>
      <c r="L33" s="1155">
        <f>'4空き家'!L18</f>
        <v>2400</v>
      </c>
      <c r="M33" s="1152">
        <f>'4空き家'!M18</f>
        <v>65046700</v>
      </c>
      <c r="N33" s="1154">
        <f>'4空き家'!N18</f>
        <v>9001600</v>
      </c>
      <c r="O33" s="948"/>
      <c r="P33" s="1310">
        <f t="shared" si="1"/>
        <v>85.682630450321668</v>
      </c>
    </row>
    <row r="34" spans="1:16" ht="15.5" hidden="1" customHeight="1">
      <c r="A34" s="948"/>
      <c r="B34" s="1001"/>
      <c r="C34" s="1078" t="s">
        <v>947</v>
      </c>
      <c r="D34" s="972">
        <f t="shared" ref="D34:F44" si="2">D23/$D23*100</f>
        <v>100</v>
      </c>
      <c r="E34" s="1068">
        <f t="shared" si="2"/>
        <v>91.016664332726506</v>
      </c>
      <c r="F34" s="1130">
        <f t="shared" si="2"/>
        <v>8.9833356672734919</v>
      </c>
      <c r="G34" s="969" t="s">
        <v>106</v>
      </c>
      <c r="H34" s="1068">
        <f t="shared" ref="H34:H44" si="3">H23/$D23*100</f>
        <v>6.5607057835037104</v>
      </c>
      <c r="I34" s="1131" t="s">
        <v>106</v>
      </c>
      <c r="J34" s="969" t="s">
        <v>106</v>
      </c>
      <c r="K34" s="1117" t="s">
        <v>106</v>
      </c>
      <c r="L34" s="1043">
        <f t="shared" ref="L34:L44" si="4">L23/$D23*100</f>
        <v>0.75619661111889092</v>
      </c>
      <c r="M34" s="1068">
        <f t="shared" ref="M34:N44" si="5">+M23/$M23*100</f>
        <v>100</v>
      </c>
      <c r="N34" s="972">
        <f t="shared" si="5"/>
        <v>5.5378473228371803</v>
      </c>
      <c r="O34" s="948"/>
      <c r="P34" s="1310">
        <f t="shared" si="1"/>
        <v>91.016664332726506</v>
      </c>
    </row>
    <row r="35" spans="1:16" ht="15.5" hidden="1" customHeight="1">
      <c r="A35" s="948"/>
      <c r="B35" s="1001"/>
      <c r="C35" s="1078" t="s">
        <v>946</v>
      </c>
      <c r="D35" s="972">
        <f t="shared" si="2"/>
        <v>100</v>
      </c>
      <c r="E35" s="1068">
        <f t="shared" si="2"/>
        <v>89.190862378505543</v>
      </c>
      <c r="F35" s="1130">
        <f t="shared" si="2"/>
        <v>10.809137621494459</v>
      </c>
      <c r="G35" s="969" t="s">
        <v>106</v>
      </c>
      <c r="H35" s="1068">
        <f t="shared" si="3"/>
        <v>8.6175942549371634</v>
      </c>
      <c r="I35" s="1130">
        <f t="shared" ref="I35:I44" si="6">I24/$D24*100</f>
        <v>0.34049402587754596</v>
      </c>
      <c r="J35" s="969" t="s">
        <v>106</v>
      </c>
      <c r="K35" s="1117" t="s">
        <v>106</v>
      </c>
      <c r="L35" s="1043">
        <f t="shared" si="4"/>
        <v>0.70575125363709534</v>
      </c>
      <c r="M35" s="1068">
        <f t="shared" si="5"/>
        <v>100</v>
      </c>
      <c r="N35" s="972">
        <f t="shared" si="5"/>
        <v>7.5569095371075576</v>
      </c>
      <c r="O35" s="948"/>
      <c r="P35" s="1310">
        <f t="shared" si="1"/>
        <v>89.190862378505543</v>
      </c>
    </row>
    <row r="36" spans="1:16" ht="15.5" hidden="1" customHeight="1">
      <c r="A36" s="948"/>
      <c r="B36" s="1001"/>
      <c r="C36" s="1078" t="s">
        <v>961</v>
      </c>
      <c r="D36" s="972">
        <f t="shared" si="2"/>
        <v>100</v>
      </c>
      <c r="E36" s="1068">
        <f t="shared" si="2"/>
        <v>87.877567458719284</v>
      </c>
      <c r="F36" s="1130">
        <f t="shared" si="2"/>
        <v>12.122432541280709</v>
      </c>
      <c r="G36" s="969" t="s">
        <v>106</v>
      </c>
      <c r="H36" s="1068">
        <f t="shared" si="3"/>
        <v>9.9591507968471316</v>
      </c>
      <c r="I36" s="1130">
        <f t="shared" si="6"/>
        <v>0.45451930268684193</v>
      </c>
      <c r="J36" s="972">
        <f t="shared" ref="J36:K44" si="7">J25/$D25*100</f>
        <v>5.6556009435590591</v>
      </c>
      <c r="K36" s="1043">
        <f t="shared" si="7"/>
        <v>3.8490305506012312</v>
      </c>
      <c r="L36" s="1043">
        <f t="shared" si="4"/>
        <v>0.44301248489730166</v>
      </c>
      <c r="M36" s="1068">
        <f t="shared" si="5"/>
        <v>100</v>
      </c>
      <c r="N36" s="972">
        <f t="shared" si="5"/>
        <v>8.5528531095397202</v>
      </c>
      <c r="O36" s="948"/>
      <c r="P36" s="1310">
        <f t="shared" si="1"/>
        <v>87.877567458719284</v>
      </c>
    </row>
    <row r="37" spans="1:16" ht="15.5" hidden="1" customHeight="1">
      <c r="A37" s="948"/>
      <c r="B37" s="1110" t="s">
        <v>36</v>
      </c>
      <c r="C37" s="1078" t="s">
        <v>962</v>
      </c>
      <c r="D37" s="972">
        <f t="shared" si="2"/>
        <v>100</v>
      </c>
      <c r="E37" s="1068">
        <f t="shared" si="2"/>
        <v>87.630858431309392</v>
      </c>
      <c r="F37" s="1130">
        <f t="shared" si="2"/>
        <v>12.36914156869061</v>
      </c>
      <c r="G37" s="972">
        <f t="shared" ref="G37:G44" si="8">G26/$D26*100</f>
        <v>1.4334031244966983</v>
      </c>
      <c r="H37" s="1068">
        <f t="shared" si="3"/>
        <v>10.511622912975788</v>
      </c>
      <c r="I37" s="1130">
        <f t="shared" si="6"/>
        <v>0.86970526654855851</v>
      </c>
      <c r="J37" s="972">
        <f t="shared" si="7"/>
        <v>6.02351425350298</v>
      </c>
      <c r="K37" s="1043">
        <f t="shared" si="7"/>
        <v>3.6184033929242498</v>
      </c>
      <c r="L37" s="1043">
        <f t="shared" si="4"/>
        <v>0.42411553121812429</v>
      </c>
      <c r="M37" s="1068">
        <f t="shared" si="5"/>
        <v>100</v>
      </c>
      <c r="N37" s="972">
        <f t="shared" si="5"/>
        <v>9.3793891494274764</v>
      </c>
      <c r="O37" s="948"/>
      <c r="P37" s="1310">
        <f t="shared" si="1"/>
        <v>87.630858431309392</v>
      </c>
    </row>
    <row r="38" spans="1:16" ht="15.5" hidden="1" customHeight="1">
      <c r="A38" s="948"/>
      <c r="B38" s="1001"/>
      <c r="C38" s="1078" t="s">
        <v>963</v>
      </c>
      <c r="D38" s="972">
        <f t="shared" si="2"/>
        <v>100</v>
      </c>
      <c r="E38" s="1068">
        <f t="shared" si="2"/>
        <v>88.184024166790479</v>
      </c>
      <c r="F38" s="1130">
        <f t="shared" si="2"/>
        <v>11.815975833209528</v>
      </c>
      <c r="G38" s="972">
        <f t="shared" si="8"/>
        <v>1.3767147031149407</v>
      </c>
      <c r="H38" s="1068">
        <f t="shared" si="3"/>
        <v>10.003466547813598</v>
      </c>
      <c r="I38" s="1130">
        <f t="shared" si="6"/>
        <v>0.71311840736889021</v>
      </c>
      <c r="J38" s="972">
        <f t="shared" si="7"/>
        <v>5.9377011835784677</v>
      </c>
      <c r="K38" s="1043">
        <f t="shared" si="7"/>
        <v>3.3526469568662405</v>
      </c>
      <c r="L38" s="1043">
        <f t="shared" si="4"/>
        <v>0.43579458228098844</v>
      </c>
      <c r="M38" s="1068">
        <f t="shared" si="5"/>
        <v>100</v>
      </c>
      <c r="N38" s="972">
        <f t="shared" si="5"/>
        <v>9.7560975609756095</v>
      </c>
      <c r="O38" s="948"/>
      <c r="P38" s="1310">
        <f t="shared" si="1"/>
        <v>88.184024166790479</v>
      </c>
    </row>
    <row r="39" spans="1:16" ht="15.5" hidden="1" customHeight="1">
      <c r="A39" s="948"/>
      <c r="B39" s="1001"/>
      <c r="C39" s="1078" t="s">
        <v>949</v>
      </c>
      <c r="D39" s="972">
        <f t="shared" si="2"/>
        <v>100</v>
      </c>
      <c r="E39" s="1068">
        <f t="shared" si="2"/>
        <v>85.336223637266855</v>
      </c>
      <c r="F39" s="1130">
        <f t="shared" si="2"/>
        <v>14.663776362733143</v>
      </c>
      <c r="G39" s="972">
        <f t="shared" si="8"/>
        <v>0.60515738608138014</v>
      </c>
      <c r="H39" s="1068">
        <f t="shared" si="3"/>
        <v>13.507654789323938</v>
      </c>
      <c r="I39" s="1130">
        <f t="shared" si="6"/>
        <v>0.68644718421171469</v>
      </c>
      <c r="J39" s="972">
        <f t="shared" si="7"/>
        <v>7.6909181231088839</v>
      </c>
      <c r="K39" s="1043">
        <f t="shared" si="7"/>
        <v>5.1257733821072122</v>
      </c>
      <c r="L39" s="1043">
        <f t="shared" si="4"/>
        <v>0.55548028722395337</v>
      </c>
      <c r="M39" s="1068">
        <f t="shared" si="5"/>
        <v>100</v>
      </c>
      <c r="N39" s="972">
        <f t="shared" si="5"/>
        <v>11.471758945985751</v>
      </c>
      <c r="O39" s="948"/>
      <c r="P39" s="1310">
        <f t="shared" si="1"/>
        <v>85.336223637266855</v>
      </c>
    </row>
    <row r="40" spans="1:16" ht="15.5" hidden="1" customHeight="1">
      <c r="A40" s="948"/>
      <c r="B40" s="1001"/>
      <c r="C40" s="1078" t="s">
        <v>942</v>
      </c>
      <c r="D40" s="972">
        <f t="shared" si="2"/>
        <v>100</v>
      </c>
      <c r="E40" s="1068">
        <f t="shared" si="2"/>
        <v>86.203999327844059</v>
      </c>
      <c r="F40" s="1130">
        <f t="shared" si="2"/>
        <v>13.796000672155939</v>
      </c>
      <c r="G40" s="972">
        <f t="shared" si="8"/>
        <v>0.44110233574189206</v>
      </c>
      <c r="H40" s="1068">
        <f t="shared" si="3"/>
        <v>13.174256427491176</v>
      </c>
      <c r="I40" s="1130">
        <f t="shared" si="6"/>
        <v>0.80658712821374567</v>
      </c>
      <c r="J40" s="972">
        <f t="shared" si="7"/>
        <v>8.0070576373718705</v>
      </c>
      <c r="K40" s="1043">
        <f t="shared" si="7"/>
        <v>4.3606116619055619</v>
      </c>
      <c r="L40" s="1043">
        <f t="shared" si="4"/>
        <v>0.1806419089228701</v>
      </c>
      <c r="M40" s="1068">
        <f t="shared" si="5"/>
        <v>100</v>
      </c>
      <c r="N40" s="972">
        <f t="shared" si="5"/>
        <v>12.234533102991414</v>
      </c>
      <c r="O40" s="948"/>
      <c r="P40" s="1310">
        <f t="shared" si="1"/>
        <v>86.203999327844059</v>
      </c>
    </row>
    <row r="41" spans="1:16" ht="15.5" hidden="1" customHeight="1">
      <c r="A41" s="948"/>
      <c r="B41" s="1001"/>
      <c r="C41" s="1078" t="s">
        <v>964</v>
      </c>
      <c r="D41" s="972">
        <f t="shared" si="2"/>
        <v>100</v>
      </c>
      <c r="E41" s="1068">
        <f t="shared" si="2"/>
        <v>86.063395088665857</v>
      </c>
      <c r="F41" s="1130">
        <f t="shared" si="2"/>
        <v>13.936604911334152</v>
      </c>
      <c r="G41" s="972">
        <f t="shared" si="8"/>
        <v>0.48002538977268217</v>
      </c>
      <c r="H41" s="1068">
        <f t="shared" si="3"/>
        <v>13.337564962113699</v>
      </c>
      <c r="I41" s="1130">
        <f t="shared" si="6"/>
        <v>0.55143412544134562</v>
      </c>
      <c r="J41" s="972">
        <f t="shared" si="7"/>
        <v>7.8708295314793508</v>
      </c>
      <c r="K41" s="1043">
        <f t="shared" si="7"/>
        <v>4.9153013051930019</v>
      </c>
      <c r="L41" s="1043">
        <f t="shared" si="4"/>
        <v>0.11901455944777245</v>
      </c>
      <c r="M41" s="1068">
        <f t="shared" si="5"/>
        <v>100</v>
      </c>
      <c r="N41" s="972">
        <f t="shared" si="5"/>
        <v>13.124141607241146</v>
      </c>
      <c r="O41" s="948"/>
      <c r="P41" s="1310">
        <f t="shared" si="1"/>
        <v>86.063395088665857</v>
      </c>
    </row>
    <row r="42" spans="1:16" ht="15.5" hidden="1" customHeight="1">
      <c r="A42" s="948"/>
      <c r="B42" s="1001"/>
      <c r="C42" s="1078" t="s">
        <v>965</v>
      </c>
      <c r="D42" s="972">
        <f t="shared" si="2"/>
        <v>100</v>
      </c>
      <c r="E42" s="1068">
        <f t="shared" si="2"/>
        <v>86.633011413520634</v>
      </c>
      <c r="F42" s="1130">
        <f t="shared" si="2"/>
        <v>13.366988586479367</v>
      </c>
      <c r="G42" s="972">
        <f t="shared" si="8"/>
        <v>0.23412350014632718</v>
      </c>
      <c r="H42" s="1068">
        <f t="shared" si="3"/>
        <v>13.041410594088381</v>
      </c>
      <c r="I42" s="1130">
        <f t="shared" si="6"/>
        <v>0.54141059408838155</v>
      </c>
      <c r="J42" s="972">
        <f t="shared" si="7"/>
        <v>7.1005267778753298</v>
      </c>
      <c r="K42" s="1043">
        <f t="shared" si="7"/>
        <v>5.4031314018144574</v>
      </c>
      <c r="L42" s="1043">
        <f t="shared" si="4"/>
        <v>9.511267193444542E-2</v>
      </c>
      <c r="M42" s="1068">
        <f t="shared" si="5"/>
        <v>100</v>
      </c>
      <c r="N42" s="972">
        <f t="shared" si="5"/>
        <v>13.518497138427538</v>
      </c>
      <c r="O42" s="948"/>
      <c r="P42" s="1310">
        <f t="shared" si="1"/>
        <v>86.633011413520634</v>
      </c>
    </row>
    <row r="43" spans="1:16" ht="15.5" hidden="1" customHeight="1">
      <c r="A43" s="948"/>
      <c r="B43" s="1001"/>
      <c r="C43" s="1078" t="s">
        <v>966</v>
      </c>
      <c r="D43" s="972">
        <f t="shared" si="2"/>
        <v>100</v>
      </c>
      <c r="E43" s="1068">
        <f t="shared" si="2"/>
        <v>86.116602633443989</v>
      </c>
      <c r="F43" s="1130">
        <f t="shared" si="2"/>
        <v>13.887127457197209</v>
      </c>
      <c r="G43" s="972">
        <f t="shared" si="8"/>
        <v>0.30586743257861165</v>
      </c>
      <c r="H43" s="1068">
        <f t="shared" si="3"/>
        <v>13.435786489611697</v>
      </c>
      <c r="I43" s="1130">
        <f t="shared" si="6"/>
        <v>0.44388078630310712</v>
      </c>
      <c r="J43" s="972">
        <f t="shared" si="7"/>
        <v>7.3221679286806669</v>
      </c>
      <c r="K43" s="1043">
        <f t="shared" si="7"/>
        <v>5.6660076839867211</v>
      </c>
      <c r="L43" s="1043">
        <f t="shared" si="4"/>
        <v>0.14547353500690066</v>
      </c>
      <c r="M43" s="1068">
        <f t="shared" si="5"/>
        <v>100</v>
      </c>
      <c r="N43" s="972">
        <f t="shared" si="5"/>
        <v>13.601912593698826</v>
      </c>
      <c r="O43" s="948"/>
      <c r="P43" s="1310">
        <f t="shared" si="1"/>
        <v>86.116602633443989</v>
      </c>
    </row>
    <row r="44" spans="1:16" ht="15.5" hidden="1" customHeight="1">
      <c r="A44" s="948"/>
      <c r="B44" s="1111"/>
      <c r="C44" s="1078" t="s">
        <v>943</v>
      </c>
      <c r="D44" s="972">
        <f t="shared" si="2"/>
        <v>100</v>
      </c>
      <c r="E44" s="1068">
        <f t="shared" si="2"/>
        <v>85.682630450321668</v>
      </c>
      <c r="F44" s="1130">
        <f t="shared" si="2"/>
        <v>14.317369549678341</v>
      </c>
      <c r="G44" s="972">
        <f t="shared" si="8"/>
        <v>0.4002859185132237</v>
      </c>
      <c r="H44" s="1068">
        <f t="shared" si="3"/>
        <v>13.8277340957827</v>
      </c>
      <c r="I44" s="1130">
        <f t="shared" si="6"/>
        <v>0.58970693352394565</v>
      </c>
      <c r="J44" s="972">
        <f t="shared" si="7"/>
        <v>7.0693352394567546</v>
      </c>
      <c r="K44" s="1043">
        <f t="shared" si="7"/>
        <v>6.1722659042172978</v>
      </c>
      <c r="L44" s="1043">
        <f t="shared" si="4"/>
        <v>8.5775553967119361E-2</v>
      </c>
      <c r="M44" s="1068">
        <f t="shared" si="5"/>
        <v>100</v>
      </c>
      <c r="N44" s="972">
        <f t="shared" si="5"/>
        <v>13.838672830443357</v>
      </c>
      <c r="O44" s="948"/>
      <c r="P44" s="1310">
        <f t="shared" si="1"/>
        <v>85.682630450321668</v>
      </c>
    </row>
    <row r="45" spans="1:16" ht="15.5" hidden="1" customHeight="1">
      <c r="A45" s="948"/>
      <c r="B45" s="1001"/>
      <c r="C45" s="1078" t="s">
        <v>947</v>
      </c>
      <c r="D45" s="969">
        <f t="shared" ref="D45:F55" si="9">+D23-D22</f>
        <v>227720</v>
      </c>
      <c r="E45" s="968">
        <f t="shared" si="9"/>
        <v>176250</v>
      </c>
      <c r="F45" s="1131">
        <f t="shared" si="9"/>
        <v>51480</v>
      </c>
      <c r="G45" s="969" t="s">
        <v>106</v>
      </c>
      <c r="H45" s="968">
        <f t="shared" ref="H45:H55" si="10">+H23-H22</f>
        <v>37010</v>
      </c>
      <c r="I45" s="1131" t="s">
        <v>106</v>
      </c>
      <c r="J45" s="969" t="s">
        <v>106</v>
      </c>
      <c r="K45" s="1117" t="s">
        <v>106</v>
      </c>
      <c r="L45" s="1117">
        <f t="shared" ref="L45:N55" si="11">+L23-L22</f>
        <v>2810</v>
      </c>
      <c r="M45" s="968">
        <f t="shared" si="11"/>
        <v>5468000</v>
      </c>
      <c r="N45" s="969">
        <f t="shared" si="11"/>
        <v>686000</v>
      </c>
      <c r="O45" s="948"/>
      <c r="P45" s="1310">
        <f t="shared" si="1"/>
        <v>77.397681363077467</v>
      </c>
    </row>
    <row r="46" spans="1:16" ht="15.5" hidden="1" customHeight="1">
      <c r="A46" s="948"/>
      <c r="B46" s="1001"/>
      <c r="C46" s="1078" t="s">
        <v>946</v>
      </c>
      <c r="D46" s="1124">
        <f t="shared" si="9"/>
        <v>187100</v>
      </c>
      <c r="E46" s="1112">
        <f t="shared" si="9"/>
        <v>140800</v>
      </c>
      <c r="F46" s="1132">
        <f t="shared" si="9"/>
        <v>46300</v>
      </c>
      <c r="G46" s="969" t="s">
        <v>106</v>
      </c>
      <c r="H46" s="1112">
        <f t="shared" si="10"/>
        <v>45500</v>
      </c>
      <c r="I46" s="1131" t="s">
        <v>106</v>
      </c>
      <c r="J46" s="969" t="s">
        <v>106</v>
      </c>
      <c r="K46" s="1117" t="s">
        <v>106</v>
      </c>
      <c r="L46" s="1118">
        <f t="shared" si="11"/>
        <v>600</v>
      </c>
      <c r="M46" s="1112">
        <f t="shared" si="11"/>
        <v>4392000</v>
      </c>
      <c r="N46" s="1124">
        <f t="shared" si="11"/>
        <v>959000</v>
      </c>
      <c r="O46" s="948"/>
      <c r="P46" s="1310">
        <f t="shared" si="1"/>
        <v>75.253874933190815</v>
      </c>
    </row>
    <row r="47" spans="1:16" ht="15.5" hidden="1" customHeight="1">
      <c r="A47" s="948"/>
      <c r="B47" s="1001"/>
      <c r="C47" s="1078" t="s">
        <v>961</v>
      </c>
      <c r="D47" s="1124">
        <f t="shared" si="9"/>
        <v>122800</v>
      </c>
      <c r="E47" s="1112">
        <f t="shared" si="9"/>
        <v>86700</v>
      </c>
      <c r="F47" s="1132">
        <f t="shared" si="9"/>
        <v>36100</v>
      </c>
      <c r="G47" s="1139" t="s">
        <v>106</v>
      </c>
      <c r="H47" s="1114">
        <f t="shared" si="10"/>
        <v>33900</v>
      </c>
      <c r="I47" s="1141">
        <f t="shared" ref="I47:I55" si="12">+I25-I24</f>
        <v>2400</v>
      </c>
      <c r="J47" s="1139" t="s">
        <v>106</v>
      </c>
      <c r="K47" s="1142" t="s">
        <v>106</v>
      </c>
      <c r="L47" s="1133">
        <f t="shared" si="11"/>
        <v>-3700</v>
      </c>
      <c r="M47" s="1112">
        <f t="shared" si="11"/>
        <v>3156000</v>
      </c>
      <c r="N47" s="1124">
        <f t="shared" si="11"/>
        <v>623000</v>
      </c>
      <c r="O47" s="948"/>
      <c r="P47" s="1310">
        <f t="shared" si="1"/>
        <v>70.602605863192181</v>
      </c>
    </row>
    <row r="48" spans="1:16" ht="15.5" hidden="1" customHeight="1">
      <c r="A48" s="948"/>
      <c r="B48" s="1001"/>
      <c r="C48" s="1078" t="s">
        <v>962</v>
      </c>
      <c r="D48" s="1124">
        <f t="shared" si="9"/>
        <v>124600</v>
      </c>
      <c r="E48" s="1112">
        <f t="shared" si="9"/>
        <v>104900</v>
      </c>
      <c r="F48" s="1132">
        <f t="shared" si="9"/>
        <v>19700</v>
      </c>
      <c r="G48" s="1139" t="s">
        <v>106</v>
      </c>
      <c r="H48" s="1114">
        <f t="shared" si="10"/>
        <v>22700</v>
      </c>
      <c r="I48" s="1141">
        <f t="shared" si="12"/>
        <v>8300</v>
      </c>
      <c r="J48" s="1125">
        <f t="shared" ref="J48:K55" si="13">+J26-J25</f>
        <v>13900</v>
      </c>
      <c r="K48" s="1133">
        <f t="shared" si="13"/>
        <v>500</v>
      </c>
      <c r="L48" s="1133">
        <f t="shared" si="11"/>
        <v>200</v>
      </c>
      <c r="M48" s="1112">
        <f t="shared" si="11"/>
        <v>3400000</v>
      </c>
      <c r="N48" s="1124">
        <f t="shared" si="11"/>
        <v>638000</v>
      </c>
      <c r="O48" s="948"/>
      <c r="P48" s="1310">
        <f t="shared" si="1"/>
        <v>84.189406099518465</v>
      </c>
    </row>
    <row r="49" spans="1:16" ht="15.5" hidden="1" customHeight="1">
      <c r="A49" s="948"/>
      <c r="B49" s="1001" t="s">
        <v>970</v>
      </c>
      <c r="C49" s="1078" t="s">
        <v>963</v>
      </c>
      <c r="D49" s="1124">
        <f t="shared" si="9"/>
        <v>156600</v>
      </c>
      <c r="E49" s="1112">
        <f t="shared" si="9"/>
        <v>148400</v>
      </c>
      <c r="F49" s="1132">
        <f t="shared" si="9"/>
        <v>8200</v>
      </c>
      <c r="G49" s="1125">
        <f t="shared" ref="G49:G55" si="14">+G27-G26</f>
        <v>1100</v>
      </c>
      <c r="H49" s="1114">
        <f t="shared" si="10"/>
        <v>6200</v>
      </c>
      <c r="I49" s="1141">
        <f t="shared" si="12"/>
        <v>-1800</v>
      </c>
      <c r="J49" s="1125">
        <f t="shared" si="13"/>
        <v>7700</v>
      </c>
      <c r="K49" s="1133">
        <f t="shared" si="13"/>
        <v>300</v>
      </c>
      <c r="L49" s="1133">
        <f t="shared" si="11"/>
        <v>900</v>
      </c>
      <c r="M49" s="1112">
        <f t="shared" si="11"/>
        <v>3872000</v>
      </c>
      <c r="N49" s="1124">
        <f t="shared" si="11"/>
        <v>536000</v>
      </c>
      <c r="O49" s="948"/>
      <c r="P49" s="1310">
        <f t="shared" si="1"/>
        <v>94.76372924648787</v>
      </c>
    </row>
    <row r="50" spans="1:16" ht="15.5" hidden="1" customHeight="1">
      <c r="A50" s="948"/>
      <c r="B50" s="1001"/>
      <c r="C50" s="1078" t="s">
        <v>949</v>
      </c>
      <c r="D50" s="1124">
        <f t="shared" si="9"/>
        <v>195000</v>
      </c>
      <c r="E50" s="1112">
        <f t="shared" si="9"/>
        <v>108900</v>
      </c>
      <c r="F50" s="1132">
        <f t="shared" si="9"/>
        <v>86100</v>
      </c>
      <c r="G50" s="1125">
        <f t="shared" si="14"/>
        <v>-14400</v>
      </c>
      <c r="H50" s="1114">
        <f t="shared" si="10"/>
        <v>97100</v>
      </c>
      <c r="I50" s="1141">
        <f t="shared" si="12"/>
        <v>800</v>
      </c>
      <c r="J50" s="1125">
        <f t="shared" si="13"/>
        <v>50400</v>
      </c>
      <c r="K50" s="1133">
        <f t="shared" si="13"/>
        <v>45800</v>
      </c>
      <c r="L50" s="1133">
        <f t="shared" si="11"/>
        <v>3500</v>
      </c>
      <c r="M50" s="1112">
        <f t="shared" si="11"/>
        <v>4367000</v>
      </c>
      <c r="N50" s="1124">
        <f t="shared" si="11"/>
        <v>1288100</v>
      </c>
      <c r="O50" s="948"/>
      <c r="P50" s="1310">
        <f t="shared" si="1"/>
        <v>55.846153846153847</v>
      </c>
    </row>
    <row r="51" spans="1:16" ht="15.5" hidden="1" customHeight="1">
      <c r="A51" s="948"/>
      <c r="B51" s="1001"/>
      <c r="C51" s="1078" t="s">
        <v>942</v>
      </c>
      <c r="D51" s="1124">
        <f t="shared" si="9"/>
        <v>166100</v>
      </c>
      <c r="E51" s="1112">
        <f t="shared" si="9"/>
        <v>162400</v>
      </c>
      <c r="F51" s="1132">
        <f t="shared" si="9"/>
        <v>3700</v>
      </c>
      <c r="G51" s="1125">
        <f t="shared" si="14"/>
        <v>-2900</v>
      </c>
      <c r="H51" s="1114">
        <f t="shared" si="10"/>
        <v>14500</v>
      </c>
      <c r="I51" s="1141">
        <f t="shared" si="12"/>
        <v>4000</v>
      </c>
      <c r="J51" s="1125">
        <f t="shared" si="13"/>
        <v>20300</v>
      </c>
      <c r="K51" s="1133">
        <f t="shared" si="13"/>
        <v>-9700</v>
      </c>
      <c r="L51" s="1133">
        <f t="shared" si="11"/>
        <v>-8000</v>
      </c>
      <c r="M51" s="1112">
        <f t="shared" si="11"/>
        <v>3644900</v>
      </c>
      <c r="N51" s="1124">
        <f t="shared" si="11"/>
        <v>829200</v>
      </c>
      <c r="O51" s="948"/>
      <c r="P51" s="1310">
        <f t="shared" si="1"/>
        <v>97.772426249247445</v>
      </c>
    </row>
    <row r="52" spans="1:16" ht="15.5" hidden="1" customHeight="1">
      <c r="A52" s="948"/>
      <c r="B52" s="1001"/>
      <c r="C52" s="1078" t="s">
        <v>964</v>
      </c>
      <c r="D52" s="1124">
        <f t="shared" si="9"/>
        <v>140300</v>
      </c>
      <c r="E52" s="1112">
        <f t="shared" si="9"/>
        <v>117400</v>
      </c>
      <c r="F52" s="1132">
        <f t="shared" si="9"/>
        <v>22900</v>
      </c>
      <c r="G52" s="1125">
        <f t="shared" si="14"/>
        <v>1600</v>
      </c>
      <c r="H52" s="1114">
        <f t="shared" si="10"/>
        <v>22600</v>
      </c>
      <c r="I52" s="1141">
        <f t="shared" si="12"/>
        <v>-5300</v>
      </c>
      <c r="J52" s="1125">
        <f t="shared" si="13"/>
        <v>7800</v>
      </c>
      <c r="K52" s="1133">
        <f t="shared" si="13"/>
        <v>20100</v>
      </c>
      <c r="L52" s="1133">
        <f t="shared" si="11"/>
        <v>-1300</v>
      </c>
      <c r="M52" s="1112">
        <f t="shared" si="11"/>
        <v>3702200</v>
      </c>
      <c r="N52" s="1124">
        <f t="shared" si="11"/>
        <v>965300</v>
      </c>
      <c r="O52" s="948"/>
      <c r="P52" s="1310">
        <f t="shared" si="1"/>
        <v>83.677833214540271</v>
      </c>
    </row>
    <row r="53" spans="1:16" ht="15.5" hidden="1" customHeight="1">
      <c r="A53" s="948"/>
      <c r="B53" s="1001"/>
      <c r="C53" s="1078" t="s">
        <v>965</v>
      </c>
      <c r="D53" s="1124">
        <f t="shared" si="9"/>
        <v>212900</v>
      </c>
      <c r="E53" s="1112">
        <f t="shared" si="9"/>
        <v>198800</v>
      </c>
      <c r="F53" s="1132">
        <f t="shared" si="9"/>
        <v>14100</v>
      </c>
      <c r="G53" s="1125">
        <f t="shared" si="14"/>
        <v>-5700</v>
      </c>
      <c r="H53" s="1114">
        <f t="shared" si="10"/>
        <v>20300</v>
      </c>
      <c r="I53" s="1141">
        <f t="shared" si="12"/>
        <v>900</v>
      </c>
      <c r="J53" s="1125">
        <f t="shared" si="13"/>
        <v>-4300</v>
      </c>
      <c r="K53" s="1133">
        <f t="shared" si="13"/>
        <v>23800</v>
      </c>
      <c r="L53" s="1133">
        <f t="shared" si="11"/>
        <v>-400</v>
      </c>
      <c r="M53" s="1112">
        <f t="shared" si="11"/>
        <v>3037900</v>
      </c>
      <c r="N53" s="1124">
        <f t="shared" si="11"/>
        <v>637800</v>
      </c>
      <c r="O53" s="948"/>
      <c r="P53" s="1310">
        <f t="shared" si="1"/>
        <v>93.377172381399717</v>
      </c>
    </row>
    <row r="54" spans="1:16" ht="15.5" hidden="1" customHeight="1">
      <c r="A54" s="948"/>
      <c r="B54" s="1001"/>
      <c r="C54" s="1078" t="s">
        <v>966</v>
      </c>
      <c r="D54" s="1125">
        <f t="shared" si="9"/>
        <v>-52700</v>
      </c>
      <c r="E54" s="1114">
        <f t="shared" si="9"/>
        <v>-59500</v>
      </c>
      <c r="F54" s="1132">
        <f t="shared" si="9"/>
        <v>6900</v>
      </c>
      <c r="G54" s="1125">
        <f t="shared" si="14"/>
        <v>1800</v>
      </c>
      <c r="H54" s="1114">
        <f t="shared" si="10"/>
        <v>3700</v>
      </c>
      <c r="I54" s="1141">
        <f t="shared" si="12"/>
        <v>-2900</v>
      </c>
      <c r="J54" s="1125">
        <f t="shared" si="13"/>
        <v>2200</v>
      </c>
      <c r="K54" s="1133">
        <f t="shared" si="13"/>
        <v>4200</v>
      </c>
      <c r="L54" s="1133">
        <f t="shared" si="11"/>
        <v>1300</v>
      </c>
      <c r="M54" s="1112">
        <f t="shared" si="11"/>
        <v>1776400</v>
      </c>
      <c r="N54" s="1124">
        <f t="shared" si="11"/>
        <v>292200</v>
      </c>
      <c r="O54" s="948"/>
      <c r="P54" s="1310">
        <f t="shared" si="1"/>
        <v>112.90322580645163</v>
      </c>
    </row>
    <row r="55" spans="1:16" ht="15.5" hidden="1" customHeight="1">
      <c r="A55" s="948"/>
      <c r="B55" s="1001"/>
      <c r="C55" s="1078" t="s">
        <v>943</v>
      </c>
      <c r="D55" s="1125">
        <f t="shared" si="9"/>
        <v>117100</v>
      </c>
      <c r="E55" s="1114">
        <f t="shared" si="9"/>
        <v>88700</v>
      </c>
      <c r="F55" s="1132">
        <f t="shared" si="9"/>
        <v>28300</v>
      </c>
      <c r="G55" s="1125">
        <f t="shared" si="14"/>
        <v>3000</v>
      </c>
      <c r="H55" s="1114">
        <f t="shared" si="10"/>
        <v>26700</v>
      </c>
      <c r="I55" s="1141">
        <f t="shared" si="12"/>
        <v>4600</v>
      </c>
      <c r="J55" s="1125">
        <f t="shared" si="13"/>
        <v>1500</v>
      </c>
      <c r="K55" s="1133">
        <f t="shared" si="13"/>
        <v>20800</v>
      </c>
      <c r="L55" s="1133">
        <f t="shared" si="11"/>
        <v>-1500</v>
      </c>
      <c r="M55" s="1112">
        <f t="shared" si="11"/>
        <v>2639300</v>
      </c>
      <c r="N55" s="1124">
        <f t="shared" si="11"/>
        <v>513000</v>
      </c>
      <c r="O55" s="948"/>
      <c r="P55" s="1310">
        <f t="shared" si="1"/>
        <v>75.7472245943638</v>
      </c>
    </row>
    <row r="56" spans="1:16" ht="15.5" hidden="1" customHeight="1">
      <c r="A56" s="948"/>
      <c r="B56" s="1001"/>
      <c r="C56" s="1078" t="s">
        <v>947</v>
      </c>
      <c r="D56" s="1126">
        <f t="shared" ref="D56:F66" si="15">(D23-D22)/D22*100</f>
        <v>18.969079035052648</v>
      </c>
      <c r="E56" s="990">
        <f t="shared" si="15"/>
        <v>15.685489253771193</v>
      </c>
      <c r="F56" s="1134">
        <f t="shared" si="15"/>
        <v>67.01379848997658</v>
      </c>
      <c r="G56" s="969" t="s">
        <v>106</v>
      </c>
      <c r="H56" s="990">
        <f t="shared" ref="H56:H66" si="16">(H23-H22)/H22*100</f>
        <v>65.284882695360736</v>
      </c>
      <c r="I56" s="1131" t="s">
        <v>106</v>
      </c>
      <c r="J56" s="969" t="s">
        <v>106</v>
      </c>
      <c r="K56" s="1117" t="s">
        <v>106</v>
      </c>
      <c r="L56" s="1119">
        <f t="shared" ref="L56:N66" si="17">(L23-L22)/L22*100</f>
        <v>35.168961201501872</v>
      </c>
      <c r="M56" s="1115">
        <f t="shared" si="17"/>
        <v>21.366886796139266</v>
      </c>
      <c r="N56" s="1145">
        <f t="shared" si="17"/>
        <v>66.34429400386847</v>
      </c>
      <c r="O56" s="948"/>
      <c r="P56" s="1310">
        <f t="shared" si="1"/>
        <v>82.689777531034778</v>
      </c>
    </row>
    <row r="57" spans="1:16" ht="15.5" hidden="1" customHeight="1">
      <c r="A57" s="948"/>
      <c r="B57" s="1001"/>
      <c r="C57" s="1078" t="s">
        <v>946</v>
      </c>
      <c r="D57" s="972">
        <f t="shared" si="15"/>
        <v>13.100406105587453</v>
      </c>
      <c r="E57" s="1068">
        <f t="shared" si="15"/>
        <v>10.831602430956227</v>
      </c>
      <c r="F57" s="1130">
        <f t="shared" si="15"/>
        <v>36.087295401402962</v>
      </c>
      <c r="G57" s="969" t="s">
        <v>106</v>
      </c>
      <c r="H57" s="1068">
        <f t="shared" si="16"/>
        <v>48.559231590181426</v>
      </c>
      <c r="I57" s="1131" t="s">
        <v>106</v>
      </c>
      <c r="J57" s="969" t="s">
        <v>106</v>
      </c>
      <c r="K57" s="1117" t="s">
        <v>106</v>
      </c>
      <c r="L57" s="1119">
        <f t="shared" si="17"/>
        <v>5.5555555555555554</v>
      </c>
      <c r="M57" s="1115">
        <f t="shared" si="17"/>
        <v>14.14082874529122</v>
      </c>
      <c r="N57" s="1145">
        <f t="shared" si="17"/>
        <v>55.755813953488378</v>
      </c>
      <c r="O57" s="948"/>
      <c r="P57" s="1310">
        <f t="shared" si="1"/>
        <v>82.681424863130331</v>
      </c>
    </row>
    <row r="58" spans="1:16" ht="15.5" hidden="1" customHeight="1">
      <c r="A58" s="948"/>
      <c r="B58" s="1001"/>
      <c r="C58" s="1078" t="s">
        <v>961</v>
      </c>
      <c r="D58" s="972">
        <f t="shared" si="15"/>
        <v>7.6023029777750262</v>
      </c>
      <c r="E58" s="1068">
        <f t="shared" si="15"/>
        <v>6.0179079614076487</v>
      </c>
      <c r="F58" s="1130">
        <f t="shared" si="15"/>
        <v>20.6758304696449</v>
      </c>
      <c r="G58" s="1140" t="s">
        <v>106</v>
      </c>
      <c r="H58" s="1116">
        <f t="shared" si="16"/>
        <v>24.353448275862068</v>
      </c>
      <c r="I58" s="1136">
        <f t="shared" ref="I58:I66" si="18">(I25-I24)/I24*100</f>
        <v>43.636363636363633</v>
      </c>
      <c r="J58" s="1140" t="s">
        <v>106</v>
      </c>
      <c r="K58" s="1143" t="s">
        <v>106</v>
      </c>
      <c r="L58" s="1120">
        <f t="shared" si="17"/>
        <v>-32.456140350877192</v>
      </c>
      <c r="M58" s="1116">
        <f t="shared" si="17"/>
        <v>8.9024287044089014</v>
      </c>
      <c r="N58" s="1127">
        <f t="shared" si="17"/>
        <v>23.254945875326612</v>
      </c>
      <c r="O58" s="948"/>
      <c r="P58" s="1310">
        <f t="shared" si="1"/>
        <v>79.159012459786439</v>
      </c>
    </row>
    <row r="59" spans="1:16" ht="15.5" hidden="1" customHeight="1">
      <c r="A59" s="948"/>
      <c r="B59" s="1001"/>
      <c r="C59" s="1078" t="s">
        <v>962</v>
      </c>
      <c r="D59" s="972">
        <f t="shared" si="15"/>
        <v>7.1687474828836084</v>
      </c>
      <c r="E59" s="1068">
        <f t="shared" si="15"/>
        <v>6.8678800576142462</v>
      </c>
      <c r="F59" s="1130">
        <f t="shared" si="15"/>
        <v>9.3497864261983867</v>
      </c>
      <c r="G59" s="969" t="s">
        <v>106</v>
      </c>
      <c r="H59" s="1116">
        <f t="shared" si="16"/>
        <v>13.113807047949164</v>
      </c>
      <c r="I59" s="1136">
        <f t="shared" si="18"/>
        <v>105.0632911392405</v>
      </c>
      <c r="J59" s="1127">
        <f t="shared" ref="J59:K66" si="19">(J26-J25)/J25*100</f>
        <v>14.140386571719226</v>
      </c>
      <c r="K59" s="1120">
        <f t="shared" si="19"/>
        <v>0.74738415545590431</v>
      </c>
      <c r="L59" s="1120">
        <f t="shared" si="17"/>
        <v>2.5974025974025974</v>
      </c>
      <c r="M59" s="1116">
        <f t="shared" si="17"/>
        <v>8.806693086745927</v>
      </c>
      <c r="N59" s="1127">
        <f t="shared" si="17"/>
        <v>19.321623258631131</v>
      </c>
      <c r="O59" s="948"/>
      <c r="P59" s="1310">
        <f t="shared" si="1"/>
        <v>95.803068444135803</v>
      </c>
    </row>
    <row r="60" spans="1:16" ht="15.5" customHeight="1">
      <c r="A60" s="948"/>
      <c r="B60" s="1066" t="s">
        <v>99</v>
      </c>
      <c r="C60" s="1066" t="s">
        <v>963</v>
      </c>
      <c r="D60" s="1044">
        <f t="shared" si="15"/>
        <v>8.4071509099693991</v>
      </c>
      <c r="E60" s="1075">
        <f t="shared" si="15"/>
        <v>9.0914660295288865</v>
      </c>
      <c r="F60" s="1135">
        <f t="shared" si="15"/>
        <v>3.5590277777777777</v>
      </c>
      <c r="G60" s="978">
        <f t="shared" ref="G60:G66" si="20">(G27-G26)/G26*100</f>
        <v>4.119850187265917</v>
      </c>
      <c r="H60" s="1123">
        <f t="shared" si="16"/>
        <v>3.1664964249233916</v>
      </c>
      <c r="I60" s="1144">
        <f t="shared" si="18"/>
        <v>-11.111111111111111</v>
      </c>
      <c r="J60" s="978">
        <f t="shared" si="19"/>
        <v>6.8627450980392162</v>
      </c>
      <c r="K60" s="1048">
        <f t="shared" si="19"/>
        <v>0.44510385756676557</v>
      </c>
      <c r="L60" s="1048">
        <f t="shared" si="17"/>
        <v>11.39240506329114</v>
      </c>
      <c r="M60" s="1123">
        <f t="shared" si="17"/>
        <v>9.2175113671530937</v>
      </c>
      <c r="N60" s="978">
        <f t="shared" si="17"/>
        <v>13.604060913705585</v>
      </c>
      <c r="O60" s="948"/>
    </row>
    <row r="61" spans="1:16" ht="15.5" customHeight="1">
      <c r="A61" s="948"/>
      <c r="B61" s="1001"/>
      <c r="C61" s="1078" t="s">
        <v>949</v>
      </c>
      <c r="D61" s="972">
        <f t="shared" si="15"/>
        <v>9.6568117664537212</v>
      </c>
      <c r="E61" s="1068">
        <f t="shared" si="15"/>
        <v>6.1155725276576627</v>
      </c>
      <c r="F61" s="1130">
        <f t="shared" si="15"/>
        <v>36.08549874266555</v>
      </c>
      <c r="G61" s="1127">
        <f t="shared" si="20"/>
        <v>-51.798561151079134</v>
      </c>
      <c r="H61" s="1116">
        <f t="shared" si="16"/>
        <v>48.069306930693067</v>
      </c>
      <c r="I61" s="1136">
        <f t="shared" si="18"/>
        <v>5.5555555555555554</v>
      </c>
      <c r="J61" s="1127">
        <f t="shared" si="19"/>
        <v>42.035029190992496</v>
      </c>
      <c r="K61" s="1120">
        <f t="shared" si="19"/>
        <v>67.651403249630732</v>
      </c>
      <c r="L61" s="1120">
        <f t="shared" si="17"/>
        <v>39.772727272727273</v>
      </c>
      <c r="M61" s="1116">
        <f t="shared" si="17"/>
        <v>9.5185160966891171</v>
      </c>
      <c r="N61" s="1127">
        <f t="shared" si="17"/>
        <v>28.777926720285969</v>
      </c>
      <c r="O61" s="948"/>
    </row>
    <row r="62" spans="1:16" ht="15.5" customHeight="1">
      <c r="A62" s="948"/>
      <c r="B62" s="1001"/>
      <c r="C62" s="1078" t="s">
        <v>942</v>
      </c>
      <c r="D62" s="972">
        <f t="shared" si="15"/>
        <v>7.5012419274714359</v>
      </c>
      <c r="E62" s="1068">
        <f t="shared" si="15"/>
        <v>8.5944115156646905</v>
      </c>
      <c r="F62" s="1130">
        <f t="shared" si="15"/>
        <v>1.1395133969818294</v>
      </c>
      <c r="G62" s="1127">
        <f t="shared" si="20"/>
        <v>-21.641791044776117</v>
      </c>
      <c r="H62" s="1116">
        <f t="shared" si="16"/>
        <v>4.8478769642260113</v>
      </c>
      <c r="I62" s="1136">
        <f t="shared" si="18"/>
        <v>26.315789473684209</v>
      </c>
      <c r="J62" s="1127">
        <f t="shared" si="19"/>
        <v>11.920140927774515</v>
      </c>
      <c r="K62" s="1120">
        <f t="shared" si="19"/>
        <v>-8.5462555066079293</v>
      </c>
      <c r="L62" s="1120">
        <f t="shared" si="17"/>
        <v>-65.040650406504056</v>
      </c>
      <c r="M62" s="1116">
        <f t="shared" si="17"/>
        <v>7.2541097798829748</v>
      </c>
      <c r="N62" s="1127">
        <f t="shared" si="17"/>
        <v>14.385593587897501</v>
      </c>
      <c r="O62" s="948"/>
    </row>
    <row r="63" spans="1:16" ht="15.5" customHeight="1">
      <c r="A63" s="948"/>
      <c r="B63" s="1001"/>
      <c r="C63" s="1078" t="s">
        <v>964</v>
      </c>
      <c r="D63" s="972">
        <f t="shared" si="15"/>
        <v>5.8939674004369014</v>
      </c>
      <c r="E63" s="1068">
        <f t="shared" si="15"/>
        <v>5.7212475633528266</v>
      </c>
      <c r="F63" s="1130">
        <f t="shared" si="15"/>
        <v>6.9732034104750307</v>
      </c>
      <c r="G63" s="1127">
        <f t="shared" si="20"/>
        <v>15.238095238095239</v>
      </c>
      <c r="H63" s="1116">
        <f t="shared" si="16"/>
        <v>7.2066326530612246</v>
      </c>
      <c r="I63" s="1136">
        <f t="shared" si="18"/>
        <v>-27.604166666666668</v>
      </c>
      <c r="J63" s="1127">
        <f t="shared" si="19"/>
        <v>4.0923399790136417</v>
      </c>
      <c r="K63" s="1120">
        <f t="shared" si="19"/>
        <v>19.364161849710982</v>
      </c>
      <c r="L63" s="1120">
        <f t="shared" si="17"/>
        <v>-30.232558139534881</v>
      </c>
      <c r="M63" s="1116">
        <f t="shared" si="17"/>
        <v>6.8698054773625978</v>
      </c>
      <c r="N63" s="1127">
        <f t="shared" si="17"/>
        <v>14.640620023357046</v>
      </c>
      <c r="O63" s="948"/>
    </row>
    <row r="64" spans="1:16" ht="15.5" customHeight="1">
      <c r="A64" s="948"/>
      <c r="B64" s="1001"/>
      <c r="C64" s="1078" t="s">
        <v>965</v>
      </c>
      <c r="D64" s="972">
        <f t="shared" si="15"/>
        <v>8.4460665688102505</v>
      </c>
      <c r="E64" s="1068">
        <f t="shared" si="15"/>
        <v>9.1638240988291688</v>
      </c>
      <c r="F64" s="1130">
        <f t="shared" si="15"/>
        <v>4.0136635354397949</v>
      </c>
      <c r="G64" s="1127">
        <f t="shared" si="20"/>
        <v>-47.107438016528924</v>
      </c>
      <c r="H64" s="1116">
        <f t="shared" si="16"/>
        <v>6.0380725758477096</v>
      </c>
      <c r="I64" s="1136">
        <f t="shared" si="18"/>
        <v>6.4748201438848918</v>
      </c>
      <c r="J64" s="1127">
        <f t="shared" si="19"/>
        <v>-2.1673387096774195</v>
      </c>
      <c r="K64" s="1120">
        <f t="shared" si="19"/>
        <v>19.209039548022599</v>
      </c>
      <c r="L64" s="1120">
        <f t="shared" si="17"/>
        <v>-13.333333333333334</v>
      </c>
      <c r="M64" s="1116">
        <f t="shared" si="17"/>
        <v>5.2747638171933797</v>
      </c>
      <c r="N64" s="1127">
        <f t="shared" si="17"/>
        <v>8.438070542163894</v>
      </c>
      <c r="O64" s="948"/>
    </row>
    <row r="65" spans="1:15" ht="15.5" customHeight="1">
      <c r="A65" s="948"/>
      <c r="B65" s="1001"/>
      <c r="C65" s="1078" t="s">
        <v>966</v>
      </c>
      <c r="D65" s="1127">
        <f t="shared" si="15"/>
        <v>-1.9278606965174128</v>
      </c>
      <c r="E65" s="1116">
        <f t="shared" si="15"/>
        <v>-2.5124567181825861</v>
      </c>
      <c r="F65" s="1136">
        <f t="shared" si="15"/>
        <v>1.8883415435139574</v>
      </c>
      <c r="G65" s="1127">
        <f t="shared" si="20"/>
        <v>28.125</v>
      </c>
      <c r="H65" s="1116">
        <f t="shared" si="16"/>
        <v>1.0378681626928472</v>
      </c>
      <c r="I65" s="1136">
        <f t="shared" si="18"/>
        <v>-19.594594594594593</v>
      </c>
      <c r="J65" s="1127">
        <f t="shared" si="19"/>
        <v>1.1334363730036066</v>
      </c>
      <c r="K65" s="1120">
        <f t="shared" si="19"/>
        <v>2.8436018957345972</v>
      </c>
      <c r="L65" s="1120">
        <f t="shared" si="17"/>
        <v>50</v>
      </c>
      <c r="M65" s="1116">
        <f t="shared" si="17"/>
        <v>2.9298543649288318</v>
      </c>
      <c r="N65" s="1127">
        <f t="shared" si="17"/>
        <v>3.5649797472060909</v>
      </c>
      <c r="O65" s="948"/>
    </row>
    <row r="66" spans="1:15" ht="15.5" customHeight="1">
      <c r="A66" s="948"/>
      <c r="B66" s="1111"/>
      <c r="C66" s="1146" t="s">
        <v>943</v>
      </c>
      <c r="D66" s="1156">
        <f t="shared" si="15"/>
        <v>4.3679361408482231</v>
      </c>
      <c r="E66" s="1157">
        <f t="shared" si="15"/>
        <v>3.84198899813748</v>
      </c>
      <c r="F66" s="1158">
        <f t="shared" si="15"/>
        <v>7.6013967230727912</v>
      </c>
      <c r="G66" s="1156">
        <f t="shared" si="20"/>
        <v>36.585365853658537</v>
      </c>
      <c r="H66" s="1157">
        <f t="shared" si="16"/>
        <v>7.4125485841199339</v>
      </c>
      <c r="I66" s="1158">
        <f t="shared" si="18"/>
        <v>38.655462184873954</v>
      </c>
      <c r="J66" s="1156">
        <f t="shared" si="19"/>
        <v>0.76413652572592972</v>
      </c>
      <c r="K66" s="1159">
        <f t="shared" si="19"/>
        <v>13.69321922317314</v>
      </c>
      <c r="L66" s="1159">
        <f t="shared" si="17"/>
        <v>-38.461538461538467</v>
      </c>
      <c r="M66" s="1157">
        <f t="shared" si="17"/>
        <v>4.2291459025692468</v>
      </c>
      <c r="N66" s="1156">
        <f t="shared" si="17"/>
        <v>6.043399382701506</v>
      </c>
      <c r="O66" s="948"/>
    </row>
    <row r="67" spans="1:15" ht="15.5" customHeight="1">
      <c r="A67" s="948"/>
      <c r="B67" s="948" t="s">
        <v>241</v>
      </c>
      <c r="C67" s="948"/>
      <c r="D67" s="948"/>
      <c r="E67" s="948"/>
      <c r="F67" s="948"/>
      <c r="G67" s="948"/>
      <c r="H67" s="948"/>
      <c r="I67" s="948"/>
      <c r="J67" s="948"/>
      <c r="K67" s="948"/>
      <c r="L67" s="948"/>
      <c r="M67" s="948"/>
      <c r="N67" s="948"/>
      <c r="O67" s="948"/>
    </row>
    <row r="68" spans="1:15" ht="15.5" customHeight="1">
      <c r="A68" s="948"/>
      <c r="B68" s="948" t="s">
        <v>39</v>
      </c>
      <c r="C68" s="948"/>
      <c r="D68" s="948"/>
      <c r="E68" s="948"/>
      <c r="F68" s="948"/>
      <c r="G68" s="948"/>
      <c r="H68" s="948"/>
      <c r="I68" s="948"/>
      <c r="J68" s="948"/>
      <c r="K68" s="948"/>
      <c r="L68" s="948"/>
      <c r="M68" s="948"/>
      <c r="N68" s="948"/>
      <c r="O68" s="948"/>
    </row>
    <row r="69" spans="1:15" ht="15.5" customHeight="1">
      <c r="A69" s="948"/>
      <c r="B69" s="948"/>
      <c r="C69" s="948"/>
      <c r="D69" s="948"/>
      <c r="E69" s="948"/>
      <c r="F69" s="948"/>
      <c r="G69" s="948"/>
      <c r="H69" s="948"/>
      <c r="I69" s="948"/>
      <c r="J69" s="948"/>
      <c r="K69" s="948"/>
      <c r="L69" s="948"/>
      <c r="M69" s="948"/>
      <c r="N69" s="948"/>
      <c r="O69" s="948"/>
    </row>
    <row r="70" spans="1:15" ht="15.5" customHeight="1">
      <c r="A70" s="948"/>
      <c r="B70" s="948"/>
      <c r="C70" s="948"/>
      <c r="D70" s="948"/>
      <c r="E70" s="948"/>
      <c r="F70" s="948"/>
      <c r="G70" s="948"/>
      <c r="H70" s="948"/>
      <c r="I70" s="948"/>
      <c r="J70" s="948"/>
      <c r="K70" s="948"/>
      <c r="L70" s="948"/>
      <c r="M70" s="948"/>
      <c r="N70" s="948"/>
      <c r="O70" s="948"/>
    </row>
    <row r="71" spans="1:15" ht="15.5" customHeight="1">
      <c r="A71" s="948"/>
      <c r="B71" s="358" t="s">
        <v>1019</v>
      </c>
      <c r="C71" s="948"/>
      <c r="D71" s="948"/>
      <c r="E71" s="948"/>
      <c r="F71" s="948"/>
      <c r="G71" s="948"/>
      <c r="H71" s="948"/>
      <c r="I71" s="948"/>
      <c r="J71" s="948" t="s">
        <v>967</v>
      </c>
      <c r="K71" s="948"/>
      <c r="L71" s="948"/>
      <c r="M71" s="948"/>
      <c r="N71" s="948"/>
      <c r="O71" s="948"/>
    </row>
    <row r="72" spans="1:15" ht="15.5" customHeight="1">
      <c r="A72" s="948"/>
      <c r="B72" s="1700" t="s">
        <v>79</v>
      </c>
      <c r="C72" s="1710" t="s">
        <v>96</v>
      </c>
      <c r="D72" s="1713"/>
      <c r="E72" s="1713"/>
      <c r="F72" s="1713"/>
      <c r="G72" s="1714"/>
      <c r="H72" s="1713" t="s">
        <v>137</v>
      </c>
      <c r="I72" s="1713"/>
      <c r="J72" s="1713"/>
      <c r="K72" s="1714"/>
      <c r="L72" s="948"/>
      <c r="M72" s="948" t="s">
        <v>1015</v>
      </c>
      <c r="N72" s="948"/>
      <c r="O72" s="948"/>
    </row>
    <row r="73" spans="1:15" ht="15.5" customHeight="1">
      <c r="A73" s="948"/>
      <c r="B73" s="1701"/>
      <c r="C73" s="1065" t="s">
        <v>57</v>
      </c>
      <c r="D73" s="989" t="s">
        <v>59</v>
      </c>
      <c r="E73" s="1027" t="s">
        <v>60</v>
      </c>
      <c r="F73" s="989" t="s">
        <v>61</v>
      </c>
      <c r="G73" s="987" t="s">
        <v>62</v>
      </c>
      <c r="H73" s="1027" t="s">
        <v>59</v>
      </c>
      <c r="I73" s="989" t="s">
        <v>60</v>
      </c>
      <c r="J73" s="1027" t="s">
        <v>61</v>
      </c>
      <c r="K73" s="989" t="s">
        <v>62</v>
      </c>
      <c r="L73" s="948"/>
      <c r="M73" s="1377" t="s">
        <v>1016</v>
      </c>
      <c r="N73" s="948" t="s">
        <v>1017</v>
      </c>
      <c r="O73" s="948"/>
    </row>
    <row r="74" spans="1:15" ht="15.5" customHeight="1">
      <c r="A74" s="948"/>
      <c r="B74" s="1078" t="s">
        <v>947</v>
      </c>
      <c r="C74" s="1128">
        <f>'5住宅建て方'!D5</f>
        <v>1299900</v>
      </c>
      <c r="D74" s="1041">
        <f>'5住宅建て方'!E5</f>
        <v>672200</v>
      </c>
      <c r="E74" s="1074">
        <f>'5住宅建て方'!F5</f>
        <v>197600</v>
      </c>
      <c r="F74" s="1041">
        <f>'5住宅建て方'!G5</f>
        <v>425400</v>
      </c>
      <c r="G74" s="1042">
        <f>'5住宅建て方'!H5</f>
        <v>4600</v>
      </c>
      <c r="H74" s="1075">
        <f>'5住宅建て方'!I5</f>
        <v>51.711670128471418</v>
      </c>
      <c r="I74" s="1044">
        <f>'5住宅建て方'!J5</f>
        <v>15.201169320716978</v>
      </c>
      <c r="J74" s="1075">
        <f>'5住宅建て方'!K5</f>
        <v>32.725594276482809</v>
      </c>
      <c r="K74" s="1044">
        <f>'5住宅建て方'!L5</f>
        <v>0.35387337487499038</v>
      </c>
      <c r="L74" s="948"/>
      <c r="M74" s="1378">
        <f>H74-J74</f>
        <v>18.986075851988609</v>
      </c>
      <c r="N74" s="1160">
        <f>D74-F74</f>
        <v>246800</v>
      </c>
      <c r="O74" s="948"/>
    </row>
    <row r="75" spans="1:15" ht="15.5" customHeight="1">
      <c r="A75" s="948"/>
      <c r="B75" s="1078" t="s">
        <v>946</v>
      </c>
      <c r="C75" s="1129">
        <f>'5住宅建て方'!D6</f>
        <v>1440700</v>
      </c>
      <c r="D75" s="967">
        <f>'5住宅建て方'!E6</f>
        <v>767500</v>
      </c>
      <c r="E75" s="971">
        <f>'5住宅建て方'!F6</f>
        <v>179400</v>
      </c>
      <c r="F75" s="967">
        <f>'5住宅建て方'!G6</f>
        <v>487300</v>
      </c>
      <c r="G75" s="970">
        <f>'5住宅建て方'!H6</f>
        <v>6500</v>
      </c>
      <c r="H75" s="1068">
        <f>'5住宅建て方'!I6</f>
        <v>53.272714652599426</v>
      </c>
      <c r="I75" s="972">
        <f>'5住宅建て方'!J6</f>
        <v>12.452280141597834</v>
      </c>
      <c r="J75" s="1068">
        <f>'5住宅建て方'!K6</f>
        <v>33.823835635454984</v>
      </c>
      <c r="K75" s="972">
        <f>'5住宅建て方'!L6</f>
        <v>0.45116957034774763</v>
      </c>
      <c r="L75" s="948"/>
      <c r="M75" s="1378">
        <f t="shared" ref="M75:M84" si="21">H75-J75</f>
        <v>19.448879017144442</v>
      </c>
      <c r="N75" s="1160">
        <f t="shared" ref="N75:N84" si="22">D75-F75</f>
        <v>280200</v>
      </c>
      <c r="O75" s="948"/>
    </row>
    <row r="76" spans="1:15" ht="15.5" customHeight="1">
      <c r="A76" s="948"/>
      <c r="B76" s="1078" t="s">
        <v>961</v>
      </c>
      <c r="C76" s="1129">
        <f>'5住宅建て方'!D7</f>
        <v>1527400</v>
      </c>
      <c r="D76" s="967">
        <f>'5住宅建て方'!E7</f>
        <v>809600</v>
      </c>
      <c r="E76" s="971">
        <f>'5住宅建て方'!F7</f>
        <v>181100</v>
      </c>
      <c r="F76" s="967">
        <f>'5住宅建て方'!G7</f>
        <v>529800</v>
      </c>
      <c r="G76" s="970">
        <f>'5住宅建て方'!H7</f>
        <v>6900</v>
      </c>
      <c r="H76" s="1068">
        <f>'5住宅建て方'!I7</f>
        <v>53.005106717297366</v>
      </c>
      <c r="I76" s="972">
        <f>'5住宅建て方'!J7</f>
        <v>11.856750032735368</v>
      </c>
      <c r="J76" s="1068">
        <f>'5住宅建て方'!K7</f>
        <v>34.686395181353937</v>
      </c>
      <c r="K76" s="972">
        <f>'5住宅建て方'!L7</f>
        <v>0.45174806861332983</v>
      </c>
      <c r="L76" s="948"/>
      <c r="M76" s="1378">
        <f t="shared" si="21"/>
        <v>18.318711535943429</v>
      </c>
      <c r="N76" s="1160">
        <f t="shared" si="22"/>
        <v>279800</v>
      </c>
      <c r="O76" s="948"/>
    </row>
    <row r="77" spans="1:15" ht="15.5" customHeight="1">
      <c r="A77" s="948"/>
      <c r="B77" s="1078" t="s">
        <v>962</v>
      </c>
      <c r="C77" s="1129">
        <f>'5住宅建て方'!D8</f>
        <v>1632300</v>
      </c>
      <c r="D77" s="967">
        <f>'5住宅建て方'!E8</f>
        <v>871400</v>
      </c>
      <c r="E77" s="971">
        <f>'5住宅建て方'!F8</f>
        <v>158200</v>
      </c>
      <c r="F77" s="967">
        <f>'5住宅建て方'!G8</f>
        <v>594800</v>
      </c>
      <c r="G77" s="970">
        <f>'5住宅建て方'!H8</f>
        <v>7800</v>
      </c>
      <c r="H77" s="1068">
        <f>'5住宅建て方'!I8</f>
        <v>53.384794461802365</v>
      </c>
      <c r="I77" s="972">
        <f>'5住宅建て方'!J8</f>
        <v>9.691845861667586</v>
      </c>
      <c r="J77" s="1068">
        <f>'5住宅建て方'!K8</f>
        <v>36.43938001592845</v>
      </c>
      <c r="K77" s="972">
        <f>'5住宅建て方'!L8</f>
        <v>0.47785333578386324</v>
      </c>
      <c r="L77" s="948"/>
      <c r="M77" s="1378">
        <f t="shared" si="21"/>
        <v>16.945414445873915</v>
      </c>
      <c r="N77" s="1160">
        <f t="shared" si="22"/>
        <v>276600</v>
      </c>
      <c r="O77" s="948"/>
    </row>
    <row r="78" spans="1:15" ht="15.5" customHeight="1">
      <c r="A78" s="948"/>
      <c r="B78" s="1078" t="s">
        <v>963</v>
      </c>
      <c r="C78" s="1129">
        <f>'5住宅建て方'!D9</f>
        <v>1780700</v>
      </c>
      <c r="D78" s="967">
        <f>'5住宅建て方'!E9</f>
        <v>911200</v>
      </c>
      <c r="E78" s="971">
        <f>'5住宅建て方'!F9</f>
        <v>137600</v>
      </c>
      <c r="F78" s="967">
        <f>'5住宅建て方'!G9</f>
        <v>725100</v>
      </c>
      <c r="G78" s="970">
        <f>'5住宅建て方'!H9</f>
        <v>6700</v>
      </c>
      <c r="H78" s="1068">
        <f>'5住宅建て方'!I9</f>
        <v>51.170887853091486</v>
      </c>
      <c r="I78" s="972">
        <f>'5住宅建て方'!J9</f>
        <v>7.7272982534958166</v>
      </c>
      <c r="J78" s="1068">
        <f>'5住宅建て方'!K9</f>
        <v>40.719941596001576</v>
      </c>
      <c r="K78" s="972">
        <f>'5住宅建て方'!L9</f>
        <v>0.37625652833155498</v>
      </c>
      <c r="L78" s="948"/>
      <c r="M78" s="1378">
        <f t="shared" si="21"/>
        <v>10.45094625708991</v>
      </c>
      <c r="N78" s="1160">
        <f t="shared" si="22"/>
        <v>186100</v>
      </c>
      <c r="O78" s="948"/>
    </row>
    <row r="79" spans="1:15" ht="15.5" customHeight="1">
      <c r="A79" s="948"/>
      <c r="B79" s="1078" t="s">
        <v>949</v>
      </c>
      <c r="C79" s="1129">
        <f>'5住宅建て方'!D10</f>
        <v>1889600</v>
      </c>
      <c r="D79" s="967">
        <f>'5住宅建て方'!E10</f>
        <v>949800</v>
      </c>
      <c r="E79" s="971">
        <f>'5住宅建て方'!F10</f>
        <v>108800</v>
      </c>
      <c r="F79" s="967">
        <f>'5住宅建て方'!G10</f>
        <v>823000</v>
      </c>
      <c r="G79" s="970">
        <f>'5住宅建て方'!H10</f>
        <v>7900</v>
      </c>
      <c r="H79" s="1068">
        <f>'5住宅建て方'!I10</f>
        <v>50.264606265876374</v>
      </c>
      <c r="I79" s="972">
        <f>'5住宅建て方'!J10</f>
        <v>5.7578323454699403</v>
      </c>
      <c r="J79" s="1068">
        <f>'5住宅建て方'!K10</f>
        <v>43.554191363251483</v>
      </c>
      <c r="K79" s="972">
        <f>'5住宅建て方'!L10</f>
        <v>0.41807790008467399</v>
      </c>
      <c r="L79" s="948"/>
      <c r="M79" s="1378">
        <f t="shared" si="21"/>
        <v>6.7104149026248905</v>
      </c>
      <c r="N79" s="1160">
        <f t="shared" si="22"/>
        <v>126800</v>
      </c>
      <c r="O79" s="948"/>
    </row>
    <row r="80" spans="1:15" ht="15.5" customHeight="1">
      <c r="A80" s="948"/>
      <c r="B80" s="1078" t="s">
        <v>942</v>
      </c>
      <c r="C80" s="1129">
        <f>'5住宅建て方'!D11</f>
        <v>2052000</v>
      </c>
      <c r="D80" s="967">
        <f>'5住宅建て方'!E11</f>
        <v>1038100</v>
      </c>
      <c r="E80" s="971">
        <f>'5住宅建て方'!F11</f>
        <v>79500</v>
      </c>
      <c r="F80" s="967">
        <f>'5住宅建て方'!G11</f>
        <v>929600</v>
      </c>
      <c r="G80" s="970">
        <f>'5住宅建て方'!H11</f>
        <v>4900</v>
      </c>
      <c r="H80" s="1068">
        <f>'5住宅建て方'!I11</f>
        <v>50.589668615984408</v>
      </c>
      <c r="I80" s="972">
        <f>'5住宅建て方'!J11</f>
        <v>3.8742690058479532</v>
      </c>
      <c r="J80" s="1068">
        <f>'5住宅建て方'!K11</f>
        <v>45.302144249512672</v>
      </c>
      <c r="K80" s="972">
        <f>'5住宅建て方'!L11</f>
        <v>0.2387914230019493</v>
      </c>
      <c r="L80" s="948"/>
      <c r="M80" s="1378">
        <f t="shared" si="21"/>
        <v>5.287524366471736</v>
      </c>
      <c r="N80" s="1160">
        <f t="shared" si="22"/>
        <v>108500</v>
      </c>
      <c r="O80" s="948"/>
    </row>
    <row r="81" spans="1:17" ht="15.5" customHeight="1">
      <c r="A81" s="948"/>
      <c r="B81" s="1078" t="s">
        <v>964</v>
      </c>
      <c r="C81" s="1129">
        <f>'5住宅建て方'!D12</f>
        <v>2169400</v>
      </c>
      <c r="D81" s="967">
        <f>'5住宅建て方'!E12</f>
        <v>1091500</v>
      </c>
      <c r="E81" s="971">
        <f>'5住宅建て方'!F12</f>
        <v>64400</v>
      </c>
      <c r="F81" s="967">
        <f>'5住宅建て方'!G12</f>
        <v>1008800</v>
      </c>
      <c r="G81" s="970">
        <f>'5住宅建て方'!H12</f>
        <v>4700</v>
      </c>
      <c r="H81" s="1068">
        <f>'5住宅建て方'!I12</f>
        <v>50.313450723702402</v>
      </c>
      <c r="I81" s="972">
        <f>'5住宅建て方'!J12</f>
        <v>2.9685627362404352</v>
      </c>
      <c r="J81" s="1068">
        <f>'5住宅建て方'!K12</f>
        <v>46.501336775145205</v>
      </c>
      <c r="K81" s="972">
        <f>'5住宅建て方'!L12</f>
        <v>0.21664976491195723</v>
      </c>
      <c r="L81" s="948"/>
      <c r="M81" s="1378">
        <f t="shared" si="21"/>
        <v>3.8121139485571973</v>
      </c>
      <c r="N81" s="1160">
        <f t="shared" si="22"/>
        <v>82700</v>
      </c>
      <c r="O81" s="948"/>
    </row>
    <row r="82" spans="1:17" ht="15.5" customHeight="1">
      <c r="A82" s="948"/>
      <c r="B82" s="1078" t="s">
        <v>965</v>
      </c>
      <c r="C82" s="1129">
        <f>'5住宅建て方'!D13</f>
        <v>2368200</v>
      </c>
      <c r="D82" s="967">
        <f>'5住宅建て方'!E13</f>
        <v>1196500</v>
      </c>
      <c r="E82" s="971">
        <f>'5住宅建て方'!F13</f>
        <v>62700</v>
      </c>
      <c r="F82" s="967">
        <f>'5住宅建て方'!G13</f>
        <v>1104700</v>
      </c>
      <c r="G82" s="970">
        <f>'5住宅建て方'!H13</f>
        <v>4200</v>
      </c>
      <c r="H82" s="1068">
        <f>'5住宅建て方'!I13</f>
        <v>50.523604425301919</v>
      </c>
      <c r="I82" s="972">
        <f>'5住宅建て方'!J13</f>
        <v>2.6475804408411454</v>
      </c>
      <c r="J82" s="1068">
        <f>'5住宅建て方'!K13</f>
        <v>46.647242631534496</v>
      </c>
      <c r="K82" s="972">
        <f>'5住宅建て方'!L13</f>
        <v>0.177349885989359</v>
      </c>
      <c r="L82" s="948"/>
      <c r="M82" s="1378">
        <f t="shared" si="21"/>
        <v>3.8763617937674226</v>
      </c>
      <c r="N82" s="1160">
        <f t="shared" si="22"/>
        <v>91800</v>
      </c>
      <c r="O82" s="948"/>
    </row>
    <row r="83" spans="1:17" ht="15.5" customHeight="1">
      <c r="A83" s="948"/>
      <c r="B83" s="1078" t="s">
        <v>966</v>
      </c>
      <c r="C83" s="1129">
        <f>'5住宅建て方'!D14</f>
        <v>2308700</v>
      </c>
      <c r="D83" s="967">
        <f>'5住宅建て方'!E14</f>
        <v>1164400</v>
      </c>
      <c r="E83" s="971">
        <f>'5住宅建て方'!F14</f>
        <v>64700</v>
      </c>
      <c r="F83" s="967">
        <f>'5住宅建て方'!G14</f>
        <v>1076000</v>
      </c>
      <c r="G83" s="970">
        <f>'5住宅建て方'!H14</f>
        <v>3600</v>
      </c>
      <c r="H83" s="1068">
        <f>'5住宅建て方'!I14</f>
        <v>50.43530991467059</v>
      </c>
      <c r="I83" s="972">
        <f>'5住宅建て方'!J14</f>
        <v>2.8024429332524794</v>
      </c>
      <c r="J83" s="1068">
        <f>'5住宅建て方'!K14</f>
        <v>46.606315242344174</v>
      </c>
      <c r="K83" s="972">
        <f>'5住宅建て方'!L14</f>
        <v>0.15593190973275003</v>
      </c>
      <c r="L83" s="948"/>
      <c r="M83" s="1378">
        <f t="shared" si="21"/>
        <v>3.8289946723264165</v>
      </c>
      <c r="N83" s="1160">
        <f t="shared" si="22"/>
        <v>88400</v>
      </c>
      <c r="O83" s="948"/>
    </row>
    <row r="84" spans="1:17" ht="15.5" customHeight="1">
      <c r="A84" s="948"/>
      <c r="B84" s="1146" t="s">
        <v>943</v>
      </c>
      <c r="C84" s="1147">
        <f>'5住宅建て方'!D15</f>
        <v>2397400</v>
      </c>
      <c r="D84" s="1104">
        <f>'5住宅建て方'!E15</f>
        <v>1189600</v>
      </c>
      <c r="E84" s="1103">
        <f>'5住宅建て方'!F15</f>
        <v>60900</v>
      </c>
      <c r="F84" s="1104">
        <f>'5住宅建て方'!G15</f>
        <v>1144000</v>
      </c>
      <c r="G84" s="1148">
        <f>'5住宅建て方'!H15</f>
        <v>2900</v>
      </c>
      <c r="H84" s="1105">
        <f>'5住宅建て方'!I15</f>
        <v>49.620422123967636</v>
      </c>
      <c r="I84" s="1149">
        <f>'5住宅建て方'!J15</f>
        <v>2.5402519396012346</v>
      </c>
      <c r="J84" s="1105">
        <f>'5住宅建て方'!K15</f>
        <v>47.718361558354886</v>
      </c>
      <c r="K84" s="1149">
        <f>'5住宅建て方'!L15</f>
        <v>0.12096437807624927</v>
      </c>
      <c r="L84" s="948"/>
      <c r="M84" s="1378">
        <f t="shared" si="21"/>
        <v>1.9020605656127501</v>
      </c>
      <c r="N84" s="1160">
        <f t="shared" si="22"/>
        <v>45600</v>
      </c>
      <c r="O84" s="948"/>
    </row>
    <row r="85" spans="1:17" ht="15.5" customHeight="1">
      <c r="A85" s="948"/>
      <c r="B85" s="948" t="s">
        <v>241</v>
      </c>
      <c r="C85" s="948"/>
      <c r="D85" s="948"/>
      <c r="E85" s="948"/>
      <c r="F85" s="948"/>
      <c r="G85" s="948"/>
      <c r="H85" s="948"/>
      <c r="I85" s="948"/>
      <c r="J85" s="948"/>
      <c r="K85" s="948"/>
      <c r="L85" s="948"/>
      <c r="M85" s="948"/>
      <c r="N85" s="948"/>
      <c r="O85" s="948"/>
    </row>
    <row r="86" spans="1:17">
      <c r="B86" s="948"/>
      <c r="C86" s="948"/>
      <c r="D86" s="948"/>
      <c r="E86" s="948"/>
      <c r="F86" s="948"/>
      <c r="G86" s="948"/>
      <c r="H86" s="948"/>
      <c r="I86" s="948"/>
      <c r="J86" s="948"/>
      <c r="K86" s="948"/>
      <c r="L86" s="948"/>
      <c r="M86" s="948"/>
      <c r="N86" s="948"/>
      <c r="O86" s="948"/>
      <c r="P86" s="948"/>
      <c r="Q86" s="948"/>
    </row>
    <row r="87" spans="1:17">
      <c r="B87" s="948"/>
      <c r="C87" s="948"/>
      <c r="D87" s="948"/>
      <c r="E87" s="948"/>
      <c r="F87" s="948"/>
      <c r="G87" s="948"/>
      <c r="H87" s="948"/>
      <c r="I87" s="948"/>
      <c r="J87" s="948"/>
      <c r="K87" s="948"/>
      <c r="L87" s="948"/>
      <c r="M87" s="948"/>
      <c r="N87" s="948"/>
      <c r="O87" s="948"/>
      <c r="P87" s="948"/>
      <c r="Q87" s="948"/>
    </row>
    <row r="91" spans="1:17" ht="15.5" hidden="1" customHeight="1"/>
    <row r="92" spans="1:17" ht="15.5" hidden="1" customHeight="1"/>
    <row r="93" spans="1:17" ht="15.5" hidden="1" customHeight="1"/>
    <row r="94" spans="1:17" ht="15.5" hidden="1" customHeight="1"/>
    <row r="95" spans="1:17" ht="15.5" customHeight="1"/>
    <row r="96" spans="1:17" ht="15.5" customHeight="1"/>
    <row r="97" ht="15.5" customHeight="1"/>
    <row r="98" ht="15.5" customHeight="1"/>
    <row r="99" ht="15.5" customHeight="1"/>
    <row r="100" ht="15.5" customHeight="1"/>
    <row r="104" ht="13" customHeight="1"/>
  </sheetData>
  <mergeCells count="25">
    <mergeCell ref="L2:L3"/>
    <mergeCell ref="M2:M3"/>
    <mergeCell ref="N2:N3"/>
    <mergeCell ref="B2:B3"/>
    <mergeCell ref="C2:C3"/>
    <mergeCell ref="D2:E2"/>
    <mergeCell ref="F2:F3"/>
    <mergeCell ref="G2:G3"/>
    <mergeCell ref="H2:H3"/>
    <mergeCell ref="I2:I3"/>
    <mergeCell ref="J2:K2"/>
    <mergeCell ref="B72:B73"/>
    <mergeCell ref="C72:G72"/>
    <mergeCell ref="H72:K72"/>
    <mergeCell ref="N20:N21"/>
    <mergeCell ref="F19:L19"/>
    <mergeCell ref="M19:N19"/>
    <mergeCell ref="D19:D21"/>
    <mergeCell ref="B19:C21"/>
    <mergeCell ref="G20:G21"/>
    <mergeCell ref="E19:E21"/>
    <mergeCell ref="F20:F21"/>
    <mergeCell ref="H20:H21"/>
    <mergeCell ref="L20:L21"/>
    <mergeCell ref="M20:M21"/>
  </mergeCells>
  <phoneticPr fontId="2"/>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DC8D3-B131-477F-98DF-225E550B1439}">
  <dimension ref="A1:N474"/>
  <sheetViews>
    <sheetView workbookViewId="0">
      <pane xSplit="6" ySplit="9" topLeftCell="G162" activePane="bottomRight" state="frozen"/>
      <selection pane="topRight" activeCell="G1" sqref="G1"/>
      <selection pane="bottomLeft" activeCell="A10" sqref="A10"/>
      <selection pane="bottomRight" activeCell="H165" sqref="H165"/>
    </sheetView>
  </sheetViews>
  <sheetFormatPr defaultColWidth="12.6328125" defaultRowHeight="12"/>
  <cols>
    <col min="1" max="1" width="2.36328125" style="472" bestFit="1" customWidth="1"/>
    <col min="2" max="6" width="11.6328125" style="472" customWidth="1"/>
    <col min="7" max="16384" width="12.6328125" style="472"/>
  </cols>
  <sheetData>
    <row r="1" spans="1:14" s="452" customFormat="1">
      <c r="A1" s="452" t="s">
        <v>297</v>
      </c>
    </row>
    <row r="2" spans="1:14" s="452" customFormat="1">
      <c r="A2" s="452" t="s">
        <v>556</v>
      </c>
    </row>
    <row r="3" spans="1:14" s="452" customFormat="1" ht="12.5" thickBot="1"/>
    <row r="4" spans="1:14" s="452" customFormat="1" ht="12.5" hidden="1" thickBot="1"/>
    <row r="5" spans="1:14" s="452" customFormat="1" ht="24">
      <c r="F5" s="453" t="s">
        <v>298</v>
      </c>
      <c r="G5" s="454" t="s">
        <v>299</v>
      </c>
      <c r="H5" s="455" t="s">
        <v>299</v>
      </c>
      <c r="I5" s="455" t="s">
        <v>299</v>
      </c>
      <c r="J5" s="455" t="s">
        <v>299</v>
      </c>
      <c r="K5" s="455" t="s">
        <v>299</v>
      </c>
      <c r="L5" s="455" t="s">
        <v>299</v>
      </c>
      <c r="M5" s="456" t="s">
        <v>299</v>
      </c>
      <c r="N5" s="453" t="s">
        <v>512</v>
      </c>
    </row>
    <row r="6" spans="1:14" s="452" customFormat="1" ht="24">
      <c r="F6" s="457" t="s">
        <v>301</v>
      </c>
      <c r="G6" s="458" t="s">
        <v>523</v>
      </c>
      <c r="H6" s="459" t="s">
        <v>523</v>
      </c>
      <c r="I6" s="459" t="s">
        <v>523</v>
      </c>
      <c r="J6" s="459" t="s">
        <v>523</v>
      </c>
      <c r="K6" s="459" t="s">
        <v>523</v>
      </c>
      <c r="L6" s="459" t="s">
        <v>523</v>
      </c>
      <c r="M6" s="460" t="s">
        <v>523</v>
      </c>
      <c r="N6" s="457"/>
    </row>
    <row r="7" spans="1:14" s="452" customFormat="1">
      <c r="F7" s="457" t="s">
        <v>303</v>
      </c>
      <c r="G7" s="458" t="s">
        <v>304</v>
      </c>
      <c r="H7" s="459" t="s">
        <v>524</v>
      </c>
      <c r="I7" s="459" t="s">
        <v>525</v>
      </c>
      <c r="J7" s="459" t="s">
        <v>526</v>
      </c>
      <c r="K7" s="459" t="s">
        <v>527</v>
      </c>
      <c r="L7" s="459" t="s">
        <v>528</v>
      </c>
      <c r="M7" s="460" t="s">
        <v>529</v>
      </c>
      <c r="N7" s="457"/>
    </row>
    <row r="8" spans="1:14" s="452" customFormat="1" ht="12.5" thickBot="1">
      <c r="F8" s="461" t="s">
        <v>316</v>
      </c>
      <c r="G8" s="462" t="s">
        <v>317</v>
      </c>
      <c r="H8" s="463" t="s">
        <v>317</v>
      </c>
      <c r="I8" s="463" t="s">
        <v>317</v>
      </c>
      <c r="J8" s="463" t="s">
        <v>317</v>
      </c>
      <c r="K8" s="463" t="s">
        <v>317</v>
      </c>
      <c r="L8" s="463" t="s">
        <v>317</v>
      </c>
      <c r="M8" s="464" t="s">
        <v>317</v>
      </c>
      <c r="N8" s="461" t="s">
        <v>517</v>
      </c>
    </row>
    <row r="9" spans="1:14" s="452" customFormat="1">
      <c r="A9" s="465" t="s">
        <v>319</v>
      </c>
      <c r="B9" s="505" t="s">
        <v>320</v>
      </c>
      <c r="C9" s="505" t="s">
        <v>518</v>
      </c>
      <c r="D9" s="505" t="s">
        <v>472</v>
      </c>
      <c r="E9" s="505" t="s">
        <v>494</v>
      </c>
      <c r="F9" s="466" t="s">
        <v>488</v>
      </c>
      <c r="G9" s="467" t="s">
        <v>321</v>
      </c>
      <c r="H9" s="468"/>
      <c r="I9" s="468"/>
      <c r="J9" s="468"/>
      <c r="K9" s="468"/>
      <c r="L9" s="468"/>
      <c r="M9" s="468"/>
      <c r="N9" s="468"/>
    </row>
    <row r="10" spans="1:14">
      <c r="A10" s="469" t="s">
        <v>322</v>
      </c>
      <c r="B10" s="506" t="s">
        <v>323</v>
      </c>
      <c r="C10" s="506" t="s">
        <v>304</v>
      </c>
      <c r="D10" s="506" t="s">
        <v>304</v>
      </c>
      <c r="E10" s="506" t="s">
        <v>304</v>
      </c>
      <c r="F10" s="470" t="s">
        <v>304</v>
      </c>
      <c r="G10" s="471">
        <v>55665000</v>
      </c>
      <c r="H10" s="471">
        <v>6099200</v>
      </c>
      <c r="I10" s="471">
        <v>7336800</v>
      </c>
      <c r="J10" s="471">
        <v>8757300</v>
      </c>
      <c r="K10" s="471">
        <v>11057900</v>
      </c>
      <c r="L10" s="471">
        <v>12813500</v>
      </c>
      <c r="M10" s="471">
        <v>7272400</v>
      </c>
      <c r="N10" s="517">
        <v>91.66</v>
      </c>
    </row>
    <row r="11" spans="1:14">
      <c r="A11" s="473" t="s">
        <v>322</v>
      </c>
      <c r="B11" s="507" t="s">
        <v>323</v>
      </c>
      <c r="C11" s="507" t="s">
        <v>304</v>
      </c>
      <c r="D11" s="507" t="s">
        <v>304</v>
      </c>
      <c r="E11" s="507" t="s">
        <v>496</v>
      </c>
      <c r="F11" s="474" t="s">
        <v>304</v>
      </c>
      <c r="G11" s="471">
        <v>29319400</v>
      </c>
      <c r="H11" s="471">
        <v>145300</v>
      </c>
      <c r="I11" s="471">
        <v>825300</v>
      </c>
      <c r="J11" s="471">
        <v>2014600</v>
      </c>
      <c r="K11" s="471">
        <v>6440600</v>
      </c>
      <c r="L11" s="471">
        <v>12065700</v>
      </c>
      <c r="M11" s="471">
        <v>7016200</v>
      </c>
      <c r="N11" s="517">
        <v>126.89</v>
      </c>
    </row>
    <row r="12" spans="1:14">
      <c r="A12" s="473" t="s">
        <v>322</v>
      </c>
      <c r="B12" s="507" t="s">
        <v>323</v>
      </c>
      <c r="C12" s="507" t="s">
        <v>304</v>
      </c>
      <c r="D12" s="507" t="s">
        <v>304</v>
      </c>
      <c r="E12" s="507" t="s">
        <v>496</v>
      </c>
      <c r="F12" s="474" t="s">
        <v>489</v>
      </c>
      <c r="G12" s="471">
        <v>25780500</v>
      </c>
      <c r="H12" s="471">
        <v>127100</v>
      </c>
      <c r="I12" s="471">
        <v>742200</v>
      </c>
      <c r="J12" s="471">
        <v>1827300</v>
      </c>
      <c r="K12" s="471">
        <v>5871000</v>
      </c>
      <c r="L12" s="471">
        <v>10495500</v>
      </c>
      <c r="M12" s="471">
        <v>6003800</v>
      </c>
      <c r="N12" s="517">
        <v>125.7</v>
      </c>
    </row>
    <row r="13" spans="1:14">
      <c r="A13" s="473" t="s">
        <v>322</v>
      </c>
      <c r="B13" s="507" t="s">
        <v>323</v>
      </c>
      <c r="C13" s="507" t="s">
        <v>304</v>
      </c>
      <c r="D13" s="507" t="s">
        <v>304</v>
      </c>
      <c r="E13" s="507" t="s">
        <v>496</v>
      </c>
      <c r="F13" s="474" t="s">
        <v>490</v>
      </c>
      <c r="G13" s="471">
        <v>3538900</v>
      </c>
      <c r="H13" s="471">
        <v>18200</v>
      </c>
      <c r="I13" s="471">
        <v>83100</v>
      </c>
      <c r="J13" s="471">
        <v>187200</v>
      </c>
      <c r="K13" s="471">
        <v>569600</v>
      </c>
      <c r="L13" s="471">
        <v>1570200</v>
      </c>
      <c r="M13" s="471">
        <v>1012400</v>
      </c>
      <c r="N13" s="517">
        <v>135.56</v>
      </c>
    </row>
    <row r="14" spans="1:14">
      <c r="A14" s="473" t="s">
        <v>322</v>
      </c>
      <c r="B14" s="507" t="s">
        <v>323</v>
      </c>
      <c r="C14" s="507" t="s">
        <v>304</v>
      </c>
      <c r="D14" s="507" t="s">
        <v>304</v>
      </c>
      <c r="E14" s="507" t="s">
        <v>500</v>
      </c>
      <c r="F14" s="474" t="s">
        <v>304</v>
      </c>
      <c r="G14" s="471">
        <v>1264900</v>
      </c>
      <c r="H14" s="471">
        <v>108400</v>
      </c>
      <c r="I14" s="471">
        <v>305300</v>
      </c>
      <c r="J14" s="471">
        <v>312000</v>
      </c>
      <c r="K14" s="471">
        <v>162400</v>
      </c>
      <c r="L14" s="471">
        <v>72300</v>
      </c>
      <c r="M14" s="471">
        <v>52500</v>
      </c>
      <c r="N14" s="517">
        <v>63.74</v>
      </c>
    </row>
    <row r="15" spans="1:14">
      <c r="A15" s="473" t="s">
        <v>322</v>
      </c>
      <c r="B15" s="507" t="s">
        <v>323</v>
      </c>
      <c r="C15" s="507" t="s">
        <v>304</v>
      </c>
      <c r="D15" s="507" t="s">
        <v>304</v>
      </c>
      <c r="E15" s="507" t="s">
        <v>500</v>
      </c>
      <c r="F15" s="474" t="s">
        <v>489</v>
      </c>
      <c r="G15" s="471">
        <v>852600</v>
      </c>
      <c r="H15" s="471">
        <v>75500</v>
      </c>
      <c r="I15" s="471">
        <v>212500</v>
      </c>
      <c r="J15" s="471">
        <v>210000</v>
      </c>
      <c r="K15" s="471">
        <v>103400</v>
      </c>
      <c r="L15" s="471">
        <v>48800</v>
      </c>
      <c r="M15" s="471">
        <v>37200</v>
      </c>
      <c r="N15" s="517">
        <v>63.48</v>
      </c>
    </row>
    <row r="16" spans="1:14">
      <c r="A16" s="473" t="s">
        <v>322</v>
      </c>
      <c r="B16" s="507" t="s">
        <v>323</v>
      </c>
      <c r="C16" s="507" t="s">
        <v>304</v>
      </c>
      <c r="D16" s="507" t="s">
        <v>304</v>
      </c>
      <c r="E16" s="507" t="s">
        <v>500</v>
      </c>
      <c r="F16" s="474" t="s">
        <v>490</v>
      </c>
      <c r="G16" s="471">
        <v>412200</v>
      </c>
      <c r="H16" s="471">
        <v>32900</v>
      </c>
      <c r="I16" s="471">
        <v>92800</v>
      </c>
      <c r="J16" s="471">
        <v>101900</v>
      </c>
      <c r="K16" s="471">
        <v>59000</v>
      </c>
      <c r="L16" s="471">
        <v>23500</v>
      </c>
      <c r="M16" s="471">
        <v>15300</v>
      </c>
      <c r="N16" s="517">
        <v>64.28</v>
      </c>
    </row>
    <row r="17" spans="1:14">
      <c r="A17" s="473" t="s">
        <v>322</v>
      </c>
      <c r="B17" s="507" t="s">
        <v>323</v>
      </c>
      <c r="C17" s="507" t="s">
        <v>304</v>
      </c>
      <c r="D17" s="507" t="s">
        <v>304</v>
      </c>
      <c r="E17" s="507" t="s">
        <v>501</v>
      </c>
      <c r="F17" s="474" t="s">
        <v>304</v>
      </c>
      <c r="G17" s="471">
        <v>24968200</v>
      </c>
      <c r="H17" s="471">
        <v>5843400</v>
      </c>
      <c r="I17" s="471">
        <v>6200500</v>
      </c>
      <c r="J17" s="471">
        <v>6422200</v>
      </c>
      <c r="K17" s="471">
        <v>4439300</v>
      </c>
      <c r="L17" s="471">
        <v>653700</v>
      </c>
      <c r="M17" s="471">
        <v>171200</v>
      </c>
      <c r="N17" s="517">
        <v>50.33</v>
      </c>
    </row>
    <row r="18" spans="1:14">
      <c r="A18" s="473" t="s">
        <v>322</v>
      </c>
      <c r="B18" s="507" t="s">
        <v>323</v>
      </c>
      <c r="C18" s="507" t="s">
        <v>304</v>
      </c>
      <c r="D18" s="507" t="s">
        <v>304</v>
      </c>
      <c r="E18" s="507" t="s">
        <v>501</v>
      </c>
      <c r="F18" s="474" t="s">
        <v>489</v>
      </c>
      <c r="G18" s="471">
        <v>3400900</v>
      </c>
      <c r="H18" s="471">
        <v>1130700</v>
      </c>
      <c r="I18" s="471">
        <v>1041400</v>
      </c>
      <c r="J18" s="471">
        <v>557500</v>
      </c>
      <c r="K18" s="471">
        <v>127400</v>
      </c>
      <c r="L18" s="471">
        <v>72000</v>
      </c>
      <c r="M18" s="471">
        <v>30300</v>
      </c>
      <c r="N18" s="517">
        <v>40.159999999999997</v>
      </c>
    </row>
    <row r="19" spans="1:14">
      <c r="A19" s="473" t="s">
        <v>322</v>
      </c>
      <c r="B19" s="507" t="s">
        <v>323</v>
      </c>
      <c r="C19" s="507" t="s">
        <v>304</v>
      </c>
      <c r="D19" s="507" t="s">
        <v>304</v>
      </c>
      <c r="E19" s="507" t="s">
        <v>501</v>
      </c>
      <c r="F19" s="474" t="s">
        <v>490</v>
      </c>
      <c r="G19" s="471">
        <v>21567300</v>
      </c>
      <c r="H19" s="471">
        <v>4712700</v>
      </c>
      <c r="I19" s="471">
        <v>5159100</v>
      </c>
      <c r="J19" s="471">
        <v>5864700</v>
      </c>
      <c r="K19" s="471">
        <v>4311900</v>
      </c>
      <c r="L19" s="471">
        <v>581600</v>
      </c>
      <c r="M19" s="471">
        <v>140900</v>
      </c>
      <c r="N19" s="517">
        <v>51.78</v>
      </c>
    </row>
    <row r="20" spans="1:14">
      <c r="A20" s="473" t="s">
        <v>322</v>
      </c>
      <c r="B20" s="507" t="s">
        <v>323</v>
      </c>
      <c r="C20" s="507" t="s">
        <v>304</v>
      </c>
      <c r="D20" s="507" t="s">
        <v>304</v>
      </c>
      <c r="E20" s="507" t="s">
        <v>509</v>
      </c>
      <c r="F20" s="474" t="s">
        <v>304</v>
      </c>
      <c r="G20" s="471">
        <v>112600</v>
      </c>
      <c r="H20" s="471">
        <v>2100</v>
      </c>
      <c r="I20" s="471">
        <v>5700</v>
      </c>
      <c r="J20" s="471">
        <v>8500</v>
      </c>
      <c r="K20" s="471">
        <v>15600</v>
      </c>
      <c r="L20" s="471">
        <v>21800</v>
      </c>
      <c r="M20" s="471">
        <v>32500</v>
      </c>
      <c r="N20" s="517">
        <v>146.25</v>
      </c>
    </row>
    <row r="21" spans="1:14">
      <c r="A21" s="473" t="s">
        <v>322</v>
      </c>
      <c r="B21" s="507" t="s">
        <v>323</v>
      </c>
      <c r="C21" s="507" t="s">
        <v>304</v>
      </c>
      <c r="D21" s="507" t="s">
        <v>473</v>
      </c>
      <c r="E21" s="507" t="s">
        <v>304</v>
      </c>
      <c r="F21" s="474" t="s">
        <v>304</v>
      </c>
      <c r="G21" s="471">
        <v>33875500</v>
      </c>
      <c r="H21" s="471">
        <v>216100</v>
      </c>
      <c r="I21" s="471">
        <v>1108800</v>
      </c>
      <c r="J21" s="471">
        <v>3835100</v>
      </c>
      <c r="K21" s="471">
        <v>9386800</v>
      </c>
      <c r="L21" s="471">
        <v>12276700</v>
      </c>
      <c r="M21" s="471">
        <v>7052000</v>
      </c>
      <c r="N21" s="517">
        <v>118.25</v>
      </c>
    </row>
    <row r="22" spans="1:14">
      <c r="A22" s="473" t="s">
        <v>322</v>
      </c>
      <c r="B22" s="507" t="s">
        <v>323</v>
      </c>
      <c r="C22" s="507" t="s">
        <v>304</v>
      </c>
      <c r="D22" s="507" t="s">
        <v>473</v>
      </c>
      <c r="E22" s="507" t="s">
        <v>496</v>
      </c>
      <c r="F22" s="474" t="s">
        <v>304</v>
      </c>
      <c r="G22" s="471">
        <v>27227900</v>
      </c>
      <c r="H22" s="471">
        <v>92700</v>
      </c>
      <c r="I22" s="471">
        <v>600100</v>
      </c>
      <c r="J22" s="471">
        <v>1710700</v>
      </c>
      <c r="K22" s="471">
        <v>6105200</v>
      </c>
      <c r="L22" s="471">
        <v>11814900</v>
      </c>
      <c r="M22" s="471">
        <v>6904300</v>
      </c>
      <c r="N22" s="517">
        <v>128.88</v>
      </c>
    </row>
    <row r="23" spans="1:14">
      <c r="A23" s="473" t="s">
        <v>322</v>
      </c>
      <c r="B23" s="507" t="s">
        <v>323</v>
      </c>
      <c r="C23" s="507" t="s">
        <v>304</v>
      </c>
      <c r="D23" s="507" t="s">
        <v>473</v>
      </c>
      <c r="E23" s="507" t="s">
        <v>496</v>
      </c>
      <c r="F23" s="474" t="s">
        <v>489</v>
      </c>
      <c r="G23" s="471">
        <v>23928700</v>
      </c>
      <c r="H23" s="471">
        <v>81500</v>
      </c>
      <c r="I23" s="471">
        <v>535900</v>
      </c>
      <c r="J23" s="471">
        <v>1552100</v>
      </c>
      <c r="K23" s="471">
        <v>5572200</v>
      </c>
      <c r="L23" s="471">
        <v>10276100</v>
      </c>
      <c r="M23" s="471">
        <v>5910900</v>
      </c>
      <c r="N23" s="517">
        <v>127.71</v>
      </c>
    </row>
    <row r="24" spans="1:14">
      <c r="A24" s="473" t="s">
        <v>322</v>
      </c>
      <c r="B24" s="507" t="s">
        <v>323</v>
      </c>
      <c r="C24" s="507" t="s">
        <v>304</v>
      </c>
      <c r="D24" s="507" t="s">
        <v>473</v>
      </c>
      <c r="E24" s="507" t="s">
        <v>496</v>
      </c>
      <c r="F24" s="474" t="s">
        <v>490</v>
      </c>
      <c r="G24" s="471">
        <v>3299200</v>
      </c>
      <c r="H24" s="471">
        <v>11200</v>
      </c>
      <c r="I24" s="471">
        <v>64200</v>
      </c>
      <c r="J24" s="471">
        <v>158600</v>
      </c>
      <c r="K24" s="471">
        <v>533000</v>
      </c>
      <c r="L24" s="471">
        <v>1538800</v>
      </c>
      <c r="M24" s="471">
        <v>993400</v>
      </c>
      <c r="N24" s="517">
        <v>137.31</v>
      </c>
    </row>
    <row r="25" spans="1:14">
      <c r="A25" s="473" t="s">
        <v>322</v>
      </c>
      <c r="B25" s="507" t="s">
        <v>323</v>
      </c>
      <c r="C25" s="507" t="s">
        <v>304</v>
      </c>
      <c r="D25" s="507" t="s">
        <v>473</v>
      </c>
      <c r="E25" s="507" t="s">
        <v>500</v>
      </c>
      <c r="F25" s="474" t="s">
        <v>304</v>
      </c>
      <c r="G25" s="471">
        <v>226500</v>
      </c>
      <c r="H25" s="471">
        <v>4800</v>
      </c>
      <c r="I25" s="471">
        <v>25900</v>
      </c>
      <c r="J25" s="471">
        <v>38600</v>
      </c>
      <c r="K25" s="471">
        <v>63400</v>
      </c>
      <c r="L25" s="471">
        <v>49700</v>
      </c>
      <c r="M25" s="471">
        <v>44100</v>
      </c>
      <c r="N25" s="517">
        <v>103.28</v>
      </c>
    </row>
    <row r="26" spans="1:14">
      <c r="A26" s="473" t="s">
        <v>322</v>
      </c>
      <c r="B26" s="507" t="s">
        <v>323</v>
      </c>
      <c r="C26" s="507" t="s">
        <v>304</v>
      </c>
      <c r="D26" s="507" t="s">
        <v>473</v>
      </c>
      <c r="E26" s="507" t="s">
        <v>500</v>
      </c>
      <c r="F26" s="474" t="s">
        <v>489</v>
      </c>
      <c r="G26" s="471">
        <v>159900</v>
      </c>
      <c r="H26" s="471">
        <v>4000</v>
      </c>
      <c r="I26" s="471">
        <v>22200</v>
      </c>
      <c r="J26" s="471">
        <v>29800</v>
      </c>
      <c r="K26" s="471">
        <v>39700</v>
      </c>
      <c r="L26" s="471">
        <v>32800</v>
      </c>
      <c r="M26" s="471">
        <v>31500</v>
      </c>
      <c r="N26" s="517">
        <v>100.87</v>
      </c>
    </row>
    <row r="27" spans="1:14">
      <c r="A27" s="473" t="s">
        <v>322</v>
      </c>
      <c r="B27" s="507" t="s">
        <v>323</v>
      </c>
      <c r="C27" s="507" t="s">
        <v>304</v>
      </c>
      <c r="D27" s="507" t="s">
        <v>473</v>
      </c>
      <c r="E27" s="507" t="s">
        <v>500</v>
      </c>
      <c r="F27" s="474" t="s">
        <v>490</v>
      </c>
      <c r="G27" s="471">
        <v>66600</v>
      </c>
      <c r="H27" s="471">
        <v>900</v>
      </c>
      <c r="I27" s="471">
        <v>3700</v>
      </c>
      <c r="J27" s="471">
        <v>8800</v>
      </c>
      <c r="K27" s="471">
        <v>23700</v>
      </c>
      <c r="L27" s="471">
        <v>16900</v>
      </c>
      <c r="M27" s="471">
        <v>12700</v>
      </c>
      <c r="N27" s="517">
        <v>109.07</v>
      </c>
    </row>
    <row r="28" spans="1:14">
      <c r="A28" s="473" t="s">
        <v>322</v>
      </c>
      <c r="B28" s="507" t="s">
        <v>323</v>
      </c>
      <c r="C28" s="507" t="s">
        <v>304</v>
      </c>
      <c r="D28" s="507" t="s">
        <v>473</v>
      </c>
      <c r="E28" s="507" t="s">
        <v>501</v>
      </c>
      <c r="F28" s="474" t="s">
        <v>304</v>
      </c>
      <c r="G28" s="471">
        <v>6351100</v>
      </c>
      <c r="H28" s="471">
        <v>118000</v>
      </c>
      <c r="I28" s="471">
        <v>480100</v>
      </c>
      <c r="J28" s="471">
        <v>2080400</v>
      </c>
      <c r="K28" s="471">
        <v>3205500</v>
      </c>
      <c r="L28" s="471">
        <v>393200</v>
      </c>
      <c r="M28" s="471">
        <v>73900</v>
      </c>
      <c r="N28" s="517">
        <v>72.77</v>
      </c>
    </row>
    <row r="29" spans="1:14">
      <c r="A29" s="473" t="s">
        <v>322</v>
      </c>
      <c r="B29" s="507" t="s">
        <v>323</v>
      </c>
      <c r="C29" s="507" t="s">
        <v>304</v>
      </c>
      <c r="D29" s="507" t="s">
        <v>473</v>
      </c>
      <c r="E29" s="507" t="s">
        <v>501</v>
      </c>
      <c r="F29" s="474" t="s">
        <v>489</v>
      </c>
      <c r="G29" s="471">
        <v>120200</v>
      </c>
      <c r="H29" s="471">
        <v>11300</v>
      </c>
      <c r="I29" s="471">
        <v>18600</v>
      </c>
      <c r="J29" s="471">
        <v>21100</v>
      </c>
      <c r="K29" s="471">
        <v>28300</v>
      </c>
      <c r="L29" s="471">
        <v>29700</v>
      </c>
      <c r="M29" s="471">
        <v>11300</v>
      </c>
      <c r="N29" s="517">
        <v>86.03</v>
      </c>
    </row>
    <row r="30" spans="1:14">
      <c r="A30" s="473" t="s">
        <v>322</v>
      </c>
      <c r="B30" s="507" t="s">
        <v>323</v>
      </c>
      <c r="C30" s="507" t="s">
        <v>304</v>
      </c>
      <c r="D30" s="507" t="s">
        <v>473</v>
      </c>
      <c r="E30" s="507" t="s">
        <v>501</v>
      </c>
      <c r="F30" s="474" t="s">
        <v>490</v>
      </c>
      <c r="G30" s="471">
        <v>6230900</v>
      </c>
      <c r="H30" s="471">
        <v>106700</v>
      </c>
      <c r="I30" s="471">
        <v>461600</v>
      </c>
      <c r="J30" s="471">
        <v>2059400</v>
      </c>
      <c r="K30" s="471">
        <v>3177200</v>
      </c>
      <c r="L30" s="471">
        <v>363500</v>
      </c>
      <c r="M30" s="471">
        <v>62600</v>
      </c>
      <c r="N30" s="517">
        <v>72.510000000000005</v>
      </c>
    </row>
    <row r="31" spans="1:14">
      <c r="A31" s="473" t="s">
        <v>322</v>
      </c>
      <c r="B31" s="507" t="s">
        <v>323</v>
      </c>
      <c r="C31" s="507" t="s">
        <v>304</v>
      </c>
      <c r="D31" s="507" t="s">
        <v>473</v>
      </c>
      <c r="E31" s="507" t="s">
        <v>509</v>
      </c>
      <c r="F31" s="474" t="s">
        <v>304</v>
      </c>
      <c r="G31" s="471">
        <v>70000</v>
      </c>
      <c r="H31" s="471">
        <v>600</v>
      </c>
      <c r="I31" s="471">
        <v>2600</v>
      </c>
      <c r="J31" s="471">
        <v>5400</v>
      </c>
      <c r="K31" s="471">
        <v>12700</v>
      </c>
      <c r="L31" s="471">
        <v>19000</v>
      </c>
      <c r="M31" s="471">
        <v>29700</v>
      </c>
      <c r="N31" s="517">
        <v>157.78</v>
      </c>
    </row>
    <row r="32" spans="1:14">
      <c r="A32" s="473" t="s">
        <v>322</v>
      </c>
      <c r="B32" s="507" t="s">
        <v>323</v>
      </c>
      <c r="C32" s="507" t="s">
        <v>304</v>
      </c>
      <c r="D32" s="507" t="s">
        <v>474</v>
      </c>
      <c r="E32" s="507" t="s">
        <v>304</v>
      </c>
      <c r="F32" s="474" t="s">
        <v>304</v>
      </c>
      <c r="G32" s="471">
        <v>19461700</v>
      </c>
      <c r="H32" s="471">
        <v>5883100</v>
      </c>
      <c r="I32" s="471">
        <v>6228100</v>
      </c>
      <c r="J32" s="471">
        <v>4922300</v>
      </c>
      <c r="K32" s="471">
        <v>1671100</v>
      </c>
      <c r="L32" s="471">
        <v>536800</v>
      </c>
      <c r="M32" s="471">
        <v>220400</v>
      </c>
      <c r="N32" s="517">
        <v>45.39</v>
      </c>
    </row>
    <row r="33" spans="1:14">
      <c r="A33" s="473" t="s">
        <v>322</v>
      </c>
      <c r="B33" s="507" t="s">
        <v>323</v>
      </c>
      <c r="C33" s="507" t="s">
        <v>304</v>
      </c>
      <c r="D33" s="507" t="s">
        <v>474</v>
      </c>
      <c r="E33" s="507" t="s">
        <v>496</v>
      </c>
      <c r="F33" s="474" t="s">
        <v>304</v>
      </c>
      <c r="G33" s="471">
        <v>1279900</v>
      </c>
      <c r="H33" s="471">
        <v>52600</v>
      </c>
      <c r="I33" s="471">
        <v>225200</v>
      </c>
      <c r="J33" s="471">
        <v>303900</v>
      </c>
      <c r="K33" s="471">
        <v>335400</v>
      </c>
      <c r="L33" s="471">
        <v>250800</v>
      </c>
      <c r="M33" s="471">
        <v>111900</v>
      </c>
      <c r="N33" s="517">
        <v>84.69</v>
      </c>
    </row>
    <row r="34" spans="1:14">
      <c r="A34" s="473" t="s">
        <v>322</v>
      </c>
      <c r="B34" s="507" t="s">
        <v>323</v>
      </c>
      <c r="C34" s="507" t="s">
        <v>304</v>
      </c>
      <c r="D34" s="507" t="s">
        <v>474</v>
      </c>
      <c r="E34" s="507" t="s">
        <v>496</v>
      </c>
      <c r="F34" s="474" t="s">
        <v>489</v>
      </c>
      <c r="G34" s="471">
        <v>1138300</v>
      </c>
      <c r="H34" s="471">
        <v>45600</v>
      </c>
      <c r="I34" s="471">
        <v>206300</v>
      </c>
      <c r="J34" s="471">
        <v>275300</v>
      </c>
      <c r="K34" s="471">
        <v>298800</v>
      </c>
      <c r="L34" s="471">
        <v>219400</v>
      </c>
      <c r="M34" s="471">
        <v>92900</v>
      </c>
      <c r="N34" s="517">
        <v>83.44</v>
      </c>
    </row>
    <row r="35" spans="1:14">
      <c r="A35" s="473" t="s">
        <v>322</v>
      </c>
      <c r="B35" s="507" t="s">
        <v>323</v>
      </c>
      <c r="C35" s="507" t="s">
        <v>304</v>
      </c>
      <c r="D35" s="507" t="s">
        <v>474</v>
      </c>
      <c r="E35" s="507" t="s">
        <v>496</v>
      </c>
      <c r="F35" s="474" t="s">
        <v>490</v>
      </c>
      <c r="G35" s="471">
        <v>141600</v>
      </c>
      <c r="H35" s="471">
        <v>7000</v>
      </c>
      <c r="I35" s="471">
        <v>18900</v>
      </c>
      <c r="J35" s="471">
        <v>28700</v>
      </c>
      <c r="K35" s="471">
        <v>36700</v>
      </c>
      <c r="L35" s="471">
        <v>31500</v>
      </c>
      <c r="M35" s="471">
        <v>18900</v>
      </c>
      <c r="N35" s="517">
        <v>94.74</v>
      </c>
    </row>
    <row r="36" spans="1:14">
      <c r="A36" s="473" t="s">
        <v>322</v>
      </c>
      <c r="B36" s="507" t="s">
        <v>323</v>
      </c>
      <c r="C36" s="507" t="s">
        <v>304</v>
      </c>
      <c r="D36" s="507" t="s">
        <v>474</v>
      </c>
      <c r="E36" s="507" t="s">
        <v>500</v>
      </c>
      <c r="F36" s="474" t="s">
        <v>304</v>
      </c>
      <c r="G36" s="471">
        <v>786300</v>
      </c>
      <c r="H36" s="471">
        <v>103500</v>
      </c>
      <c r="I36" s="471">
        <v>279400</v>
      </c>
      <c r="J36" s="471">
        <v>273300</v>
      </c>
      <c r="K36" s="471">
        <v>99000</v>
      </c>
      <c r="L36" s="471">
        <v>22700</v>
      </c>
      <c r="M36" s="471">
        <v>8300</v>
      </c>
      <c r="N36" s="517">
        <v>52.34</v>
      </c>
    </row>
    <row r="37" spans="1:14">
      <c r="A37" s="473" t="s">
        <v>322</v>
      </c>
      <c r="B37" s="507" t="s">
        <v>323</v>
      </c>
      <c r="C37" s="507" t="s">
        <v>304</v>
      </c>
      <c r="D37" s="507" t="s">
        <v>474</v>
      </c>
      <c r="E37" s="507" t="s">
        <v>500</v>
      </c>
      <c r="F37" s="474" t="s">
        <v>489</v>
      </c>
      <c r="G37" s="471">
        <v>527600</v>
      </c>
      <c r="H37" s="471">
        <v>71600</v>
      </c>
      <c r="I37" s="471">
        <v>190400</v>
      </c>
      <c r="J37" s="471">
        <v>180200</v>
      </c>
      <c r="K37" s="471">
        <v>63700</v>
      </c>
      <c r="L37" s="471">
        <v>16000</v>
      </c>
      <c r="M37" s="471">
        <v>5700</v>
      </c>
      <c r="N37" s="517">
        <v>52.15</v>
      </c>
    </row>
    <row r="38" spans="1:14">
      <c r="A38" s="473" t="s">
        <v>322</v>
      </c>
      <c r="B38" s="507" t="s">
        <v>323</v>
      </c>
      <c r="C38" s="507" t="s">
        <v>304</v>
      </c>
      <c r="D38" s="507" t="s">
        <v>474</v>
      </c>
      <c r="E38" s="507" t="s">
        <v>500</v>
      </c>
      <c r="F38" s="474" t="s">
        <v>490</v>
      </c>
      <c r="G38" s="471">
        <v>258700</v>
      </c>
      <c r="H38" s="471">
        <v>32000</v>
      </c>
      <c r="I38" s="471">
        <v>89100</v>
      </c>
      <c r="J38" s="471">
        <v>93100</v>
      </c>
      <c r="K38" s="471">
        <v>35300</v>
      </c>
      <c r="L38" s="471">
        <v>6600</v>
      </c>
      <c r="M38" s="471">
        <v>2600</v>
      </c>
      <c r="N38" s="517">
        <v>52.75</v>
      </c>
    </row>
    <row r="39" spans="1:14">
      <c r="A39" s="473" t="s">
        <v>322</v>
      </c>
      <c r="B39" s="507" t="s">
        <v>323</v>
      </c>
      <c r="C39" s="507" t="s">
        <v>304</v>
      </c>
      <c r="D39" s="507" t="s">
        <v>474</v>
      </c>
      <c r="E39" s="507" t="s">
        <v>501</v>
      </c>
      <c r="F39" s="474" t="s">
        <v>304</v>
      </c>
      <c r="G39" s="471">
        <v>17379200</v>
      </c>
      <c r="H39" s="471">
        <v>5725400</v>
      </c>
      <c r="I39" s="471">
        <v>5720400</v>
      </c>
      <c r="J39" s="471">
        <v>4341800</v>
      </c>
      <c r="K39" s="471">
        <v>1233800</v>
      </c>
      <c r="L39" s="471">
        <v>260500</v>
      </c>
      <c r="M39" s="471">
        <v>97400</v>
      </c>
      <c r="N39" s="517">
        <v>42.13</v>
      </c>
    </row>
    <row r="40" spans="1:14">
      <c r="A40" s="473" t="s">
        <v>322</v>
      </c>
      <c r="B40" s="507" t="s">
        <v>323</v>
      </c>
      <c r="C40" s="507" t="s">
        <v>304</v>
      </c>
      <c r="D40" s="507" t="s">
        <v>474</v>
      </c>
      <c r="E40" s="507" t="s">
        <v>501</v>
      </c>
      <c r="F40" s="474" t="s">
        <v>489</v>
      </c>
      <c r="G40" s="471">
        <v>2839200</v>
      </c>
      <c r="H40" s="471">
        <v>1119400</v>
      </c>
      <c r="I40" s="471">
        <v>1022900</v>
      </c>
      <c r="J40" s="471">
        <v>536500</v>
      </c>
      <c r="K40" s="471">
        <v>99100</v>
      </c>
      <c r="L40" s="471">
        <v>42300</v>
      </c>
      <c r="M40" s="471">
        <v>19000</v>
      </c>
      <c r="N40" s="517">
        <v>38.22</v>
      </c>
    </row>
    <row r="41" spans="1:14">
      <c r="A41" s="473" t="s">
        <v>322</v>
      </c>
      <c r="B41" s="507" t="s">
        <v>323</v>
      </c>
      <c r="C41" s="507" t="s">
        <v>304</v>
      </c>
      <c r="D41" s="507" t="s">
        <v>474</v>
      </c>
      <c r="E41" s="507" t="s">
        <v>501</v>
      </c>
      <c r="F41" s="474" t="s">
        <v>490</v>
      </c>
      <c r="G41" s="471">
        <v>14540100</v>
      </c>
      <c r="H41" s="471">
        <v>4606000</v>
      </c>
      <c r="I41" s="471">
        <v>4697500</v>
      </c>
      <c r="J41" s="471">
        <v>3805400</v>
      </c>
      <c r="K41" s="471">
        <v>1134700</v>
      </c>
      <c r="L41" s="471">
        <v>218100</v>
      </c>
      <c r="M41" s="471">
        <v>78300</v>
      </c>
      <c r="N41" s="517">
        <v>42.9</v>
      </c>
    </row>
    <row r="42" spans="1:14">
      <c r="A42" s="473" t="s">
        <v>322</v>
      </c>
      <c r="B42" s="507" t="s">
        <v>323</v>
      </c>
      <c r="C42" s="507" t="s">
        <v>304</v>
      </c>
      <c r="D42" s="507" t="s">
        <v>474</v>
      </c>
      <c r="E42" s="507" t="s">
        <v>509</v>
      </c>
      <c r="F42" s="474" t="s">
        <v>304</v>
      </c>
      <c r="G42" s="471">
        <v>16400</v>
      </c>
      <c r="H42" s="471">
        <v>1500</v>
      </c>
      <c r="I42" s="471">
        <v>3000</v>
      </c>
      <c r="J42" s="471">
        <v>3200</v>
      </c>
      <c r="K42" s="471">
        <v>2900</v>
      </c>
      <c r="L42" s="471">
        <v>2900</v>
      </c>
      <c r="M42" s="471">
        <v>2800</v>
      </c>
      <c r="N42" s="517">
        <v>96.97</v>
      </c>
    </row>
    <row r="43" spans="1:14">
      <c r="A43" s="473" t="s">
        <v>322</v>
      </c>
      <c r="B43" s="507" t="s">
        <v>323</v>
      </c>
      <c r="C43" s="507" t="s">
        <v>304</v>
      </c>
      <c r="D43" s="507" t="s">
        <v>475</v>
      </c>
      <c r="E43" s="507" t="s">
        <v>304</v>
      </c>
      <c r="F43" s="474" t="s">
        <v>304</v>
      </c>
      <c r="G43" s="471">
        <v>1760200</v>
      </c>
      <c r="H43" s="471">
        <v>127900</v>
      </c>
      <c r="I43" s="471">
        <v>676700</v>
      </c>
      <c r="J43" s="471">
        <v>726400</v>
      </c>
      <c r="K43" s="471">
        <v>215100</v>
      </c>
      <c r="L43" s="471">
        <v>12200</v>
      </c>
      <c r="M43" s="471">
        <v>1800</v>
      </c>
      <c r="N43" s="517">
        <v>51.29</v>
      </c>
    </row>
    <row r="44" spans="1:14">
      <c r="A44" s="473" t="s">
        <v>322</v>
      </c>
      <c r="B44" s="507" t="s">
        <v>323</v>
      </c>
      <c r="C44" s="507" t="s">
        <v>304</v>
      </c>
      <c r="D44" s="507" t="s">
        <v>475</v>
      </c>
      <c r="E44" s="507" t="s">
        <v>496</v>
      </c>
      <c r="F44" s="474" t="s">
        <v>304</v>
      </c>
      <c r="G44" s="471">
        <v>45800</v>
      </c>
      <c r="H44" s="471">
        <v>1900</v>
      </c>
      <c r="I44" s="471">
        <v>9700</v>
      </c>
      <c r="J44" s="471">
        <v>15700</v>
      </c>
      <c r="K44" s="471">
        <v>15300</v>
      </c>
      <c r="L44" s="471">
        <v>2600</v>
      </c>
      <c r="M44" s="471">
        <v>600</v>
      </c>
      <c r="N44" s="517">
        <v>66.540000000000006</v>
      </c>
    </row>
    <row r="45" spans="1:14">
      <c r="A45" s="473" t="s">
        <v>322</v>
      </c>
      <c r="B45" s="507" t="s">
        <v>323</v>
      </c>
      <c r="C45" s="507" t="s">
        <v>304</v>
      </c>
      <c r="D45" s="507" t="s">
        <v>475</v>
      </c>
      <c r="E45" s="507" t="s">
        <v>496</v>
      </c>
      <c r="F45" s="474" t="s">
        <v>489</v>
      </c>
      <c r="G45" s="471">
        <v>38600</v>
      </c>
      <c r="H45" s="471">
        <v>1600</v>
      </c>
      <c r="I45" s="471">
        <v>8300</v>
      </c>
      <c r="J45" s="471">
        <v>13100</v>
      </c>
      <c r="K45" s="471">
        <v>13000</v>
      </c>
      <c r="L45" s="471">
        <v>2200</v>
      </c>
      <c r="M45" s="471">
        <v>500</v>
      </c>
      <c r="N45" s="517">
        <v>66.3</v>
      </c>
    </row>
    <row r="46" spans="1:14">
      <c r="A46" s="473" t="s">
        <v>322</v>
      </c>
      <c r="B46" s="507" t="s">
        <v>323</v>
      </c>
      <c r="C46" s="507" t="s">
        <v>304</v>
      </c>
      <c r="D46" s="507" t="s">
        <v>475</v>
      </c>
      <c r="E46" s="507" t="s">
        <v>496</v>
      </c>
      <c r="F46" s="474" t="s">
        <v>490</v>
      </c>
      <c r="G46" s="471">
        <v>7200</v>
      </c>
      <c r="H46" s="471">
        <v>400</v>
      </c>
      <c r="I46" s="471">
        <v>1400</v>
      </c>
      <c r="J46" s="471">
        <v>2500</v>
      </c>
      <c r="K46" s="471">
        <v>2300</v>
      </c>
      <c r="L46" s="471">
        <v>500</v>
      </c>
      <c r="M46" s="471">
        <v>100</v>
      </c>
      <c r="N46" s="517">
        <v>67.8</v>
      </c>
    </row>
    <row r="47" spans="1:14">
      <c r="A47" s="473" t="s">
        <v>322</v>
      </c>
      <c r="B47" s="507" t="s">
        <v>323</v>
      </c>
      <c r="C47" s="507" t="s">
        <v>304</v>
      </c>
      <c r="D47" s="507" t="s">
        <v>475</v>
      </c>
      <c r="E47" s="507" t="s">
        <v>500</v>
      </c>
      <c r="F47" s="474" t="s">
        <v>304</v>
      </c>
      <c r="G47" s="471">
        <v>130400</v>
      </c>
      <c r="H47" s="471">
        <v>11300</v>
      </c>
      <c r="I47" s="471">
        <v>51900</v>
      </c>
      <c r="J47" s="471">
        <v>47400</v>
      </c>
      <c r="K47" s="471">
        <v>17900</v>
      </c>
      <c r="L47" s="471">
        <v>1500</v>
      </c>
      <c r="M47" s="471">
        <v>300</v>
      </c>
      <c r="N47" s="517">
        <v>51.41</v>
      </c>
    </row>
    <row r="48" spans="1:14">
      <c r="A48" s="473" t="s">
        <v>322</v>
      </c>
      <c r="B48" s="507" t="s">
        <v>323</v>
      </c>
      <c r="C48" s="507" t="s">
        <v>304</v>
      </c>
      <c r="D48" s="507" t="s">
        <v>475</v>
      </c>
      <c r="E48" s="507" t="s">
        <v>500</v>
      </c>
      <c r="F48" s="474" t="s">
        <v>489</v>
      </c>
      <c r="G48" s="471">
        <v>67500</v>
      </c>
      <c r="H48" s="471">
        <v>6100</v>
      </c>
      <c r="I48" s="471">
        <v>25500</v>
      </c>
      <c r="J48" s="471">
        <v>24000</v>
      </c>
      <c r="K48" s="471">
        <v>10900</v>
      </c>
      <c r="L48" s="471">
        <v>800</v>
      </c>
      <c r="M48" s="471">
        <v>100</v>
      </c>
      <c r="N48" s="517">
        <v>52.09</v>
      </c>
    </row>
    <row r="49" spans="1:14">
      <c r="A49" s="473" t="s">
        <v>322</v>
      </c>
      <c r="B49" s="507" t="s">
        <v>323</v>
      </c>
      <c r="C49" s="507" t="s">
        <v>304</v>
      </c>
      <c r="D49" s="507" t="s">
        <v>475</v>
      </c>
      <c r="E49" s="507" t="s">
        <v>500</v>
      </c>
      <c r="F49" s="474" t="s">
        <v>490</v>
      </c>
      <c r="G49" s="471">
        <v>63000</v>
      </c>
      <c r="H49" s="471">
        <v>5200</v>
      </c>
      <c r="I49" s="471">
        <v>26400</v>
      </c>
      <c r="J49" s="471">
        <v>23400</v>
      </c>
      <c r="K49" s="471">
        <v>7100</v>
      </c>
      <c r="L49" s="471">
        <v>700</v>
      </c>
      <c r="M49" s="471">
        <v>200</v>
      </c>
      <c r="N49" s="517">
        <v>50.67</v>
      </c>
    </row>
    <row r="50" spans="1:14">
      <c r="A50" s="473" t="s">
        <v>322</v>
      </c>
      <c r="B50" s="507" t="s">
        <v>323</v>
      </c>
      <c r="C50" s="507" t="s">
        <v>304</v>
      </c>
      <c r="D50" s="507" t="s">
        <v>475</v>
      </c>
      <c r="E50" s="507" t="s">
        <v>501</v>
      </c>
      <c r="F50" s="474" t="s">
        <v>304</v>
      </c>
      <c r="G50" s="471">
        <v>1583800</v>
      </c>
      <c r="H50" s="471">
        <v>114700</v>
      </c>
      <c r="I50" s="471">
        <v>615100</v>
      </c>
      <c r="J50" s="471">
        <v>663300</v>
      </c>
      <c r="K50" s="471">
        <v>181800</v>
      </c>
      <c r="L50" s="471">
        <v>8000</v>
      </c>
      <c r="M50" s="471">
        <v>800</v>
      </c>
      <c r="N50" s="517">
        <v>50.84</v>
      </c>
    </row>
    <row r="51" spans="1:14">
      <c r="A51" s="473" t="s">
        <v>322</v>
      </c>
      <c r="B51" s="507" t="s">
        <v>323</v>
      </c>
      <c r="C51" s="507" t="s">
        <v>304</v>
      </c>
      <c r="D51" s="507" t="s">
        <v>475</v>
      </c>
      <c r="E51" s="507" t="s">
        <v>501</v>
      </c>
      <c r="F51" s="474" t="s">
        <v>489</v>
      </c>
      <c r="G51" s="471">
        <v>21000</v>
      </c>
      <c r="H51" s="471">
        <v>4700</v>
      </c>
      <c r="I51" s="471">
        <v>6100</v>
      </c>
      <c r="J51" s="471">
        <v>7200</v>
      </c>
      <c r="K51" s="471">
        <v>2600</v>
      </c>
      <c r="L51" s="471">
        <v>300</v>
      </c>
      <c r="M51" s="471">
        <v>200</v>
      </c>
      <c r="N51" s="517">
        <v>48.69</v>
      </c>
    </row>
    <row r="52" spans="1:14">
      <c r="A52" s="473" t="s">
        <v>322</v>
      </c>
      <c r="B52" s="507" t="s">
        <v>323</v>
      </c>
      <c r="C52" s="507" t="s">
        <v>304</v>
      </c>
      <c r="D52" s="507" t="s">
        <v>475</v>
      </c>
      <c r="E52" s="507" t="s">
        <v>501</v>
      </c>
      <c r="F52" s="474" t="s">
        <v>490</v>
      </c>
      <c r="G52" s="471">
        <v>1562800</v>
      </c>
      <c r="H52" s="471">
        <v>110000</v>
      </c>
      <c r="I52" s="471">
        <v>609000</v>
      </c>
      <c r="J52" s="471">
        <v>656100</v>
      </c>
      <c r="K52" s="471">
        <v>179200</v>
      </c>
      <c r="L52" s="471">
        <v>7800</v>
      </c>
      <c r="M52" s="471">
        <v>600</v>
      </c>
      <c r="N52" s="517">
        <v>50.87</v>
      </c>
    </row>
    <row r="53" spans="1:14">
      <c r="A53" s="473" t="s">
        <v>322</v>
      </c>
      <c r="B53" s="507" t="s">
        <v>323</v>
      </c>
      <c r="C53" s="507" t="s">
        <v>304</v>
      </c>
      <c r="D53" s="507" t="s">
        <v>475</v>
      </c>
      <c r="E53" s="507" t="s">
        <v>509</v>
      </c>
      <c r="F53" s="474" t="s">
        <v>304</v>
      </c>
      <c r="G53" s="471">
        <v>100</v>
      </c>
      <c r="H53" s="471">
        <v>0</v>
      </c>
      <c r="I53" s="471">
        <v>100</v>
      </c>
      <c r="J53" s="475" t="s">
        <v>327</v>
      </c>
      <c r="K53" s="471">
        <v>0</v>
      </c>
      <c r="L53" s="475" t="s">
        <v>327</v>
      </c>
      <c r="M53" s="471">
        <v>0</v>
      </c>
      <c r="N53" s="517">
        <v>51.88</v>
      </c>
    </row>
    <row r="54" spans="1:14">
      <c r="A54" s="473" t="s">
        <v>322</v>
      </c>
      <c r="B54" s="507" t="s">
        <v>323</v>
      </c>
      <c r="C54" s="507" t="s">
        <v>304</v>
      </c>
      <c r="D54" s="507" t="s">
        <v>476</v>
      </c>
      <c r="E54" s="507" t="s">
        <v>304</v>
      </c>
      <c r="F54" s="474" t="s">
        <v>304</v>
      </c>
      <c r="G54" s="471">
        <v>716000</v>
      </c>
      <c r="H54" s="471">
        <v>46500</v>
      </c>
      <c r="I54" s="471">
        <v>337500</v>
      </c>
      <c r="J54" s="471">
        <v>232400</v>
      </c>
      <c r="K54" s="471">
        <v>92400</v>
      </c>
      <c r="L54" s="471">
        <v>7100</v>
      </c>
      <c r="M54" s="475" t="s">
        <v>327</v>
      </c>
      <c r="N54" s="517">
        <v>50.66</v>
      </c>
    </row>
    <row r="55" spans="1:14">
      <c r="A55" s="473" t="s">
        <v>322</v>
      </c>
      <c r="B55" s="507" t="s">
        <v>323</v>
      </c>
      <c r="C55" s="507" t="s">
        <v>304</v>
      </c>
      <c r="D55" s="507" t="s">
        <v>476</v>
      </c>
      <c r="E55" s="507" t="s">
        <v>496</v>
      </c>
      <c r="F55" s="474" t="s">
        <v>304</v>
      </c>
      <c r="G55" s="475" t="s">
        <v>327</v>
      </c>
      <c r="H55" s="475" t="s">
        <v>327</v>
      </c>
      <c r="I55" s="475" t="s">
        <v>327</v>
      </c>
      <c r="J55" s="475" t="s">
        <v>327</v>
      </c>
      <c r="K55" s="475" t="s">
        <v>327</v>
      </c>
      <c r="L55" s="475" t="s">
        <v>327</v>
      </c>
      <c r="M55" s="475" t="s">
        <v>327</v>
      </c>
      <c r="N55" s="518" t="s">
        <v>327</v>
      </c>
    </row>
    <row r="56" spans="1:14">
      <c r="A56" s="473" t="s">
        <v>322</v>
      </c>
      <c r="B56" s="507" t="s">
        <v>323</v>
      </c>
      <c r="C56" s="507" t="s">
        <v>304</v>
      </c>
      <c r="D56" s="507" t="s">
        <v>476</v>
      </c>
      <c r="E56" s="507" t="s">
        <v>496</v>
      </c>
      <c r="F56" s="474" t="s">
        <v>489</v>
      </c>
      <c r="G56" s="475" t="s">
        <v>327</v>
      </c>
      <c r="H56" s="475" t="s">
        <v>327</v>
      </c>
      <c r="I56" s="475" t="s">
        <v>327</v>
      </c>
      <c r="J56" s="475" t="s">
        <v>327</v>
      </c>
      <c r="K56" s="475" t="s">
        <v>327</v>
      </c>
      <c r="L56" s="475" t="s">
        <v>327</v>
      </c>
      <c r="M56" s="475" t="s">
        <v>327</v>
      </c>
      <c r="N56" s="518" t="s">
        <v>327</v>
      </c>
    </row>
    <row r="57" spans="1:14">
      <c r="A57" s="473" t="s">
        <v>322</v>
      </c>
      <c r="B57" s="507" t="s">
        <v>323</v>
      </c>
      <c r="C57" s="507" t="s">
        <v>304</v>
      </c>
      <c r="D57" s="507" t="s">
        <v>476</v>
      </c>
      <c r="E57" s="507" t="s">
        <v>496</v>
      </c>
      <c r="F57" s="474" t="s">
        <v>490</v>
      </c>
      <c r="G57" s="475" t="s">
        <v>327</v>
      </c>
      <c r="H57" s="475" t="s">
        <v>327</v>
      </c>
      <c r="I57" s="475" t="s">
        <v>327</v>
      </c>
      <c r="J57" s="475" t="s">
        <v>327</v>
      </c>
      <c r="K57" s="475" t="s">
        <v>327</v>
      </c>
      <c r="L57" s="475" t="s">
        <v>327</v>
      </c>
      <c r="M57" s="475" t="s">
        <v>327</v>
      </c>
      <c r="N57" s="518" t="s">
        <v>327</v>
      </c>
    </row>
    <row r="58" spans="1:14">
      <c r="A58" s="473" t="s">
        <v>322</v>
      </c>
      <c r="B58" s="507" t="s">
        <v>323</v>
      </c>
      <c r="C58" s="507" t="s">
        <v>304</v>
      </c>
      <c r="D58" s="507" t="s">
        <v>476</v>
      </c>
      <c r="E58" s="507" t="s">
        <v>500</v>
      </c>
      <c r="F58" s="474" t="s">
        <v>304</v>
      </c>
      <c r="G58" s="471">
        <v>200</v>
      </c>
      <c r="H58" s="471">
        <v>100</v>
      </c>
      <c r="I58" s="475" t="s">
        <v>327</v>
      </c>
      <c r="J58" s="471">
        <v>100</v>
      </c>
      <c r="K58" s="471">
        <v>100</v>
      </c>
      <c r="L58" s="475" t="s">
        <v>327</v>
      </c>
      <c r="M58" s="475" t="s">
        <v>327</v>
      </c>
      <c r="N58" s="517">
        <v>53.38</v>
      </c>
    </row>
    <row r="59" spans="1:14">
      <c r="A59" s="473" t="s">
        <v>322</v>
      </c>
      <c r="B59" s="507" t="s">
        <v>323</v>
      </c>
      <c r="C59" s="507" t="s">
        <v>304</v>
      </c>
      <c r="D59" s="507" t="s">
        <v>476</v>
      </c>
      <c r="E59" s="507" t="s">
        <v>500</v>
      </c>
      <c r="F59" s="474" t="s">
        <v>489</v>
      </c>
      <c r="G59" s="471">
        <v>0</v>
      </c>
      <c r="H59" s="475" t="s">
        <v>327</v>
      </c>
      <c r="I59" s="475" t="s">
        <v>327</v>
      </c>
      <c r="J59" s="471">
        <v>0</v>
      </c>
      <c r="K59" s="475" t="s">
        <v>327</v>
      </c>
      <c r="L59" s="475" t="s">
        <v>327</v>
      </c>
      <c r="M59" s="475" t="s">
        <v>327</v>
      </c>
      <c r="N59" s="517">
        <v>56</v>
      </c>
    </row>
    <row r="60" spans="1:14">
      <c r="A60" s="473" t="s">
        <v>322</v>
      </c>
      <c r="B60" s="507" t="s">
        <v>323</v>
      </c>
      <c r="C60" s="507" t="s">
        <v>304</v>
      </c>
      <c r="D60" s="507" t="s">
        <v>476</v>
      </c>
      <c r="E60" s="507" t="s">
        <v>500</v>
      </c>
      <c r="F60" s="474" t="s">
        <v>490</v>
      </c>
      <c r="G60" s="471">
        <v>200</v>
      </c>
      <c r="H60" s="471">
        <v>100</v>
      </c>
      <c r="I60" s="475" t="s">
        <v>327</v>
      </c>
      <c r="J60" s="471">
        <v>100</v>
      </c>
      <c r="K60" s="471">
        <v>100</v>
      </c>
      <c r="L60" s="475" t="s">
        <v>327</v>
      </c>
      <c r="M60" s="475" t="s">
        <v>327</v>
      </c>
      <c r="N60" s="517">
        <v>53.34</v>
      </c>
    </row>
    <row r="61" spans="1:14">
      <c r="A61" s="473" t="s">
        <v>322</v>
      </c>
      <c r="B61" s="507" t="s">
        <v>323</v>
      </c>
      <c r="C61" s="507" t="s">
        <v>304</v>
      </c>
      <c r="D61" s="507" t="s">
        <v>476</v>
      </c>
      <c r="E61" s="507" t="s">
        <v>501</v>
      </c>
      <c r="F61" s="474" t="s">
        <v>304</v>
      </c>
      <c r="G61" s="471">
        <v>715700</v>
      </c>
      <c r="H61" s="471">
        <v>46400</v>
      </c>
      <c r="I61" s="471">
        <v>337500</v>
      </c>
      <c r="J61" s="471">
        <v>232400</v>
      </c>
      <c r="K61" s="471">
        <v>92400</v>
      </c>
      <c r="L61" s="471">
        <v>7100</v>
      </c>
      <c r="M61" s="475" t="s">
        <v>327</v>
      </c>
      <c r="N61" s="517">
        <v>50.66</v>
      </c>
    </row>
    <row r="62" spans="1:14">
      <c r="A62" s="473" t="s">
        <v>322</v>
      </c>
      <c r="B62" s="507" t="s">
        <v>323</v>
      </c>
      <c r="C62" s="507" t="s">
        <v>304</v>
      </c>
      <c r="D62" s="507" t="s">
        <v>476</v>
      </c>
      <c r="E62" s="507" t="s">
        <v>501</v>
      </c>
      <c r="F62" s="474" t="s">
        <v>489</v>
      </c>
      <c r="G62" s="471">
        <v>100</v>
      </c>
      <c r="H62" s="471">
        <v>100</v>
      </c>
      <c r="I62" s="471">
        <v>0</v>
      </c>
      <c r="J62" s="471">
        <v>100</v>
      </c>
      <c r="K62" s="475" t="s">
        <v>327</v>
      </c>
      <c r="L62" s="475" t="s">
        <v>327</v>
      </c>
      <c r="M62" s="475" t="s">
        <v>327</v>
      </c>
      <c r="N62" s="517">
        <v>44.7</v>
      </c>
    </row>
    <row r="63" spans="1:14">
      <c r="A63" s="473" t="s">
        <v>322</v>
      </c>
      <c r="B63" s="507" t="s">
        <v>323</v>
      </c>
      <c r="C63" s="507" t="s">
        <v>304</v>
      </c>
      <c r="D63" s="507" t="s">
        <v>476</v>
      </c>
      <c r="E63" s="507" t="s">
        <v>501</v>
      </c>
      <c r="F63" s="474" t="s">
        <v>490</v>
      </c>
      <c r="G63" s="471">
        <v>715600</v>
      </c>
      <c r="H63" s="471">
        <v>46400</v>
      </c>
      <c r="I63" s="471">
        <v>337400</v>
      </c>
      <c r="J63" s="471">
        <v>232300</v>
      </c>
      <c r="K63" s="471">
        <v>92400</v>
      </c>
      <c r="L63" s="471">
        <v>7100</v>
      </c>
      <c r="M63" s="475" t="s">
        <v>327</v>
      </c>
      <c r="N63" s="517">
        <v>50.66</v>
      </c>
    </row>
    <row r="64" spans="1:14">
      <c r="A64" s="473" t="s">
        <v>322</v>
      </c>
      <c r="B64" s="507" t="s">
        <v>323</v>
      </c>
      <c r="C64" s="507" t="s">
        <v>304</v>
      </c>
      <c r="D64" s="507" t="s">
        <v>476</v>
      </c>
      <c r="E64" s="507" t="s">
        <v>509</v>
      </c>
      <c r="F64" s="474" t="s">
        <v>304</v>
      </c>
      <c r="G64" s="475" t="s">
        <v>327</v>
      </c>
      <c r="H64" s="475" t="s">
        <v>327</v>
      </c>
      <c r="I64" s="475" t="s">
        <v>327</v>
      </c>
      <c r="J64" s="475" t="s">
        <v>327</v>
      </c>
      <c r="K64" s="475" t="s">
        <v>327</v>
      </c>
      <c r="L64" s="475" t="s">
        <v>327</v>
      </c>
      <c r="M64" s="475" t="s">
        <v>327</v>
      </c>
      <c r="N64" s="518" t="s">
        <v>327</v>
      </c>
    </row>
    <row r="65" spans="1:14">
      <c r="A65" s="473" t="s">
        <v>322</v>
      </c>
      <c r="B65" s="507" t="s">
        <v>323</v>
      </c>
      <c r="C65" s="507" t="s">
        <v>304</v>
      </c>
      <c r="D65" s="507" t="s">
        <v>477</v>
      </c>
      <c r="E65" s="507" t="s">
        <v>304</v>
      </c>
      <c r="F65" s="474" t="s">
        <v>304</v>
      </c>
      <c r="G65" s="471">
        <v>15683500</v>
      </c>
      <c r="H65" s="471">
        <v>5216900</v>
      </c>
      <c r="I65" s="471">
        <v>4933400</v>
      </c>
      <c r="J65" s="471">
        <v>3697000</v>
      </c>
      <c r="K65" s="471">
        <v>1197500</v>
      </c>
      <c r="L65" s="471">
        <v>458500</v>
      </c>
      <c r="M65" s="471">
        <v>180200</v>
      </c>
      <c r="N65" s="517">
        <v>44.17</v>
      </c>
    </row>
    <row r="66" spans="1:14">
      <c r="A66" s="473" t="s">
        <v>322</v>
      </c>
      <c r="B66" s="507" t="s">
        <v>323</v>
      </c>
      <c r="C66" s="507" t="s">
        <v>304</v>
      </c>
      <c r="D66" s="507" t="s">
        <v>477</v>
      </c>
      <c r="E66" s="507" t="s">
        <v>496</v>
      </c>
      <c r="F66" s="474" t="s">
        <v>304</v>
      </c>
      <c r="G66" s="471">
        <v>1129300</v>
      </c>
      <c r="H66" s="471">
        <v>48200</v>
      </c>
      <c r="I66" s="471">
        <v>208000</v>
      </c>
      <c r="J66" s="471">
        <v>272700</v>
      </c>
      <c r="K66" s="471">
        <v>294300</v>
      </c>
      <c r="L66" s="471">
        <v>219500</v>
      </c>
      <c r="M66" s="471">
        <v>86600</v>
      </c>
      <c r="N66" s="517">
        <v>82.18</v>
      </c>
    </row>
    <row r="67" spans="1:14">
      <c r="A67" s="473" t="s">
        <v>322</v>
      </c>
      <c r="B67" s="507" t="s">
        <v>323</v>
      </c>
      <c r="C67" s="507" t="s">
        <v>304</v>
      </c>
      <c r="D67" s="507" t="s">
        <v>477</v>
      </c>
      <c r="E67" s="507" t="s">
        <v>496</v>
      </c>
      <c r="F67" s="474" t="s">
        <v>489</v>
      </c>
      <c r="G67" s="471">
        <v>1016000</v>
      </c>
      <c r="H67" s="471">
        <v>42300</v>
      </c>
      <c r="I67" s="471">
        <v>192000</v>
      </c>
      <c r="J67" s="471">
        <v>249100</v>
      </c>
      <c r="K67" s="471">
        <v>264400</v>
      </c>
      <c r="L67" s="471">
        <v>193800</v>
      </c>
      <c r="M67" s="471">
        <v>74300</v>
      </c>
      <c r="N67" s="517">
        <v>81.37</v>
      </c>
    </row>
    <row r="68" spans="1:14">
      <c r="A68" s="473" t="s">
        <v>322</v>
      </c>
      <c r="B68" s="507" t="s">
        <v>323</v>
      </c>
      <c r="C68" s="507" t="s">
        <v>304</v>
      </c>
      <c r="D68" s="507" t="s">
        <v>477</v>
      </c>
      <c r="E68" s="507" t="s">
        <v>496</v>
      </c>
      <c r="F68" s="474" t="s">
        <v>490</v>
      </c>
      <c r="G68" s="471">
        <v>113300</v>
      </c>
      <c r="H68" s="471">
        <v>5900</v>
      </c>
      <c r="I68" s="471">
        <v>16000</v>
      </c>
      <c r="J68" s="471">
        <v>23600</v>
      </c>
      <c r="K68" s="471">
        <v>29800</v>
      </c>
      <c r="L68" s="471">
        <v>25600</v>
      </c>
      <c r="M68" s="471">
        <v>12200</v>
      </c>
      <c r="N68" s="517">
        <v>89.36</v>
      </c>
    </row>
    <row r="69" spans="1:14">
      <c r="A69" s="473" t="s">
        <v>322</v>
      </c>
      <c r="B69" s="507" t="s">
        <v>323</v>
      </c>
      <c r="C69" s="507" t="s">
        <v>304</v>
      </c>
      <c r="D69" s="507" t="s">
        <v>477</v>
      </c>
      <c r="E69" s="507" t="s">
        <v>500</v>
      </c>
      <c r="F69" s="474" t="s">
        <v>304</v>
      </c>
      <c r="G69" s="471">
        <v>616900</v>
      </c>
      <c r="H69" s="471">
        <v>84500</v>
      </c>
      <c r="I69" s="471">
        <v>216500</v>
      </c>
      <c r="J69" s="471">
        <v>215900</v>
      </c>
      <c r="K69" s="471">
        <v>74300</v>
      </c>
      <c r="L69" s="471">
        <v>18700</v>
      </c>
      <c r="M69" s="471">
        <v>6900</v>
      </c>
      <c r="N69" s="517">
        <v>52.32</v>
      </c>
    </row>
    <row r="70" spans="1:14">
      <c r="A70" s="473" t="s">
        <v>322</v>
      </c>
      <c r="B70" s="507" t="s">
        <v>323</v>
      </c>
      <c r="C70" s="507" t="s">
        <v>304</v>
      </c>
      <c r="D70" s="507" t="s">
        <v>477</v>
      </c>
      <c r="E70" s="507" t="s">
        <v>500</v>
      </c>
      <c r="F70" s="474" t="s">
        <v>489</v>
      </c>
      <c r="G70" s="471">
        <v>437200</v>
      </c>
      <c r="H70" s="471">
        <v>60900</v>
      </c>
      <c r="I70" s="471">
        <v>157900</v>
      </c>
      <c r="J70" s="471">
        <v>150500</v>
      </c>
      <c r="K70" s="471">
        <v>49400</v>
      </c>
      <c r="L70" s="471">
        <v>13700</v>
      </c>
      <c r="M70" s="471">
        <v>4900</v>
      </c>
      <c r="N70" s="517">
        <v>51.96</v>
      </c>
    </row>
    <row r="71" spans="1:14">
      <c r="A71" s="473" t="s">
        <v>322</v>
      </c>
      <c r="B71" s="507" t="s">
        <v>323</v>
      </c>
      <c r="C71" s="507" t="s">
        <v>304</v>
      </c>
      <c r="D71" s="507" t="s">
        <v>477</v>
      </c>
      <c r="E71" s="507" t="s">
        <v>500</v>
      </c>
      <c r="F71" s="474" t="s">
        <v>490</v>
      </c>
      <c r="G71" s="471">
        <v>179600</v>
      </c>
      <c r="H71" s="471">
        <v>23600</v>
      </c>
      <c r="I71" s="471">
        <v>58600</v>
      </c>
      <c r="J71" s="471">
        <v>65500</v>
      </c>
      <c r="K71" s="471">
        <v>24900</v>
      </c>
      <c r="L71" s="471">
        <v>5100</v>
      </c>
      <c r="M71" s="471">
        <v>2100</v>
      </c>
      <c r="N71" s="517">
        <v>53.18</v>
      </c>
    </row>
    <row r="72" spans="1:14">
      <c r="A72" s="473" t="s">
        <v>322</v>
      </c>
      <c r="B72" s="507" t="s">
        <v>323</v>
      </c>
      <c r="C72" s="507" t="s">
        <v>304</v>
      </c>
      <c r="D72" s="507" t="s">
        <v>477</v>
      </c>
      <c r="E72" s="507" t="s">
        <v>501</v>
      </c>
      <c r="F72" s="474" t="s">
        <v>304</v>
      </c>
      <c r="G72" s="471">
        <v>13928000</v>
      </c>
      <c r="H72" s="471">
        <v>5083300</v>
      </c>
      <c r="I72" s="471">
        <v>4506600</v>
      </c>
      <c r="J72" s="471">
        <v>3206200</v>
      </c>
      <c r="K72" s="471">
        <v>827500</v>
      </c>
      <c r="L72" s="471">
        <v>218800</v>
      </c>
      <c r="M72" s="471">
        <v>85700</v>
      </c>
      <c r="N72" s="517">
        <v>40.700000000000003</v>
      </c>
    </row>
    <row r="73" spans="1:14">
      <c r="A73" s="473" t="s">
        <v>322</v>
      </c>
      <c r="B73" s="507" t="s">
        <v>323</v>
      </c>
      <c r="C73" s="507" t="s">
        <v>304</v>
      </c>
      <c r="D73" s="507" t="s">
        <v>477</v>
      </c>
      <c r="E73" s="507" t="s">
        <v>501</v>
      </c>
      <c r="F73" s="474" t="s">
        <v>489</v>
      </c>
      <c r="G73" s="471">
        <v>2705100</v>
      </c>
      <c r="H73" s="471">
        <v>1059900</v>
      </c>
      <c r="I73" s="471">
        <v>984700</v>
      </c>
      <c r="J73" s="471">
        <v>511300</v>
      </c>
      <c r="K73" s="471">
        <v>91400</v>
      </c>
      <c r="L73" s="471">
        <v>40100</v>
      </c>
      <c r="M73" s="471">
        <v>17700</v>
      </c>
      <c r="N73" s="517">
        <v>38.19</v>
      </c>
    </row>
    <row r="74" spans="1:14">
      <c r="A74" s="473" t="s">
        <v>322</v>
      </c>
      <c r="B74" s="507" t="s">
        <v>323</v>
      </c>
      <c r="C74" s="507" t="s">
        <v>304</v>
      </c>
      <c r="D74" s="507" t="s">
        <v>477</v>
      </c>
      <c r="E74" s="507" t="s">
        <v>501</v>
      </c>
      <c r="F74" s="474" t="s">
        <v>490</v>
      </c>
      <c r="G74" s="471">
        <v>11222800</v>
      </c>
      <c r="H74" s="471">
        <v>4023400</v>
      </c>
      <c r="I74" s="471">
        <v>3521900</v>
      </c>
      <c r="J74" s="471">
        <v>2694800</v>
      </c>
      <c r="K74" s="471">
        <v>736000</v>
      </c>
      <c r="L74" s="471">
        <v>178700</v>
      </c>
      <c r="M74" s="471">
        <v>68000</v>
      </c>
      <c r="N74" s="517">
        <v>41.31</v>
      </c>
    </row>
    <row r="75" spans="1:14">
      <c r="A75" s="473" t="s">
        <v>322</v>
      </c>
      <c r="B75" s="507" t="s">
        <v>323</v>
      </c>
      <c r="C75" s="507" t="s">
        <v>304</v>
      </c>
      <c r="D75" s="507" t="s">
        <v>477</v>
      </c>
      <c r="E75" s="507" t="s">
        <v>509</v>
      </c>
      <c r="F75" s="474" t="s">
        <v>304</v>
      </c>
      <c r="G75" s="471">
        <v>9400</v>
      </c>
      <c r="H75" s="471">
        <v>900</v>
      </c>
      <c r="I75" s="471">
        <v>2200</v>
      </c>
      <c r="J75" s="471">
        <v>2200</v>
      </c>
      <c r="K75" s="471">
        <v>1600</v>
      </c>
      <c r="L75" s="471">
        <v>1500</v>
      </c>
      <c r="M75" s="471">
        <v>1000</v>
      </c>
      <c r="N75" s="517">
        <v>79.650000000000006</v>
      </c>
    </row>
    <row r="76" spans="1:14">
      <c r="A76" s="473" t="s">
        <v>322</v>
      </c>
      <c r="B76" s="507" t="s">
        <v>323</v>
      </c>
      <c r="C76" s="507" t="s">
        <v>304</v>
      </c>
      <c r="D76" s="507" t="s">
        <v>478</v>
      </c>
      <c r="E76" s="507" t="s">
        <v>304</v>
      </c>
      <c r="F76" s="474" t="s">
        <v>304</v>
      </c>
      <c r="G76" s="471">
        <v>1302100</v>
      </c>
      <c r="H76" s="471">
        <v>491800</v>
      </c>
      <c r="I76" s="471">
        <v>280500</v>
      </c>
      <c r="J76" s="471">
        <v>266500</v>
      </c>
      <c r="K76" s="471">
        <v>166000</v>
      </c>
      <c r="L76" s="471">
        <v>59000</v>
      </c>
      <c r="M76" s="471">
        <v>38400</v>
      </c>
      <c r="N76" s="517">
        <v>49.21</v>
      </c>
    </row>
    <row r="77" spans="1:14">
      <c r="A77" s="473" t="s">
        <v>322</v>
      </c>
      <c r="B77" s="507" t="s">
        <v>323</v>
      </c>
      <c r="C77" s="507" t="s">
        <v>304</v>
      </c>
      <c r="D77" s="507" t="s">
        <v>478</v>
      </c>
      <c r="E77" s="507" t="s">
        <v>496</v>
      </c>
      <c r="F77" s="474" t="s">
        <v>304</v>
      </c>
      <c r="G77" s="471">
        <v>104800</v>
      </c>
      <c r="H77" s="471">
        <v>2500</v>
      </c>
      <c r="I77" s="471">
        <v>7500</v>
      </c>
      <c r="J77" s="471">
        <v>15500</v>
      </c>
      <c r="K77" s="471">
        <v>25800</v>
      </c>
      <c r="L77" s="471">
        <v>28700</v>
      </c>
      <c r="M77" s="471">
        <v>24700</v>
      </c>
      <c r="N77" s="517">
        <v>119.67</v>
      </c>
    </row>
    <row r="78" spans="1:14">
      <c r="A78" s="473" t="s">
        <v>322</v>
      </c>
      <c r="B78" s="507" t="s">
        <v>323</v>
      </c>
      <c r="C78" s="507" t="s">
        <v>304</v>
      </c>
      <c r="D78" s="507" t="s">
        <v>478</v>
      </c>
      <c r="E78" s="507" t="s">
        <v>496</v>
      </c>
      <c r="F78" s="474" t="s">
        <v>489</v>
      </c>
      <c r="G78" s="471">
        <v>83600</v>
      </c>
      <c r="H78" s="471">
        <v>1700</v>
      </c>
      <c r="I78" s="471">
        <v>6000</v>
      </c>
      <c r="J78" s="471">
        <v>13000</v>
      </c>
      <c r="K78" s="471">
        <v>21300</v>
      </c>
      <c r="L78" s="471">
        <v>23400</v>
      </c>
      <c r="M78" s="471">
        <v>18100</v>
      </c>
      <c r="N78" s="517">
        <v>116.39</v>
      </c>
    </row>
    <row r="79" spans="1:14">
      <c r="A79" s="473" t="s">
        <v>322</v>
      </c>
      <c r="B79" s="507" t="s">
        <v>323</v>
      </c>
      <c r="C79" s="507" t="s">
        <v>304</v>
      </c>
      <c r="D79" s="507" t="s">
        <v>478</v>
      </c>
      <c r="E79" s="507" t="s">
        <v>496</v>
      </c>
      <c r="F79" s="474" t="s">
        <v>490</v>
      </c>
      <c r="G79" s="471">
        <v>21200</v>
      </c>
      <c r="H79" s="471">
        <v>800</v>
      </c>
      <c r="I79" s="471">
        <v>1500</v>
      </c>
      <c r="J79" s="471">
        <v>2500</v>
      </c>
      <c r="K79" s="471">
        <v>4500</v>
      </c>
      <c r="L79" s="471">
        <v>5300</v>
      </c>
      <c r="M79" s="471">
        <v>6500</v>
      </c>
      <c r="N79" s="517">
        <v>132.61000000000001</v>
      </c>
    </row>
    <row r="80" spans="1:14">
      <c r="A80" s="473" t="s">
        <v>322</v>
      </c>
      <c r="B80" s="507" t="s">
        <v>323</v>
      </c>
      <c r="C80" s="507" t="s">
        <v>304</v>
      </c>
      <c r="D80" s="507" t="s">
        <v>478</v>
      </c>
      <c r="E80" s="507" t="s">
        <v>500</v>
      </c>
      <c r="F80" s="474" t="s">
        <v>304</v>
      </c>
      <c r="G80" s="471">
        <v>38800</v>
      </c>
      <c r="H80" s="471">
        <v>7700</v>
      </c>
      <c r="I80" s="471">
        <v>11000</v>
      </c>
      <c r="J80" s="471">
        <v>9900</v>
      </c>
      <c r="K80" s="471">
        <v>6700</v>
      </c>
      <c r="L80" s="471">
        <v>2400</v>
      </c>
      <c r="M80" s="471">
        <v>1000</v>
      </c>
      <c r="N80" s="517">
        <v>55.92</v>
      </c>
    </row>
    <row r="81" spans="1:14">
      <c r="A81" s="473" t="s">
        <v>322</v>
      </c>
      <c r="B81" s="507" t="s">
        <v>323</v>
      </c>
      <c r="C81" s="507" t="s">
        <v>304</v>
      </c>
      <c r="D81" s="507" t="s">
        <v>478</v>
      </c>
      <c r="E81" s="507" t="s">
        <v>500</v>
      </c>
      <c r="F81" s="474" t="s">
        <v>489</v>
      </c>
      <c r="G81" s="471">
        <v>22900</v>
      </c>
      <c r="H81" s="471">
        <v>4500</v>
      </c>
      <c r="I81" s="471">
        <v>6900</v>
      </c>
      <c r="J81" s="471">
        <v>5800</v>
      </c>
      <c r="K81" s="471">
        <v>3400</v>
      </c>
      <c r="L81" s="471">
        <v>1500</v>
      </c>
      <c r="M81" s="471">
        <v>700</v>
      </c>
      <c r="N81" s="517">
        <v>55.85</v>
      </c>
    </row>
    <row r="82" spans="1:14">
      <c r="A82" s="473" t="s">
        <v>322</v>
      </c>
      <c r="B82" s="507" t="s">
        <v>323</v>
      </c>
      <c r="C82" s="507" t="s">
        <v>304</v>
      </c>
      <c r="D82" s="507" t="s">
        <v>478</v>
      </c>
      <c r="E82" s="507" t="s">
        <v>500</v>
      </c>
      <c r="F82" s="474" t="s">
        <v>490</v>
      </c>
      <c r="G82" s="471">
        <v>15900</v>
      </c>
      <c r="H82" s="471">
        <v>3200</v>
      </c>
      <c r="I82" s="471">
        <v>4100</v>
      </c>
      <c r="J82" s="471">
        <v>4100</v>
      </c>
      <c r="K82" s="471">
        <v>3200</v>
      </c>
      <c r="L82" s="471">
        <v>900</v>
      </c>
      <c r="M82" s="471">
        <v>300</v>
      </c>
      <c r="N82" s="517">
        <v>56.03</v>
      </c>
    </row>
    <row r="83" spans="1:14">
      <c r="A83" s="473" t="s">
        <v>322</v>
      </c>
      <c r="B83" s="507" t="s">
        <v>323</v>
      </c>
      <c r="C83" s="507" t="s">
        <v>304</v>
      </c>
      <c r="D83" s="507" t="s">
        <v>478</v>
      </c>
      <c r="E83" s="507" t="s">
        <v>501</v>
      </c>
      <c r="F83" s="474" t="s">
        <v>304</v>
      </c>
      <c r="G83" s="471">
        <v>1151700</v>
      </c>
      <c r="H83" s="471">
        <v>481000</v>
      </c>
      <c r="I83" s="471">
        <v>261200</v>
      </c>
      <c r="J83" s="471">
        <v>240000</v>
      </c>
      <c r="K83" s="471">
        <v>132100</v>
      </c>
      <c r="L83" s="471">
        <v>26500</v>
      </c>
      <c r="M83" s="471">
        <v>10900</v>
      </c>
      <c r="N83" s="517">
        <v>42.15</v>
      </c>
    </row>
    <row r="84" spans="1:14">
      <c r="A84" s="473" t="s">
        <v>322</v>
      </c>
      <c r="B84" s="507" t="s">
        <v>323</v>
      </c>
      <c r="C84" s="507" t="s">
        <v>304</v>
      </c>
      <c r="D84" s="507" t="s">
        <v>478</v>
      </c>
      <c r="E84" s="507" t="s">
        <v>501</v>
      </c>
      <c r="F84" s="474" t="s">
        <v>489</v>
      </c>
      <c r="G84" s="471">
        <v>112900</v>
      </c>
      <c r="H84" s="471">
        <v>54700</v>
      </c>
      <c r="I84" s="471">
        <v>32000</v>
      </c>
      <c r="J84" s="471">
        <v>17900</v>
      </c>
      <c r="K84" s="471">
        <v>5100</v>
      </c>
      <c r="L84" s="471">
        <v>2000</v>
      </c>
      <c r="M84" s="471">
        <v>1100</v>
      </c>
      <c r="N84" s="517">
        <v>36.96</v>
      </c>
    </row>
    <row r="85" spans="1:14">
      <c r="A85" s="473" t="s">
        <v>322</v>
      </c>
      <c r="B85" s="507" t="s">
        <v>323</v>
      </c>
      <c r="C85" s="507" t="s">
        <v>304</v>
      </c>
      <c r="D85" s="507" t="s">
        <v>478</v>
      </c>
      <c r="E85" s="507" t="s">
        <v>501</v>
      </c>
      <c r="F85" s="474" t="s">
        <v>490</v>
      </c>
      <c r="G85" s="471">
        <v>1038800</v>
      </c>
      <c r="H85" s="471">
        <v>426200</v>
      </c>
      <c r="I85" s="471">
        <v>229200</v>
      </c>
      <c r="J85" s="471">
        <v>222100</v>
      </c>
      <c r="K85" s="471">
        <v>127000</v>
      </c>
      <c r="L85" s="471">
        <v>24500</v>
      </c>
      <c r="M85" s="471">
        <v>9700</v>
      </c>
      <c r="N85" s="517">
        <v>42.71</v>
      </c>
    </row>
    <row r="86" spans="1:14">
      <c r="A86" s="473" t="s">
        <v>322</v>
      </c>
      <c r="B86" s="507" t="s">
        <v>323</v>
      </c>
      <c r="C86" s="507" t="s">
        <v>304</v>
      </c>
      <c r="D86" s="507" t="s">
        <v>478</v>
      </c>
      <c r="E86" s="507" t="s">
        <v>509</v>
      </c>
      <c r="F86" s="474" t="s">
        <v>304</v>
      </c>
      <c r="G86" s="471">
        <v>6900</v>
      </c>
      <c r="H86" s="471">
        <v>600</v>
      </c>
      <c r="I86" s="471">
        <v>800</v>
      </c>
      <c r="J86" s="471">
        <v>1000</v>
      </c>
      <c r="K86" s="471">
        <v>1400</v>
      </c>
      <c r="L86" s="471">
        <v>1400</v>
      </c>
      <c r="M86" s="471">
        <v>1800</v>
      </c>
      <c r="N86" s="517">
        <v>121.58</v>
      </c>
    </row>
    <row r="87" spans="1:14">
      <c r="A87" s="473" t="s">
        <v>322</v>
      </c>
      <c r="B87" s="507" t="s">
        <v>323</v>
      </c>
      <c r="C87" s="507" t="s">
        <v>521</v>
      </c>
      <c r="D87" s="507" t="s">
        <v>304</v>
      </c>
      <c r="E87" s="507" t="s">
        <v>304</v>
      </c>
      <c r="F87" s="474" t="s">
        <v>304</v>
      </c>
      <c r="G87" s="471">
        <v>54893100</v>
      </c>
      <c r="H87" s="471">
        <v>6090600</v>
      </c>
      <c r="I87" s="471">
        <v>7305300</v>
      </c>
      <c r="J87" s="471">
        <v>8694100</v>
      </c>
      <c r="K87" s="471">
        <v>10928600</v>
      </c>
      <c r="L87" s="471">
        <v>12599000</v>
      </c>
      <c r="M87" s="471">
        <v>6990700</v>
      </c>
      <c r="N87" s="517">
        <v>90.86</v>
      </c>
    </row>
    <row r="88" spans="1:14">
      <c r="A88" s="473" t="s">
        <v>322</v>
      </c>
      <c r="B88" s="507" t="s">
        <v>323</v>
      </c>
      <c r="C88" s="507" t="s">
        <v>521</v>
      </c>
      <c r="D88" s="507" t="s">
        <v>304</v>
      </c>
      <c r="E88" s="507" t="s">
        <v>496</v>
      </c>
      <c r="F88" s="474" t="s">
        <v>304</v>
      </c>
      <c r="G88" s="471">
        <v>28645300</v>
      </c>
      <c r="H88" s="471">
        <v>139900</v>
      </c>
      <c r="I88" s="471">
        <v>801600</v>
      </c>
      <c r="J88" s="471">
        <v>1962500</v>
      </c>
      <c r="K88" s="471">
        <v>6327100</v>
      </c>
      <c r="L88" s="471">
        <v>11868400</v>
      </c>
      <c r="M88" s="471">
        <v>6759500</v>
      </c>
      <c r="N88" s="517">
        <v>126.32</v>
      </c>
    </row>
    <row r="89" spans="1:14">
      <c r="A89" s="473" t="s">
        <v>322</v>
      </c>
      <c r="B89" s="507" t="s">
        <v>323</v>
      </c>
      <c r="C89" s="507" t="s">
        <v>521</v>
      </c>
      <c r="D89" s="507" t="s">
        <v>304</v>
      </c>
      <c r="E89" s="507" t="s">
        <v>496</v>
      </c>
      <c r="F89" s="474" t="s">
        <v>489</v>
      </c>
      <c r="G89" s="471">
        <v>25289600</v>
      </c>
      <c r="H89" s="471">
        <v>122900</v>
      </c>
      <c r="I89" s="471">
        <v>724100</v>
      </c>
      <c r="J89" s="471">
        <v>1787200</v>
      </c>
      <c r="K89" s="471">
        <v>5782900</v>
      </c>
      <c r="L89" s="471">
        <v>10343700</v>
      </c>
      <c r="M89" s="471">
        <v>5834400</v>
      </c>
      <c r="N89" s="517">
        <v>125.36</v>
      </c>
    </row>
    <row r="90" spans="1:14">
      <c r="A90" s="473" t="s">
        <v>322</v>
      </c>
      <c r="B90" s="507" t="s">
        <v>323</v>
      </c>
      <c r="C90" s="507" t="s">
        <v>521</v>
      </c>
      <c r="D90" s="507" t="s">
        <v>304</v>
      </c>
      <c r="E90" s="507" t="s">
        <v>496</v>
      </c>
      <c r="F90" s="474" t="s">
        <v>490</v>
      </c>
      <c r="G90" s="471">
        <v>3355700</v>
      </c>
      <c r="H90" s="471">
        <v>17000</v>
      </c>
      <c r="I90" s="471">
        <v>77500</v>
      </c>
      <c r="J90" s="471">
        <v>175400</v>
      </c>
      <c r="K90" s="471">
        <v>544200</v>
      </c>
      <c r="L90" s="471">
        <v>1524700</v>
      </c>
      <c r="M90" s="471">
        <v>925100</v>
      </c>
      <c r="N90" s="517">
        <v>133.51</v>
      </c>
    </row>
    <row r="91" spans="1:14">
      <c r="A91" s="473" t="s">
        <v>322</v>
      </c>
      <c r="B91" s="507" t="s">
        <v>323</v>
      </c>
      <c r="C91" s="507" t="s">
        <v>521</v>
      </c>
      <c r="D91" s="507" t="s">
        <v>304</v>
      </c>
      <c r="E91" s="507" t="s">
        <v>500</v>
      </c>
      <c r="F91" s="474" t="s">
        <v>304</v>
      </c>
      <c r="G91" s="471">
        <v>1242100</v>
      </c>
      <c r="H91" s="471">
        <v>107200</v>
      </c>
      <c r="I91" s="471">
        <v>302200</v>
      </c>
      <c r="J91" s="471">
        <v>308200</v>
      </c>
      <c r="K91" s="471">
        <v>158600</v>
      </c>
      <c r="L91" s="471">
        <v>69500</v>
      </c>
      <c r="M91" s="471">
        <v>50200</v>
      </c>
      <c r="N91" s="517">
        <v>63.36</v>
      </c>
    </row>
    <row r="92" spans="1:14">
      <c r="A92" s="473" t="s">
        <v>322</v>
      </c>
      <c r="B92" s="507" t="s">
        <v>323</v>
      </c>
      <c r="C92" s="507" t="s">
        <v>521</v>
      </c>
      <c r="D92" s="507" t="s">
        <v>304</v>
      </c>
      <c r="E92" s="507" t="s">
        <v>500</v>
      </c>
      <c r="F92" s="474" t="s">
        <v>489</v>
      </c>
      <c r="G92" s="471">
        <v>837400</v>
      </c>
      <c r="H92" s="471">
        <v>74700</v>
      </c>
      <c r="I92" s="471">
        <v>210300</v>
      </c>
      <c r="J92" s="471">
        <v>207500</v>
      </c>
      <c r="K92" s="471">
        <v>100800</v>
      </c>
      <c r="L92" s="471">
        <v>47100</v>
      </c>
      <c r="M92" s="471">
        <v>35900</v>
      </c>
      <c r="N92" s="517">
        <v>63.16</v>
      </c>
    </row>
    <row r="93" spans="1:14">
      <c r="A93" s="473" t="s">
        <v>322</v>
      </c>
      <c r="B93" s="507" t="s">
        <v>323</v>
      </c>
      <c r="C93" s="507" t="s">
        <v>521</v>
      </c>
      <c r="D93" s="507" t="s">
        <v>304</v>
      </c>
      <c r="E93" s="507" t="s">
        <v>500</v>
      </c>
      <c r="F93" s="474" t="s">
        <v>490</v>
      </c>
      <c r="G93" s="471">
        <v>404700</v>
      </c>
      <c r="H93" s="471">
        <v>32500</v>
      </c>
      <c r="I93" s="471">
        <v>91900</v>
      </c>
      <c r="J93" s="471">
        <v>100700</v>
      </c>
      <c r="K93" s="471">
        <v>57800</v>
      </c>
      <c r="L93" s="471">
        <v>22400</v>
      </c>
      <c r="M93" s="471">
        <v>14400</v>
      </c>
      <c r="N93" s="517">
        <v>63.78</v>
      </c>
    </row>
    <row r="94" spans="1:14">
      <c r="A94" s="473" t="s">
        <v>322</v>
      </c>
      <c r="B94" s="507" t="s">
        <v>323</v>
      </c>
      <c r="C94" s="507" t="s">
        <v>521</v>
      </c>
      <c r="D94" s="507" t="s">
        <v>304</v>
      </c>
      <c r="E94" s="507" t="s">
        <v>501</v>
      </c>
      <c r="F94" s="474" t="s">
        <v>304</v>
      </c>
      <c r="G94" s="471">
        <v>24954800</v>
      </c>
      <c r="H94" s="471">
        <v>5842300</v>
      </c>
      <c r="I94" s="471">
        <v>6198400</v>
      </c>
      <c r="J94" s="471">
        <v>6419200</v>
      </c>
      <c r="K94" s="471">
        <v>4436000</v>
      </c>
      <c r="L94" s="471">
        <v>651500</v>
      </c>
      <c r="M94" s="471">
        <v>169500</v>
      </c>
      <c r="N94" s="517">
        <v>50.31</v>
      </c>
    </row>
    <row r="95" spans="1:14">
      <c r="A95" s="473" t="s">
        <v>322</v>
      </c>
      <c r="B95" s="507" t="s">
        <v>323</v>
      </c>
      <c r="C95" s="507" t="s">
        <v>521</v>
      </c>
      <c r="D95" s="507" t="s">
        <v>304</v>
      </c>
      <c r="E95" s="507" t="s">
        <v>501</v>
      </c>
      <c r="F95" s="474" t="s">
        <v>489</v>
      </c>
      <c r="G95" s="471">
        <v>3398800</v>
      </c>
      <c r="H95" s="471">
        <v>1130400</v>
      </c>
      <c r="I95" s="471">
        <v>1040800</v>
      </c>
      <c r="J95" s="471">
        <v>557100</v>
      </c>
      <c r="K95" s="471">
        <v>127100</v>
      </c>
      <c r="L95" s="471">
        <v>71800</v>
      </c>
      <c r="M95" s="471">
        <v>30000</v>
      </c>
      <c r="N95" s="517">
        <v>40.130000000000003</v>
      </c>
    </row>
    <row r="96" spans="1:14">
      <c r="A96" s="473" t="s">
        <v>322</v>
      </c>
      <c r="B96" s="507" t="s">
        <v>323</v>
      </c>
      <c r="C96" s="507" t="s">
        <v>521</v>
      </c>
      <c r="D96" s="507" t="s">
        <v>304</v>
      </c>
      <c r="E96" s="507" t="s">
        <v>501</v>
      </c>
      <c r="F96" s="474" t="s">
        <v>490</v>
      </c>
      <c r="G96" s="471">
        <v>21556000</v>
      </c>
      <c r="H96" s="471">
        <v>4711900</v>
      </c>
      <c r="I96" s="471">
        <v>5157600</v>
      </c>
      <c r="J96" s="471">
        <v>5862100</v>
      </c>
      <c r="K96" s="471">
        <v>4308900</v>
      </c>
      <c r="L96" s="471">
        <v>579700</v>
      </c>
      <c r="M96" s="471">
        <v>139500</v>
      </c>
      <c r="N96" s="517">
        <v>51.76</v>
      </c>
    </row>
    <row r="97" spans="1:14">
      <c r="A97" s="473" t="s">
        <v>322</v>
      </c>
      <c r="B97" s="507" t="s">
        <v>323</v>
      </c>
      <c r="C97" s="507" t="s">
        <v>521</v>
      </c>
      <c r="D97" s="507" t="s">
        <v>304</v>
      </c>
      <c r="E97" s="507" t="s">
        <v>509</v>
      </c>
      <c r="F97" s="474" t="s">
        <v>304</v>
      </c>
      <c r="G97" s="471">
        <v>50900</v>
      </c>
      <c r="H97" s="471">
        <v>1200</v>
      </c>
      <c r="I97" s="471">
        <v>3100</v>
      </c>
      <c r="J97" s="471">
        <v>4200</v>
      </c>
      <c r="K97" s="471">
        <v>7000</v>
      </c>
      <c r="L97" s="471">
        <v>9700</v>
      </c>
      <c r="M97" s="471">
        <v>11500</v>
      </c>
      <c r="N97" s="517">
        <v>133.07</v>
      </c>
    </row>
    <row r="98" spans="1:14">
      <c r="A98" s="473" t="s">
        <v>322</v>
      </c>
      <c r="B98" s="507" t="s">
        <v>323</v>
      </c>
      <c r="C98" s="507" t="s">
        <v>521</v>
      </c>
      <c r="D98" s="507" t="s">
        <v>473</v>
      </c>
      <c r="E98" s="507" t="s">
        <v>304</v>
      </c>
      <c r="F98" s="474" t="s">
        <v>304</v>
      </c>
      <c r="G98" s="471">
        <v>33208800</v>
      </c>
      <c r="H98" s="471">
        <v>212000</v>
      </c>
      <c r="I98" s="471">
        <v>1087200</v>
      </c>
      <c r="J98" s="471">
        <v>3784700</v>
      </c>
      <c r="K98" s="471">
        <v>9269600</v>
      </c>
      <c r="L98" s="471">
        <v>12073600</v>
      </c>
      <c r="M98" s="471">
        <v>6781700</v>
      </c>
      <c r="N98" s="517">
        <v>117.53</v>
      </c>
    </row>
    <row r="99" spans="1:14">
      <c r="A99" s="473" t="s">
        <v>322</v>
      </c>
      <c r="B99" s="507" t="s">
        <v>323</v>
      </c>
      <c r="C99" s="507" t="s">
        <v>521</v>
      </c>
      <c r="D99" s="507" t="s">
        <v>473</v>
      </c>
      <c r="E99" s="507" t="s">
        <v>496</v>
      </c>
      <c r="F99" s="474" t="s">
        <v>304</v>
      </c>
      <c r="G99" s="471">
        <v>26621200</v>
      </c>
      <c r="H99" s="471">
        <v>89400</v>
      </c>
      <c r="I99" s="471">
        <v>581600</v>
      </c>
      <c r="J99" s="471">
        <v>1666900</v>
      </c>
      <c r="K99" s="471">
        <v>6000300</v>
      </c>
      <c r="L99" s="471">
        <v>11626500</v>
      </c>
      <c r="M99" s="471">
        <v>6656500</v>
      </c>
      <c r="N99" s="517">
        <v>128.29</v>
      </c>
    </row>
    <row r="100" spans="1:14">
      <c r="A100" s="473" t="s">
        <v>322</v>
      </c>
      <c r="B100" s="507" t="s">
        <v>323</v>
      </c>
      <c r="C100" s="507" t="s">
        <v>521</v>
      </c>
      <c r="D100" s="507" t="s">
        <v>473</v>
      </c>
      <c r="E100" s="507" t="s">
        <v>496</v>
      </c>
      <c r="F100" s="474" t="s">
        <v>489</v>
      </c>
      <c r="G100" s="471">
        <v>23487800</v>
      </c>
      <c r="H100" s="471">
        <v>78900</v>
      </c>
      <c r="I100" s="471">
        <v>521700</v>
      </c>
      <c r="J100" s="471">
        <v>1518400</v>
      </c>
      <c r="K100" s="471">
        <v>5490600</v>
      </c>
      <c r="L100" s="471">
        <v>10130800</v>
      </c>
      <c r="M100" s="471">
        <v>5747400</v>
      </c>
      <c r="N100" s="517">
        <v>127.37</v>
      </c>
    </row>
    <row r="101" spans="1:14">
      <c r="A101" s="473" t="s">
        <v>322</v>
      </c>
      <c r="B101" s="507" t="s">
        <v>323</v>
      </c>
      <c r="C101" s="507" t="s">
        <v>521</v>
      </c>
      <c r="D101" s="507" t="s">
        <v>473</v>
      </c>
      <c r="E101" s="507" t="s">
        <v>496</v>
      </c>
      <c r="F101" s="474" t="s">
        <v>490</v>
      </c>
      <c r="G101" s="471">
        <v>3133400</v>
      </c>
      <c r="H101" s="471">
        <v>10500</v>
      </c>
      <c r="I101" s="471">
        <v>59900</v>
      </c>
      <c r="J101" s="471">
        <v>148500</v>
      </c>
      <c r="K101" s="471">
        <v>509700</v>
      </c>
      <c r="L101" s="471">
        <v>1495700</v>
      </c>
      <c r="M101" s="471">
        <v>909100</v>
      </c>
      <c r="N101" s="517">
        <v>135.22</v>
      </c>
    </row>
    <row r="102" spans="1:14">
      <c r="A102" s="473" t="s">
        <v>322</v>
      </c>
      <c r="B102" s="507" t="s">
        <v>323</v>
      </c>
      <c r="C102" s="507" t="s">
        <v>521</v>
      </c>
      <c r="D102" s="507" t="s">
        <v>473</v>
      </c>
      <c r="E102" s="507" t="s">
        <v>500</v>
      </c>
      <c r="F102" s="474" t="s">
        <v>304</v>
      </c>
      <c r="G102" s="471">
        <v>216200</v>
      </c>
      <c r="H102" s="471">
        <v>4600</v>
      </c>
      <c r="I102" s="471">
        <v>24600</v>
      </c>
      <c r="J102" s="471">
        <v>36700</v>
      </c>
      <c r="K102" s="471">
        <v>60900</v>
      </c>
      <c r="L102" s="471">
        <v>47200</v>
      </c>
      <c r="M102" s="471">
        <v>42200</v>
      </c>
      <c r="N102" s="517">
        <v>103.35</v>
      </c>
    </row>
    <row r="103" spans="1:14">
      <c r="A103" s="473" t="s">
        <v>322</v>
      </c>
      <c r="B103" s="507" t="s">
        <v>323</v>
      </c>
      <c r="C103" s="507" t="s">
        <v>521</v>
      </c>
      <c r="D103" s="507" t="s">
        <v>473</v>
      </c>
      <c r="E103" s="507" t="s">
        <v>500</v>
      </c>
      <c r="F103" s="474" t="s">
        <v>489</v>
      </c>
      <c r="G103" s="471">
        <v>153200</v>
      </c>
      <c r="H103" s="471">
        <v>3800</v>
      </c>
      <c r="I103" s="471">
        <v>21200</v>
      </c>
      <c r="J103" s="471">
        <v>28700</v>
      </c>
      <c r="K103" s="471">
        <v>38000</v>
      </c>
      <c r="L103" s="471">
        <v>31200</v>
      </c>
      <c r="M103" s="471">
        <v>30300</v>
      </c>
      <c r="N103" s="517">
        <v>100.95</v>
      </c>
    </row>
    <row r="104" spans="1:14">
      <c r="A104" s="473" t="s">
        <v>322</v>
      </c>
      <c r="B104" s="507" t="s">
        <v>323</v>
      </c>
      <c r="C104" s="507" t="s">
        <v>521</v>
      </c>
      <c r="D104" s="507" t="s">
        <v>473</v>
      </c>
      <c r="E104" s="507" t="s">
        <v>500</v>
      </c>
      <c r="F104" s="474" t="s">
        <v>490</v>
      </c>
      <c r="G104" s="471">
        <v>63000</v>
      </c>
      <c r="H104" s="471">
        <v>800</v>
      </c>
      <c r="I104" s="471">
        <v>3400</v>
      </c>
      <c r="J104" s="471">
        <v>8000</v>
      </c>
      <c r="K104" s="471">
        <v>22900</v>
      </c>
      <c r="L104" s="471">
        <v>16000</v>
      </c>
      <c r="M104" s="471">
        <v>11900</v>
      </c>
      <c r="N104" s="517">
        <v>109.18</v>
      </c>
    </row>
    <row r="105" spans="1:14">
      <c r="A105" s="473" t="s">
        <v>322</v>
      </c>
      <c r="B105" s="507" t="s">
        <v>323</v>
      </c>
      <c r="C105" s="507" t="s">
        <v>521</v>
      </c>
      <c r="D105" s="507" t="s">
        <v>473</v>
      </c>
      <c r="E105" s="507" t="s">
        <v>501</v>
      </c>
      <c r="F105" s="474" t="s">
        <v>304</v>
      </c>
      <c r="G105" s="471">
        <v>6343300</v>
      </c>
      <c r="H105" s="471">
        <v>117800</v>
      </c>
      <c r="I105" s="471">
        <v>479900</v>
      </c>
      <c r="J105" s="471">
        <v>2078800</v>
      </c>
      <c r="K105" s="471">
        <v>3203000</v>
      </c>
      <c r="L105" s="471">
        <v>391300</v>
      </c>
      <c r="M105" s="471">
        <v>72400</v>
      </c>
      <c r="N105" s="517">
        <v>72.72</v>
      </c>
    </row>
    <row r="106" spans="1:14">
      <c r="A106" s="473" t="s">
        <v>322</v>
      </c>
      <c r="B106" s="507" t="s">
        <v>323</v>
      </c>
      <c r="C106" s="507" t="s">
        <v>521</v>
      </c>
      <c r="D106" s="507" t="s">
        <v>473</v>
      </c>
      <c r="E106" s="507" t="s">
        <v>501</v>
      </c>
      <c r="F106" s="474" t="s">
        <v>489</v>
      </c>
      <c r="G106" s="471">
        <v>119200</v>
      </c>
      <c r="H106" s="471">
        <v>11300</v>
      </c>
      <c r="I106" s="471">
        <v>18500</v>
      </c>
      <c r="J106" s="471">
        <v>21000</v>
      </c>
      <c r="K106" s="471">
        <v>28000</v>
      </c>
      <c r="L106" s="471">
        <v>29400</v>
      </c>
      <c r="M106" s="471">
        <v>11000</v>
      </c>
      <c r="N106" s="517">
        <v>85.71</v>
      </c>
    </row>
    <row r="107" spans="1:14">
      <c r="A107" s="473" t="s">
        <v>322</v>
      </c>
      <c r="B107" s="507" t="s">
        <v>323</v>
      </c>
      <c r="C107" s="507" t="s">
        <v>521</v>
      </c>
      <c r="D107" s="507" t="s">
        <v>473</v>
      </c>
      <c r="E107" s="507" t="s">
        <v>501</v>
      </c>
      <c r="F107" s="474" t="s">
        <v>490</v>
      </c>
      <c r="G107" s="471">
        <v>6224000</v>
      </c>
      <c r="H107" s="471">
        <v>106500</v>
      </c>
      <c r="I107" s="471">
        <v>461400</v>
      </c>
      <c r="J107" s="471">
        <v>2057900</v>
      </c>
      <c r="K107" s="471">
        <v>3175000</v>
      </c>
      <c r="L107" s="471">
        <v>361800</v>
      </c>
      <c r="M107" s="471">
        <v>61400</v>
      </c>
      <c r="N107" s="517">
        <v>72.48</v>
      </c>
    </row>
    <row r="108" spans="1:14">
      <c r="A108" s="473" t="s">
        <v>322</v>
      </c>
      <c r="B108" s="507" t="s">
        <v>323</v>
      </c>
      <c r="C108" s="507" t="s">
        <v>521</v>
      </c>
      <c r="D108" s="507" t="s">
        <v>473</v>
      </c>
      <c r="E108" s="507" t="s">
        <v>509</v>
      </c>
      <c r="F108" s="474" t="s">
        <v>304</v>
      </c>
      <c r="G108" s="471">
        <v>28100</v>
      </c>
      <c r="H108" s="471">
        <v>200</v>
      </c>
      <c r="I108" s="471">
        <v>1200</v>
      </c>
      <c r="J108" s="471">
        <v>2300</v>
      </c>
      <c r="K108" s="471">
        <v>5300</v>
      </c>
      <c r="L108" s="471">
        <v>8600</v>
      </c>
      <c r="M108" s="471">
        <v>10600</v>
      </c>
      <c r="N108" s="517">
        <v>148.91</v>
      </c>
    </row>
    <row r="109" spans="1:14">
      <c r="A109" s="473" t="s">
        <v>322</v>
      </c>
      <c r="B109" s="507" t="s">
        <v>323</v>
      </c>
      <c r="C109" s="507" t="s">
        <v>521</v>
      </c>
      <c r="D109" s="507" t="s">
        <v>474</v>
      </c>
      <c r="E109" s="507" t="s">
        <v>304</v>
      </c>
      <c r="F109" s="474" t="s">
        <v>304</v>
      </c>
      <c r="G109" s="471">
        <v>19399600</v>
      </c>
      <c r="H109" s="471">
        <v>5878600</v>
      </c>
      <c r="I109" s="471">
        <v>6218200</v>
      </c>
      <c r="J109" s="471">
        <v>4909400</v>
      </c>
      <c r="K109" s="471">
        <v>1659000</v>
      </c>
      <c r="L109" s="471">
        <v>525400</v>
      </c>
      <c r="M109" s="471">
        <v>209000</v>
      </c>
      <c r="N109" s="517">
        <v>45.21</v>
      </c>
    </row>
    <row r="110" spans="1:14">
      <c r="A110" s="473" t="s">
        <v>322</v>
      </c>
      <c r="B110" s="507" t="s">
        <v>323</v>
      </c>
      <c r="C110" s="507" t="s">
        <v>521</v>
      </c>
      <c r="D110" s="507" t="s">
        <v>474</v>
      </c>
      <c r="E110" s="507" t="s">
        <v>496</v>
      </c>
      <c r="F110" s="474" t="s">
        <v>304</v>
      </c>
      <c r="G110" s="471">
        <v>1237700</v>
      </c>
      <c r="H110" s="471">
        <v>50600</v>
      </c>
      <c r="I110" s="471">
        <v>220000</v>
      </c>
      <c r="J110" s="471">
        <v>295600</v>
      </c>
      <c r="K110" s="471">
        <v>326700</v>
      </c>
      <c r="L110" s="471">
        <v>241800</v>
      </c>
      <c r="M110" s="471">
        <v>103000</v>
      </c>
      <c r="N110" s="517">
        <v>83.79</v>
      </c>
    </row>
    <row r="111" spans="1:14">
      <c r="A111" s="473" t="s">
        <v>322</v>
      </c>
      <c r="B111" s="507" t="s">
        <v>323</v>
      </c>
      <c r="C111" s="507" t="s">
        <v>521</v>
      </c>
      <c r="D111" s="507" t="s">
        <v>474</v>
      </c>
      <c r="E111" s="507" t="s">
        <v>496</v>
      </c>
      <c r="F111" s="474" t="s">
        <v>489</v>
      </c>
      <c r="G111" s="471">
        <v>1107200</v>
      </c>
      <c r="H111" s="471">
        <v>44000</v>
      </c>
      <c r="I111" s="471">
        <v>202400</v>
      </c>
      <c r="J111" s="471">
        <v>268800</v>
      </c>
      <c r="K111" s="471">
        <v>292200</v>
      </c>
      <c r="L111" s="471">
        <v>212800</v>
      </c>
      <c r="M111" s="471">
        <v>87000</v>
      </c>
      <c r="N111" s="517">
        <v>82.76</v>
      </c>
    </row>
    <row r="112" spans="1:14">
      <c r="A112" s="473" t="s">
        <v>322</v>
      </c>
      <c r="B112" s="507" t="s">
        <v>323</v>
      </c>
      <c r="C112" s="507" t="s">
        <v>521</v>
      </c>
      <c r="D112" s="507" t="s">
        <v>474</v>
      </c>
      <c r="E112" s="507" t="s">
        <v>496</v>
      </c>
      <c r="F112" s="474" t="s">
        <v>490</v>
      </c>
      <c r="G112" s="471">
        <v>130500</v>
      </c>
      <c r="H112" s="471">
        <v>6600</v>
      </c>
      <c r="I112" s="471">
        <v>17600</v>
      </c>
      <c r="J112" s="471">
        <v>26800</v>
      </c>
      <c r="K112" s="471">
        <v>34500</v>
      </c>
      <c r="L112" s="471">
        <v>29000</v>
      </c>
      <c r="M112" s="471">
        <v>16000</v>
      </c>
      <c r="N112" s="517">
        <v>92.48</v>
      </c>
    </row>
    <row r="113" spans="1:14">
      <c r="A113" s="473" t="s">
        <v>322</v>
      </c>
      <c r="B113" s="507" t="s">
        <v>323</v>
      </c>
      <c r="C113" s="507" t="s">
        <v>521</v>
      </c>
      <c r="D113" s="507" t="s">
        <v>474</v>
      </c>
      <c r="E113" s="507" t="s">
        <v>500</v>
      </c>
      <c r="F113" s="474" t="s">
        <v>304</v>
      </c>
      <c r="G113" s="471">
        <v>779700</v>
      </c>
      <c r="H113" s="471">
        <v>102600</v>
      </c>
      <c r="I113" s="471">
        <v>277600</v>
      </c>
      <c r="J113" s="471">
        <v>271500</v>
      </c>
      <c r="K113" s="471">
        <v>97700</v>
      </c>
      <c r="L113" s="471">
        <v>22200</v>
      </c>
      <c r="M113" s="471">
        <v>8100</v>
      </c>
      <c r="N113" s="517">
        <v>52.27</v>
      </c>
    </row>
    <row r="114" spans="1:14">
      <c r="A114" s="473" t="s">
        <v>322</v>
      </c>
      <c r="B114" s="507" t="s">
        <v>323</v>
      </c>
      <c r="C114" s="507" t="s">
        <v>521</v>
      </c>
      <c r="D114" s="507" t="s">
        <v>474</v>
      </c>
      <c r="E114" s="507" t="s">
        <v>500</v>
      </c>
      <c r="F114" s="474" t="s">
        <v>489</v>
      </c>
      <c r="G114" s="471">
        <v>523100</v>
      </c>
      <c r="H114" s="471">
        <v>70900</v>
      </c>
      <c r="I114" s="471">
        <v>189100</v>
      </c>
      <c r="J114" s="471">
        <v>178800</v>
      </c>
      <c r="K114" s="471">
        <v>62800</v>
      </c>
      <c r="L114" s="471">
        <v>15900</v>
      </c>
      <c r="M114" s="471">
        <v>5600</v>
      </c>
      <c r="N114" s="517">
        <v>52.09</v>
      </c>
    </row>
    <row r="115" spans="1:14">
      <c r="A115" s="473" t="s">
        <v>322</v>
      </c>
      <c r="B115" s="507" t="s">
        <v>323</v>
      </c>
      <c r="C115" s="507" t="s">
        <v>521</v>
      </c>
      <c r="D115" s="507" t="s">
        <v>474</v>
      </c>
      <c r="E115" s="507" t="s">
        <v>500</v>
      </c>
      <c r="F115" s="474" t="s">
        <v>490</v>
      </c>
      <c r="G115" s="471">
        <v>256600</v>
      </c>
      <c r="H115" s="471">
        <v>31700</v>
      </c>
      <c r="I115" s="471">
        <v>88500</v>
      </c>
      <c r="J115" s="471">
        <v>92700</v>
      </c>
      <c r="K115" s="471">
        <v>34900</v>
      </c>
      <c r="L115" s="471">
        <v>6400</v>
      </c>
      <c r="M115" s="471">
        <v>2500</v>
      </c>
      <c r="N115" s="517">
        <v>52.63</v>
      </c>
    </row>
    <row r="116" spans="1:14">
      <c r="A116" s="473" t="s">
        <v>322</v>
      </c>
      <c r="B116" s="507" t="s">
        <v>323</v>
      </c>
      <c r="C116" s="507" t="s">
        <v>521</v>
      </c>
      <c r="D116" s="507" t="s">
        <v>474</v>
      </c>
      <c r="E116" s="507" t="s">
        <v>501</v>
      </c>
      <c r="F116" s="474" t="s">
        <v>304</v>
      </c>
      <c r="G116" s="471">
        <v>17373600</v>
      </c>
      <c r="H116" s="471">
        <v>5724500</v>
      </c>
      <c r="I116" s="471">
        <v>5718600</v>
      </c>
      <c r="J116" s="471">
        <v>4340400</v>
      </c>
      <c r="K116" s="471">
        <v>1232900</v>
      </c>
      <c r="L116" s="471">
        <v>260200</v>
      </c>
      <c r="M116" s="471">
        <v>97000</v>
      </c>
      <c r="N116" s="517">
        <v>42.13</v>
      </c>
    </row>
    <row r="117" spans="1:14">
      <c r="A117" s="473" t="s">
        <v>322</v>
      </c>
      <c r="B117" s="507" t="s">
        <v>323</v>
      </c>
      <c r="C117" s="507" t="s">
        <v>521</v>
      </c>
      <c r="D117" s="507" t="s">
        <v>474</v>
      </c>
      <c r="E117" s="507" t="s">
        <v>501</v>
      </c>
      <c r="F117" s="474" t="s">
        <v>489</v>
      </c>
      <c r="G117" s="471">
        <v>2838000</v>
      </c>
      <c r="H117" s="471">
        <v>1119100</v>
      </c>
      <c r="I117" s="471">
        <v>1022300</v>
      </c>
      <c r="J117" s="471">
        <v>536100</v>
      </c>
      <c r="K117" s="471">
        <v>99100</v>
      </c>
      <c r="L117" s="471">
        <v>42300</v>
      </c>
      <c r="M117" s="471">
        <v>19000</v>
      </c>
      <c r="N117" s="517">
        <v>38.22</v>
      </c>
    </row>
    <row r="118" spans="1:14">
      <c r="A118" s="473" t="s">
        <v>322</v>
      </c>
      <c r="B118" s="507" t="s">
        <v>323</v>
      </c>
      <c r="C118" s="507" t="s">
        <v>521</v>
      </c>
      <c r="D118" s="507" t="s">
        <v>474</v>
      </c>
      <c r="E118" s="507" t="s">
        <v>501</v>
      </c>
      <c r="F118" s="474" t="s">
        <v>490</v>
      </c>
      <c r="G118" s="471">
        <v>14535700</v>
      </c>
      <c r="H118" s="471">
        <v>4605400</v>
      </c>
      <c r="I118" s="471">
        <v>4696200</v>
      </c>
      <c r="J118" s="471">
        <v>3804300</v>
      </c>
      <c r="K118" s="471">
        <v>1133900</v>
      </c>
      <c r="L118" s="471">
        <v>217900</v>
      </c>
      <c r="M118" s="471">
        <v>78000</v>
      </c>
      <c r="N118" s="517">
        <v>42.89</v>
      </c>
    </row>
    <row r="119" spans="1:14">
      <c r="A119" s="473" t="s">
        <v>322</v>
      </c>
      <c r="B119" s="507" t="s">
        <v>323</v>
      </c>
      <c r="C119" s="507" t="s">
        <v>521</v>
      </c>
      <c r="D119" s="507" t="s">
        <v>474</v>
      </c>
      <c r="E119" s="507" t="s">
        <v>509</v>
      </c>
      <c r="F119" s="474" t="s">
        <v>304</v>
      </c>
      <c r="G119" s="471">
        <v>8600</v>
      </c>
      <c r="H119" s="471">
        <v>900</v>
      </c>
      <c r="I119" s="471">
        <v>1900</v>
      </c>
      <c r="J119" s="471">
        <v>1900</v>
      </c>
      <c r="K119" s="471">
        <v>1700</v>
      </c>
      <c r="L119" s="471">
        <v>1100</v>
      </c>
      <c r="M119" s="471">
        <v>1000</v>
      </c>
      <c r="N119" s="517">
        <v>81.19</v>
      </c>
    </row>
    <row r="120" spans="1:14">
      <c r="A120" s="473" t="s">
        <v>322</v>
      </c>
      <c r="B120" s="507" t="s">
        <v>323</v>
      </c>
      <c r="C120" s="507" t="s">
        <v>521</v>
      </c>
      <c r="D120" s="507" t="s">
        <v>475</v>
      </c>
      <c r="E120" s="507" t="s">
        <v>304</v>
      </c>
      <c r="F120" s="474" t="s">
        <v>304</v>
      </c>
      <c r="G120" s="471">
        <v>1759700</v>
      </c>
      <c r="H120" s="471">
        <v>127900</v>
      </c>
      <c r="I120" s="471">
        <v>676600</v>
      </c>
      <c r="J120" s="471">
        <v>726200</v>
      </c>
      <c r="K120" s="471">
        <v>215000</v>
      </c>
      <c r="L120" s="471">
        <v>12200</v>
      </c>
      <c r="M120" s="471">
        <v>1800</v>
      </c>
      <c r="N120" s="517">
        <v>51.29</v>
      </c>
    </row>
    <row r="121" spans="1:14">
      <c r="A121" s="473" t="s">
        <v>322</v>
      </c>
      <c r="B121" s="507" t="s">
        <v>323</v>
      </c>
      <c r="C121" s="507" t="s">
        <v>521</v>
      </c>
      <c r="D121" s="507" t="s">
        <v>475</v>
      </c>
      <c r="E121" s="507" t="s">
        <v>496</v>
      </c>
      <c r="F121" s="474" t="s">
        <v>304</v>
      </c>
      <c r="G121" s="471">
        <v>45600</v>
      </c>
      <c r="H121" s="471">
        <v>1900</v>
      </c>
      <c r="I121" s="471">
        <v>9700</v>
      </c>
      <c r="J121" s="471">
        <v>15600</v>
      </c>
      <c r="K121" s="471">
        <v>15300</v>
      </c>
      <c r="L121" s="471">
        <v>2600</v>
      </c>
      <c r="M121" s="471">
        <v>600</v>
      </c>
      <c r="N121" s="517">
        <v>66.53</v>
      </c>
    </row>
    <row r="122" spans="1:14">
      <c r="A122" s="473" t="s">
        <v>322</v>
      </c>
      <c r="B122" s="507" t="s">
        <v>323</v>
      </c>
      <c r="C122" s="507" t="s">
        <v>521</v>
      </c>
      <c r="D122" s="507" t="s">
        <v>475</v>
      </c>
      <c r="E122" s="507" t="s">
        <v>496</v>
      </c>
      <c r="F122" s="474" t="s">
        <v>489</v>
      </c>
      <c r="G122" s="471">
        <v>38500</v>
      </c>
      <c r="H122" s="471">
        <v>1600</v>
      </c>
      <c r="I122" s="471">
        <v>8300</v>
      </c>
      <c r="J122" s="471">
        <v>13000</v>
      </c>
      <c r="K122" s="471">
        <v>13000</v>
      </c>
      <c r="L122" s="471">
        <v>2200</v>
      </c>
      <c r="M122" s="471">
        <v>500</v>
      </c>
      <c r="N122" s="517">
        <v>66.3</v>
      </c>
    </row>
    <row r="123" spans="1:14">
      <c r="A123" s="473" t="s">
        <v>322</v>
      </c>
      <c r="B123" s="507" t="s">
        <v>323</v>
      </c>
      <c r="C123" s="507" t="s">
        <v>521</v>
      </c>
      <c r="D123" s="507" t="s">
        <v>475</v>
      </c>
      <c r="E123" s="507" t="s">
        <v>496</v>
      </c>
      <c r="F123" s="474" t="s">
        <v>490</v>
      </c>
      <c r="G123" s="471">
        <v>7100</v>
      </c>
      <c r="H123" s="471">
        <v>400</v>
      </c>
      <c r="I123" s="471">
        <v>1400</v>
      </c>
      <c r="J123" s="471">
        <v>2500</v>
      </c>
      <c r="K123" s="471">
        <v>2300</v>
      </c>
      <c r="L123" s="471">
        <v>500</v>
      </c>
      <c r="M123" s="471">
        <v>100</v>
      </c>
      <c r="N123" s="517">
        <v>67.790000000000006</v>
      </c>
    </row>
    <row r="124" spans="1:14">
      <c r="A124" s="473" t="s">
        <v>322</v>
      </c>
      <c r="B124" s="507" t="s">
        <v>323</v>
      </c>
      <c r="C124" s="507" t="s">
        <v>521</v>
      </c>
      <c r="D124" s="507" t="s">
        <v>475</v>
      </c>
      <c r="E124" s="507" t="s">
        <v>500</v>
      </c>
      <c r="F124" s="474" t="s">
        <v>304</v>
      </c>
      <c r="G124" s="471">
        <v>130400</v>
      </c>
      <c r="H124" s="471">
        <v>11300</v>
      </c>
      <c r="I124" s="471">
        <v>51900</v>
      </c>
      <c r="J124" s="471">
        <v>47400</v>
      </c>
      <c r="K124" s="471">
        <v>17900</v>
      </c>
      <c r="L124" s="471">
        <v>1500</v>
      </c>
      <c r="M124" s="471">
        <v>300</v>
      </c>
      <c r="N124" s="517">
        <v>51.41</v>
      </c>
    </row>
    <row r="125" spans="1:14">
      <c r="A125" s="473" t="s">
        <v>322</v>
      </c>
      <c r="B125" s="507" t="s">
        <v>323</v>
      </c>
      <c r="C125" s="507" t="s">
        <v>521</v>
      </c>
      <c r="D125" s="507" t="s">
        <v>475</v>
      </c>
      <c r="E125" s="507" t="s">
        <v>500</v>
      </c>
      <c r="F125" s="474" t="s">
        <v>489</v>
      </c>
      <c r="G125" s="471">
        <v>67400</v>
      </c>
      <c r="H125" s="471">
        <v>6100</v>
      </c>
      <c r="I125" s="471">
        <v>25500</v>
      </c>
      <c r="J125" s="471">
        <v>24000</v>
      </c>
      <c r="K125" s="471">
        <v>10900</v>
      </c>
      <c r="L125" s="471">
        <v>800</v>
      </c>
      <c r="M125" s="471">
        <v>100</v>
      </c>
      <c r="N125" s="517">
        <v>52.1</v>
      </c>
    </row>
    <row r="126" spans="1:14">
      <c r="A126" s="473" t="s">
        <v>322</v>
      </c>
      <c r="B126" s="507" t="s">
        <v>323</v>
      </c>
      <c r="C126" s="507" t="s">
        <v>521</v>
      </c>
      <c r="D126" s="507" t="s">
        <v>475</v>
      </c>
      <c r="E126" s="507" t="s">
        <v>500</v>
      </c>
      <c r="F126" s="474" t="s">
        <v>490</v>
      </c>
      <c r="G126" s="471">
        <v>63000</v>
      </c>
      <c r="H126" s="471">
        <v>5200</v>
      </c>
      <c r="I126" s="471">
        <v>26400</v>
      </c>
      <c r="J126" s="471">
        <v>23400</v>
      </c>
      <c r="K126" s="471">
        <v>7100</v>
      </c>
      <c r="L126" s="471">
        <v>700</v>
      </c>
      <c r="M126" s="471">
        <v>200</v>
      </c>
      <c r="N126" s="517">
        <v>50.67</v>
      </c>
    </row>
    <row r="127" spans="1:14">
      <c r="A127" s="473" t="s">
        <v>322</v>
      </c>
      <c r="B127" s="507" t="s">
        <v>323</v>
      </c>
      <c r="C127" s="507" t="s">
        <v>521</v>
      </c>
      <c r="D127" s="507" t="s">
        <v>475</v>
      </c>
      <c r="E127" s="507" t="s">
        <v>501</v>
      </c>
      <c r="F127" s="474" t="s">
        <v>304</v>
      </c>
      <c r="G127" s="471">
        <v>1583500</v>
      </c>
      <c r="H127" s="471">
        <v>114700</v>
      </c>
      <c r="I127" s="471">
        <v>615000</v>
      </c>
      <c r="J127" s="471">
        <v>663200</v>
      </c>
      <c r="K127" s="471">
        <v>181800</v>
      </c>
      <c r="L127" s="471">
        <v>8000</v>
      </c>
      <c r="M127" s="471">
        <v>800</v>
      </c>
      <c r="N127" s="517">
        <v>50.84</v>
      </c>
    </row>
    <row r="128" spans="1:14">
      <c r="A128" s="473" t="s">
        <v>322</v>
      </c>
      <c r="B128" s="507" t="s">
        <v>323</v>
      </c>
      <c r="C128" s="507" t="s">
        <v>521</v>
      </c>
      <c r="D128" s="507" t="s">
        <v>475</v>
      </c>
      <c r="E128" s="507" t="s">
        <v>501</v>
      </c>
      <c r="F128" s="474" t="s">
        <v>489</v>
      </c>
      <c r="G128" s="471">
        <v>21000</v>
      </c>
      <c r="H128" s="471">
        <v>4700</v>
      </c>
      <c r="I128" s="471">
        <v>6100</v>
      </c>
      <c r="J128" s="471">
        <v>7200</v>
      </c>
      <c r="K128" s="471">
        <v>2600</v>
      </c>
      <c r="L128" s="471">
        <v>300</v>
      </c>
      <c r="M128" s="471">
        <v>200</v>
      </c>
      <c r="N128" s="517">
        <v>48.69</v>
      </c>
    </row>
    <row r="129" spans="1:14">
      <c r="A129" s="473" t="s">
        <v>322</v>
      </c>
      <c r="B129" s="507" t="s">
        <v>323</v>
      </c>
      <c r="C129" s="507" t="s">
        <v>521</v>
      </c>
      <c r="D129" s="507" t="s">
        <v>475</v>
      </c>
      <c r="E129" s="507" t="s">
        <v>501</v>
      </c>
      <c r="F129" s="474" t="s">
        <v>490</v>
      </c>
      <c r="G129" s="471">
        <v>1562600</v>
      </c>
      <c r="H129" s="471">
        <v>110000</v>
      </c>
      <c r="I129" s="471">
        <v>608900</v>
      </c>
      <c r="J129" s="471">
        <v>656100</v>
      </c>
      <c r="K129" s="471">
        <v>179200</v>
      </c>
      <c r="L129" s="471">
        <v>7800</v>
      </c>
      <c r="M129" s="471">
        <v>600</v>
      </c>
      <c r="N129" s="517">
        <v>50.87</v>
      </c>
    </row>
    <row r="130" spans="1:14">
      <c r="A130" s="473" t="s">
        <v>322</v>
      </c>
      <c r="B130" s="507" t="s">
        <v>323</v>
      </c>
      <c r="C130" s="507" t="s">
        <v>521</v>
      </c>
      <c r="D130" s="507" t="s">
        <v>475</v>
      </c>
      <c r="E130" s="507" t="s">
        <v>509</v>
      </c>
      <c r="F130" s="474" t="s">
        <v>304</v>
      </c>
      <c r="G130" s="471">
        <v>100</v>
      </c>
      <c r="H130" s="471">
        <v>0</v>
      </c>
      <c r="I130" s="471">
        <v>100</v>
      </c>
      <c r="J130" s="475" t="s">
        <v>327</v>
      </c>
      <c r="K130" s="475" t="s">
        <v>327</v>
      </c>
      <c r="L130" s="475" t="s">
        <v>327</v>
      </c>
      <c r="M130" s="471">
        <v>0</v>
      </c>
      <c r="N130" s="517">
        <v>48.95</v>
      </c>
    </row>
    <row r="131" spans="1:14">
      <c r="A131" s="473" t="s">
        <v>322</v>
      </c>
      <c r="B131" s="507" t="s">
        <v>323</v>
      </c>
      <c r="C131" s="507" t="s">
        <v>521</v>
      </c>
      <c r="D131" s="507" t="s">
        <v>476</v>
      </c>
      <c r="E131" s="507" t="s">
        <v>304</v>
      </c>
      <c r="F131" s="474" t="s">
        <v>304</v>
      </c>
      <c r="G131" s="471">
        <v>715800</v>
      </c>
      <c r="H131" s="471">
        <v>46500</v>
      </c>
      <c r="I131" s="471">
        <v>337400</v>
      </c>
      <c r="J131" s="471">
        <v>232400</v>
      </c>
      <c r="K131" s="471">
        <v>92400</v>
      </c>
      <c r="L131" s="471">
        <v>7100</v>
      </c>
      <c r="M131" s="475" t="s">
        <v>327</v>
      </c>
      <c r="N131" s="517">
        <v>50.66</v>
      </c>
    </row>
    <row r="132" spans="1:14">
      <c r="A132" s="473" t="s">
        <v>322</v>
      </c>
      <c r="B132" s="507" t="s">
        <v>323</v>
      </c>
      <c r="C132" s="507" t="s">
        <v>521</v>
      </c>
      <c r="D132" s="507" t="s">
        <v>476</v>
      </c>
      <c r="E132" s="507" t="s">
        <v>496</v>
      </c>
      <c r="F132" s="474" t="s">
        <v>304</v>
      </c>
      <c r="G132" s="475" t="s">
        <v>327</v>
      </c>
      <c r="H132" s="475" t="s">
        <v>327</v>
      </c>
      <c r="I132" s="475" t="s">
        <v>327</v>
      </c>
      <c r="J132" s="475" t="s">
        <v>327</v>
      </c>
      <c r="K132" s="475" t="s">
        <v>327</v>
      </c>
      <c r="L132" s="475" t="s">
        <v>327</v>
      </c>
      <c r="M132" s="475" t="s">
        <v>327</v>
      </c>
      <c r="N132" s="518" t="s">
        <v>327</v>
      </c>
    </row>
    <row r="133" spans="1:14">
      <c r="A133" s="473" t="s">
        <v>322</v>
      </c>
      <c r="B133" s="507" t="s">
        <v>323</v>
      </c>
      <c r="C133" s="507" t="s">
        <v>521</v>
      </c>
      <c r="D133" s="507" t="s">
        <v>476</v>
      </c>
      <c r="E133" s="507" t="s">
        <v>496</v>
      </c>
      <c r="F133" s="474" t="s">
        <v>489</v>
      </c>
      <c r="G133" s="475" t="s">
        <v>327</v>
      </c>
      <c r="H133" s="475" t="s">
        <v>327</v>
      </c>
      <c r="I133" s="475" t="s">
        <v>327</v>
      </c>
      <c r="J133" s="475" t="s">
        <v>327</v>
      </c>
      <c r="K133" s="475" t="s">
        <v>327</v>
      </c>
      <c r="L133" s="475" t="s">
        <v>327</v>
      </c>
      <c r="M133" s="475" t="s">
        <v>327</v>
      </c>
      <c r="N133" s="518" t="s">
        <v>327</v>
      </c>
    </row>
    <row r="134" spans="1:14">
      <c r="A134" s="473" t="s">
        <v>322</v>
      </c>
      <c r="B134" s="507" t="s">
        <v>323</v>
      </c>
      <c r="C134" s="507" t="s">
        <v>521</v>
      </c>
      <c r="D134" s="507" t="s">
        <v>476</v>
      </c>
      <c r="E134" s="507" t="s">
        <v>496</v>
      </c>
      <c r="F134" s="474" t="s">
        <v>490</v>
      </c>
      <c r="G134" s="475" t="s">
        <v>327</v>
      </c>
      <c r="H134" s="475" t="s">
        <v>327</v>
      </c>
      <c r="I134" s="475" t="s">
        <v>327</v>
      </c>
      <c r="J134" s="475" t="s">
        <v>327</v>
      </c>
      <c r="K134" s="475" t="s">
        <v>327</v>
      </c>
      <c r="L134" s="475" t="s">
        <v>327</v>
      </c>
      <c r="M134" s="475" t="s">
        <v>327</v>
      </c>
      <c r="N134" s="518" t="s">
        <v>327</v>
      </c>
    </row>
    <row r="135" spans="1:14">
      <c r="A135" s="473" t="s">
        <v>322</v>
      </c>
      <c r="B135" s="507" t="s">
        <v>323</v>
      </c>
      <c r="C135" s="507" t="s">
        <v>521</v>
      </c>
      <c r="D135" s="507" t="s">
        <v>476</v>
      </c>
      <c r="E135" s="507" t="s">
        <v>500</v>
      </c>
      <c r="F135" s="474" t="s">
        <v>304</v>
      </c>
      <c r="G135" s="471">
        <v>200</v>
      </c>
      <c r="H135" s="471">
        <v>100</v>
      </c>
      <c r="I135" s="475" t="s">
        <v>327</v>
      </c>
      <c r="J135" s="471">
        <v>100</v>
      </c>
      <c r="K135" s="471">
        <v>100</v>
      </c>
      <c r="L135" s="475" t="s">
        <v>327</v>
      </c>
      <c r="M135" s="475" t="s">
        <v>327</v>
      </c>
      <c r="N135" s="517">
        <v>51.15</v>
      </c>
    </row>
    <row r="136" spans="1:14">
      <c r="A136" s="473" t="s">
        <v>322</v>
      </c>
      <c r="B136" s="507" t="s">
        <v>323</v>
      </c>
      <c r="C136" s="507" t="s">
        <v>521</v>
      </c>
      <c r="D136" s="507" t="s">
        <v>476</v>
      </c>
      <c r="E136" s="507" t="s">
        <v>500</v>
      </c>
      <c r="F136" s="474" t="s">
        <v>489</v>
      </c>
      <c r="G136" s="471">
        <v>0</v>
      </c>
      <c r="H136" s="475" t="s">
        <v>327</v>
      </c>
      <c r="I136" s="475" t="s">
        <v>327</v>
      </c>
      <c r="J136" s="471">
        <v>0</v>
      </c>
      <c r="K136" s="475" t="s">
        <v>327</v>
      </c>
      <c r="L136" s="475" t="s">
        <v>327</v>
      </c>
      <c r="M136" s="475" t="s">
        <v>327</v>
      </c>
      <c r="N136" s="517">
        <v>56</v>
      </c>
    </row>
    <row r="137" spans="1:14">
      <c r="A137" s="473" t="s">
        <v>322</v>
      </c>
      <c r="B137" s="507" t="s">
        <v>323</v>
      </c>
      <c r="C137" s="507" t="s">
        <v>521</v>
      </c>
      <c r="D137" s="507" t="s">
        <v>476</v>
      </c>
      <c r="E137" s="507" t="s">
        <v>500</v>
      </c>
      <c r="F137" s="474" t="s">
        <v>490</v>
      </c>
      <c r="G137" s="471">
        <v>200</v>
      </c>
      <c r="H137" s="471">
        <v>100</v>
      </c>
      <c r="I137" s="475" t="s">
        <v>327</v>
      </c>
      <c r="J137" s="471">
        <v>100</v>
      </c>
      <c r="K137" s="471">
        <v>100</v>
      </c>
      <c r="L137" s="475" t="s">
        <v>327</v>
      </c>
      <c r="M137" s="475" t="s">
        <v>327</v>
      </c>
      <c r="N137" s="517">
        <v>51.06</v>
      </c>
    </row>
    <row r="138" spans="1:14">
      <c r="A138" s="473" t="s">
        <v>322</v>
      </c>
      <c r="B138" s="507" t="s">
        <v>323</v>
      </c>
      <c r="C138" s="507" t="s">
        <v>521</v>
      </c>
      <c r="D138" s="507" t="s">
        <v>476</v>
      </c>
      <c r="E138" s="507" t="s">
        <v>501</v>
      </c>
      <c r="F138" s="474" t="s">
        <v>304</v>
      </c>
      <c r="G138" s="471">
        <v>715600</v>
      </c>
      <c r="H138" s="471">
        <v>46400</v>
      </c>
      <c r="I138" s="471">
        <v>337400</v>
      </c>
      <c r="J138" s="471">
        <v>232300</v>
      </c>
      <c r="K138" s="471">
        <v>92300</v>
      </c>
      <c r="L138" s="471">
        <v>7100</v>
      </c>
      <c r="M138" s="475" t="s">
        <v>327</v>
      </c>
      <c r="N138" s="517">
        <v>50.66</v>
      </c>
    </row>
    <row r="139" spans="1:14">
      <c r="A139" s="473" t="s">
        <v>322</v>
      </c>
      <c r="B139" s="507" t="s">
        <v>323</v>
      </c>
      <c r="C139" s="507" t="s">
        <v>521</v>
      </c>
      <c r="D139" s="507" t="s">
        <v>476</v>
      </c>
      <c r="E139" s="507" t="s">
        <v>501</v>
      </c>
      <c r="F139" s="474" t="s">
        <v>489</v>
      </c>
      <c r="G139" s="471">
        <v>100</v>
      </c>
      <c r="H139" s="471">
        <v>100</v>
      </c>
      <c r="I139" s="471">
        <v>0</v>
      </c>
      <c r="J139" s="471">
        <v>100</v>
      </c>
      <c r="K139" s="475" t="s">
        <v>327</v>
      </c>
      <c r="L139" s="475" t="s">
        <v>327</v>
      </c>
      <c r="M139" s="475" t="s">
        <v>327</v>
      </c>
      <c r="N139" s="517">
        <v>44.7</v>
      </c>
    </row>
    <row r="140" spans="1:14">
      <c r="A140" s="473" t="s">
        <v>322</v>
      </c>
      <c r="B140" s="507" t="s">
        <v>323</v>
      </c>
      <c r="C140" s="507" t="s">
        <v>521</v>
      </c>
      <c r="D140" s="507" t="s">
        <v>476</v>
      </c>
      <c r="E140" s="507" t="s">
        <v>501</v>
      </c>
      <c r="F140" s="474" t="s">
        <v>490</v>
      </c>
      <c r="G140" s="471">
        <v>715500</v>
      </c>
      <c r="H140" s="471">
        <v>46400</v>
      </c>
      <c r="I140" s="471">
        <v>337400</v>
      </c>
      <c r="J140" s="471">
        <v>232200</v>
      </c>
      <c r="K140" s="471">
        <v>92300</v>
      </c>
      <c r="L140" s="471">
        <v>7100</v>
      </c>
      <c r="M140" s="475" t="s">
        <v>327</v>
      </c>
      <c r="N140" s="517">
        <v>50.66</v>
      </c>
    </row>
    <row r="141" spans="1:14">
      <c r="A141" s="473" t="s">
        <v>322</v>
      </c>
      <c r="B141" s="507" t="s">
        <v>323</v>
      </c>
      <c r="C141" s="507" t="s">
        <v>521</v>
      </c>
      <c r="D141" s="507" t="s">
        <v>476</v>
      </c>
      <c r="E141" s="507" t="s">
        <v>509</v>
      </c>
      <c r="F141" s="474" t="s">
        <v>304</v>
      </c>
      <c r="G141" s="475" t="s">
        <v>327</v>
      </c>
      <c r="H141" s="475" t="s">
        <v>327</v>
      </c>
      <c r="I141" s="475" t="s">
        <v>327</v>
      </c>
      <c r="J141" s="475" t="s">
        <v>327</v>
      </c>
      <c r="K141" s="475" t="s">
        <v>327</v>
      </c>
      <c r="L141" s="475" t="s">
        <v>327</v>
      </c>
      <c r="M141" s="475" t="s">
        <v>327</v>
      </c>
      <c r="N141" s="518" t="s">
        <v>327</v>
      </c>
    </row>
    <row r="142" spans="1:14">
      <c r="A142" s="473" t="s">
        <v>322</v>
      </c>
      <c r="B142" s="507" t="s">
        <v>323</v>
      </c>
      <c r="C142" s="507" t="s">
        <v>521</v>
      </c>
      <c r="D142" s="507" t="s">
        <v>477</v>
      </c>
      <c r="E142" s="507" t="s">
        <v>304</v>
      </c>
      <c r="F142" s="474" t="s">
        <v>304</v>
      </c>
      <c r="G142" s="471">
        <v>15639600</v>
      </c>
      <c r="H142" s="471">
        <v>5213400</v>
      </c>
      <c r="I142" s="471">
        <v>4924900</v>
      </c>
      <c r="J142" s="471">
        <v>3686700</v>
      </c>
      <c r="K142" s="471">
        <v>1188700</v>
      </c>
      <c r="L142" s="471">
        <v>451200</v>
      </c>
      <c r="M142" s="471">
        <v>174700</v>
      </c>
      <c r="N142" s="517">
        <v>44.05</v>
      </c>
    </row>
    <row r="143" spans="1:14">
      <c r="A143" s="473" t="s">
        <v>322</v>
      </c>
      <c r="B143" s="507" t="s">
        <v>323</v>
      </c>
      <c r="C143" s="507" t="s">
        <v>521</v>
      </c>
      <c r="D143" s="507" t="s">
        <v>477</v>
      </c>
      <c r="E143" s="507" t="s">
        <v>496</v>
      </c>
      <c r="F143" s="474" t="s">
        <v>304</v>
      </c>
      <c r="G143" s="471">
        <v>1099300</v>
      </c>
      <c r="H143" s="471">
        <v>46400</v>
      </c>
      <c r="I143" s="471">
        <v>203600</v>
      </c>
      <c r="J143" s="471">
        <v>266100</v>
      </c>
      <c r="K143" s="471">
        <v>287800</v>
      </c>
      <c r="L143" s="471">
        <v>213500</v>
      </c>
      <c r="M143" s="471">
        <v>82000</v>
      </c>
      <c r="N143" s="517">
        <v>81.78</v>
      </c>
    </row>
    <row r="144" spans="1:14">
      <c r="A144" s="473" t="s">
        <v>322</v>
      </c>
      <c r="B144" s="507" t="s">
        <v>323</v>
      </c>
      <c r="C144" s="507" t="s">
        <v>521</v>
      </c>
      <c r="D144" s="507" t="s">
        <v>477</v>
      </c>
      <c r="E144" s="507" t="s">
        <v>496</v>
      </c>
      <c r="F144" s="474" t="s">
        <v>489</v>
      </c>
      <c r="G144" s="471">
        <v>993000</v>
      </c>
      <c r="H144" s="471">
        <v>40900</v>
      </c>
      <c r="I144" s="471">
        <v>188500</v>
      </c>
      <c r="J144" s="471">
        <v>243800</v>
      </c>
      <c r="K144" s="471">
        <v>259400</v>
      </c>
      <c r="L144" s="471">
        <v>189200</v>
      </c>
      <c r="M144" s="471">
        <v>71100</v>
      </c>
      <c r="N144" s="517">
        <v>81.09</v>
      </c>
    </row>
    <row r="145" spans="1:14">
      <c r="A145" s="473" t="s">
        <v>322</v>
      </c>
      <c r="B145" s="507" t="s">
        <v>323</v>
      </c>
      <c r="C145" s="507" t="s">
        <v>521</v>
      </c>
      <c r="D145" s="507" t="s">
        <v>477</v>
      </c>
      <c r="E145" s="507" t="s">
        <v>496</v>
      </c>
      <c r="F145" s="474" t="s">
        <v>490</v>
      </c>
      <c r="G145" s="471">
        <v>106300</v>
      </c>
      <c r="H145" s="471">
        <v>5500</v>
      </c>
      <c r="I145" s="471">
        <v>15000</v>
      </c>
      <c r="J145" s="471">
        <v>22200</v>
      </c>
      <c r="K145" s="471">
        <v>28400</v>
      </c>
      <c r="L145" s="471">
        <v>24300</v>
      </c>
      <c r="M145" s="471">
        <v>10900</v>
      </c>
      <c r="N145" s="517">
        <v>88.2</v>
      </c>
    </row>
    <row r="146" spans="1:14">
      <c r="A146" s="473" t="s">
        <v>322</v>
      </c>
      <c r="B146" s="507" t="s">
        <v>323</v>
      </c>
      <c r="C146" s="507" t="s">
        <v>521</v>
      </c>
      <c r="D146" s="507" t="s">
        <v>477</v>
      </c>
      <c r="E146" s="507" t="s">
        <v>500</v>
      </c>
      <c r="F146" s="474" t="s">
        <v>304</v>
      </c>
      <c r="G146" s="471">
        <v>610800</v>
      </c>
      <c r="H146" s="471">
        <v>83600</v>
      </c>
      <c r="I146" s="471">
        <v>214800</v>
      </c>
      <c r="J146" s="471">
        <v>214200</v>
      </c>
      <c r="K146" s="471">
        <v>73100</v>
      </c>
      <c r="L146" s="471">
        <v>18400</v>
      </c>
      <c r="M146" s="471">
        <v>6700</v>
      </c>
      <c r="N146" s="517">
        <v>52.24</v>
      </c>
    </row>
    <row r="147" spans="1:14">
      <c r="A147" s="473" t="s">
        <v>322</v>
      </c>
      <c r="B147" s="507" t="s">
        <v>323</v>
      </c>
      <c r="C147" s="507" t="s">
        <v>521</v>
      </c>
      <c r="D147" s="507" t="s">
        <v>477</v>
      </c>
      <c r="E147" s="507" t="s">
        <v>500</v>
      </c>
      <c r="F147" s="474" t="s">
        <v>489</v>
      </c>
      <c r="G147" s="471">
        <v>432900</v>
      </c>
      <c r="H147" s="471">
        <v>60200</v>
      </c>
      <c r="I147" s="471">
        <v>156700</v>
      </c>
      <c r="J147" s="471">
        <v>149100</v>
      </c>
      <c r="K147" s="471">
        <v>48500</v>
      </c>
      <c r="L147" s="471">
        <v>13600</v>
      </c>
      <c r="M147" s="471">
        <v>4700</v>
      </c>
      <c r="N147" s="517">
        <v>51.91</v>
      </c>
    </row>
    <row r="148" spans="1:14">
      <c r="A148" s="473" t="s">
        <v>322</v>
      </c>
      <c r="B148" s="507" t="s">
        <v>323</v>
      </c>
      <c r="C148" s="507" t="s">
        <v>521</v>
      </c>
      <c r="D148" s="507" t="s">
        <v>477</v>
      </c>
      <c r="E148" s="507" t="s">
        <v>500</v>
      </c>
      <c r="F148" s="474" t="s">
        <v>490</v>
      </c>
      <c r="G148" s="471">
        <v>177800</v>
      </c>
      <c r="H148" s="471">
        <v>23300</v>
      </c>
      <c r="I148" s="471">
        <v>58100</v>
      </c>
      <c r="J148" s="471">
        <v>65000</v>
      </c>
      <c r="K148" s="471">
        <v>24500</v>
      </c>
      <c r="L148" s="471">
        <v>4800</v>
      </c>
      <c r="M148" s="471">
        <v>2000</v>
      </c>
      <c r="N148" s="517">
        <v>53.05</v>
      </c>
    </row>
    <row r="149" spans="1:14">
      <c r="A149" s="473" t="s">
        <v>322</v>
      </c>
      <c r="B149" s="507" t="s">
        <v>323</v>
      </c>
      <c r="C149" s="507" t="s">
        <v>521</v>
      </c>
      <c r="D149" s="507" t="s">
        <v>477</v>
      </c>
      <c r="E149" s="507" t="s">
        <v>501</v>
      </c>
      <c r="F149" s="474" t="s">
        <v>304</v>
      </c>
      <c r="G149" s="471">
        <v>13924000</v>
      </c>
      <c r="H149" s="471">
        <v>5082800</v>
      </c>
      <c r="I149" s="471">
        <v>4505200</v>
      </c>
      <c r="J149" s="471">
        <v>3205100</v>
      </c>
      <c r="K149" s="471">
        <v>826800</v>
      </c>
      <c r="L149" s="471">
        <v>218600</v>
      </c>
      <c r="M149" s="471">
        <v>85500</v>
      </c>
      <c r="N149" s="517">
        <v>40.700000000000003</v>
      </c>
    </row>
    <row r="150" spans="1:14">
      <c r="A150" s="473" t="s">
        <v>322</v>
      </c>
      <c r="B150" s="507" t="s">
        <v>323</v>
      </c>
      <c r="C150" s="507" t="s">
        <v>521</v>
      </c>
      <c r="D150" s="507" t="s">
        <v>477</v>
      </c>
      <c r="E150" s="507" t="s">
        <v>501</v>
      </c>
      <c r="F150" s="474" t="s">
        <v>489</v>
      </c>
      <c r="G150" s="471">
        <v>2704100</v>
      </c>
      <c r="H150" s="471">
        <v>1059700</v>
      </c>
      <c r="I150" s="471">
        <v>984300</v>
      </c>
      <c r="J150" s="471">
        <v>511100</v>
      </c>
      <c r="K150" s="471">
        <v>91300</v>
      </c>
      <c r="L150" s="471">
        <v>40100</v>
      </c>
      <c r="M150" s="471">
        <v>17700</v>
      </c>
      <c r="N150" s="517">
        <v>38.19</v>
      </c>
    </row>
    <row r="151" spans="1:14">
      <c r="A151" s="473" t="s">
        <v>322</v>
      </c>
      <c r="B151" s="507" t="s">
        <v>323</v>
      </c>
      <c r="C151" s="507" t="s">
        <v>521</v>
      </c>
      <c r="D151" s="507" t="s">
        <v>477</v>
      </c>
      <c r="E151" s="507" t="s">
        <v>501</v>
      </c>
      <c r="F151" s="474" t="s">
        <v>490</v>
      </c>
      <c r="G151" s="471">
        <v>11219900</v>
      </c>
      <c r="H151" s="471">
        <v>4023200</v>
      </c>
      <c r="I151" s="471">
        <v>3520900</v>
      </c>
      <c r="J151" s="471">
        <v>2694000</v>
      </c>
      <c r="K151" s="471">
        <v>735500</v>
      </c>
      <c r="L151" s="471">
        <v>178500</v>
      </c>
      <c r="M151" s="471">
        <v>67800</v>
      </c>
      <c r="N151" s="517">
        <v>41.3</v>
      </c>
    </row>
    <row r="152" spans="1:14">
      <c r="A152" s="473" t="s">
        <v>322</v>
      </c>
      <c r="B152" s="507" t="s">
        <v>323</v>
      </c>
      <c r="C152" s="507" t="s">
        <v>521</v>
      </c>
      <c r="D152" s="507" t="s">
        <v>477</v>
      </c>
      <c r="E152" s="507" t="s">
        <v>509</v>
      </c>
      <c r="F152" s="474" t="s">
        <v>304</v>
      </c>
      <c r="G152" s="471">
        <v>5500</v>
      </c>
      <c r="H152" s="471">
        <v>600</v>
      </c>
      <c r="I152" s="471">
        <v>1400</v>
      </c>
      <c r="J152" s="471">
        <v>1400</v>
      </c>
      <c r="K152" s="471">
        <v>1000</v>
      </c>
      <c r="L152" s="471">
        <v>700</v>
      </c>
      <c r="M152" s="471">
        <v>400</v>
      </c>
      <c r="N152" s="517">
        <v>71.69</v>
      </c>
    </row>
    <row r="153" spans="1:14">
      <c r="A153" s="473" t="s">
        <v>322</v>
      </c>
      <c r="B153" s="507" t="s">
        <v>323</v>
      </c>
      <c r="C153" s="507" t="s">
        <v>521</v>
      </c>
      <c r="D153" s="507" t="s">
        <v>478</v>
      </c>
      <c r="E153" s="507" t="s">
        <v>304</v>
      </c>
      <c r="F153" s="474" t="s">
        <v>304</v>
      </c>
      <c r="G153" s="471">
        <v>1284500</v>
      </c>
      <c r="H153" s="471">
        <v>490800</v>
      </c>
      <c r="I153" s="471">
        <v>279200</v>
      </c>
      <c r="J153" s="471">
        <v>264200</v>
      </c>
      <c r="K153" s="471">
        <v>163000</v>
      </c>
      <c r="L153" s="471">
        <v>54800</v>
      </c>
      <c r="M153" s="471">
        <v>32600</v>
      </c>
      <c r="N153" s="517">
        <v>47.99</v>
      </c>
    </row>
    <row r="154" spans="1:14">
      <c r="A154" s="473" t="s">
        <v>322</v>
      </c>
      <c r="B154" s="507" t="s">
        <v>323</v>
      </c>
      <c r="C154" s="507" t="s">
        <v>521</v>
      </c>
      <c r="D154" s="507" t="s">
        <v>478</v>
      </c>
      <c r="E154" s="507" t="s">
        <v>496</v>
      </c>
      <c r="F154" s="474" t="s">
        <v>304</v>
      </c>
      <c r="G154" s="471">
        <v>92800</v>
      </c>
      <c r="H154" s="471">
        <v>2300</v>
      </c>
      <c r="I154" s="471">
        <v>6800</v>
      </c>
      <c r="J154" s="471">
        <v>14000</v>
      </c>
      <c r="K154" s="471">
        <v>23700</v>
      </c>
      <c r="L154" s="471">
        <v>25700</v>
      </c>
      <c r="M154" s="471">
        <v>20400</v>
      </c>
      <c r="N154" s="517">
        <v>116.04</v>
      </c>
    </row>
    <row r="155" spans="1:14">
      <c r="A155" s="473" t="s">
        <v>322</v>
      </c>
      <c r="B155" s="507" t="s">
        <v>323</v>
      </c>
      <c r="C155" s="507" t="s">
        <v>521</v>
      </c>
      <c r="D155" s="507" t="s">
        <v>478</v>
      </c>
      <c r="E155" s="507" t="s">
        <v>496</v>
      </c>
      <c r="F155" s="474" t="s">
        <v>489</v>
      </c>
      <c r="G155" s="471">
        <v>75800</v>
      </c>
      <c r="H155" s="471">
        <v>1500</v>
      </c>
      <c r="I155" s="471">
        <v>5600</v>
      </c>
      <c r="J155" s="471">
        <v>12000</v>
      </c>
      <c r="K155" s="471">
        <v>19900</v>
      </c>
      <c r="L155" s="471">
        <v>21500</v>
      </c>
      <c r="M155" s="471">
        <v>15400</v>
      </c>
      <c r="N155" s="517">
        <v>113</v>
      </c>
    </row>
    <row r="156" spans="1:14">
      <c r="A156" s="473" t="s">
        <v>322</v>
      </c>
      <c r="B156" s="507" t="s">
        <v>323</v>
      </c>
      <c r="C156" s="507" t="s">
        <v>521</v>
      </c>
      <c r="D156" s="507" t="s">
        <v>478</v>
      </c>
      <c r="E156" s="507" t="s">
        <v>496</v>
      </c>
      <c r="F156" s="474" t="s">
        <v>490</v>
      </c>
      <c r="G156" s="471">
        <v>17000</v>
      </c>
      <c r="H156" s="471">
        <v>700</v>
      </c>
      <c r="I156" s="471">
        <v>1200</v>
      </c>
      <c r="J156" s="471">
        <v>2100</v>
      </c>
      <c r="K156" s="471">
        <v>3800</v>
      </c>
      <c r="L156" s="471">
        <v>4200</v>
      </c>
      <c r="M156" s="471">
        <v>5000</v>
      </c>
      <c r="N156" s="517">
        <v>129.55000000000001</v>
      </c>
    </row>
    <row r="157" spans="1:14">
      <c r="A157" s="473" t="s">
        <v>322</v>
      </c>
      <c r="B157" s="507" t="s">
        <v>323</v>
      </c>
      <c r="C157" s="507" t="s">
        <v>521</v>
      </c>
      <c r="D157" s="507" t="s">
        <v>478</v>
      </c>
      <c r="E157" s="507" t="s">
        <v>500</v>
      </c>
      <c r="F157" s="474" t="s">
        <v>304</v>
      </c>
      <c r="G157" s="471">
        <v>38400</v>
      </c>
      <c r="H157" s="471">
        <v>7700</v>
      </c>
      <c r="I157" s="471">
        <v>11000</v>
      </c>
      <c r="J157" s="471">
        <v>9800</v>
      </c>
      <c r="K157" s="471">
        <v>6600</v>
      </c>
      <c r="L157" s="471">
        <v>2300</v>
      </c>
      <c r="M157" s="471">
        <v>1000</v>
      </c>
      <c r="N157" s="517">
        <v>55.62</v>
      </c>
    </row>
    <row r="158" spans="1:14">
      <c r="A158" s="473" t="s">
        <v>322</v>
      </c>
      <c r="B158" s="507" t="s">
        <v>323</v>
      </c>
      <c r="C158" s="507" t="s">
        <v>521</v>
      </c>
      <c r="D158" s="507" t="s">
        <v>478</v>
      </c>
      <c r="E158" s="507" t="s">
        <v>500</v>
      </c>
      <c r="F158" s="474" t="s">
        <v>489</v>
      </c>
      <c r="G158" s="471">
        <v>22700</v>
      </c>
      <c r="H158" s="471">
        <v>4500</v>
      </c>
      <c r="I158" s="471">
        <v>6900</v>
      </c>
      <c r="J158" s="471">
        <v>5700</v>
      </c>
      <c r="K158" s="471">
        <v>3400</v>
      </c>
      <c r="L158" s="471">
        <v>1500</v>
      </c>
      <c r="M158" s="471">
        <v>700</v>
      </c>
      <c r="N158" s="517">
        <v>55.56</v>
      </c>
    </row>
    <row r="159" spans="1:14">
      <c r="A159" s="473" t="s">
        <v>322</v>
      </c>
      <c r="B159" s="507" t="s">
        <v>323</v>
      </c>
      <c r="C159" s="507" t="s">
        <v>521</v>
      </c>
      <c r="D159" s="507" t="s">
        <v>478</v>
      </c>
      <c r="E159" s="507" t="s">
        <v>500</v>
      </c>
      <c r="F159" s="474" t="s">
        <v>490</v>
      </c>
      <c r="G159" s="471">
        <v>15700</v>
      </c>
      <c r="H159" s="471">
        <v>3100</v>
      </c>
      <c r="I159" s="471">
        <v>4100</v>
      </c>
      <c r="J159" s="471">
        <v>4100</v>
      </c>
      <c r="K159" s="471">
        <v>3200</v>
      </c>
      <c r="L159" s="471">
        <v>800</v>
      </c>
      <c r="M159" s="471">
        <v>300</v>
      </c>
      <c r="N159" s="517">
        <v>55.71</v>
      </c>
    </row>
    <row r="160" spans="1:14">
      <c r="A160" s="473" t="s">
        <v>322</v>
      </c>
      <c r="B160" s="507" t="s">
        <v>323</v>
      </c>
      <c r="C160" s="507" t="s">
        <v>521</v>
      </c>
      <c r="D160" s="507" t="s">
        <v>478</v>
      </c>
      <c r="E160" s="507" t="s">
        <v>501</v>
      </c>
      <c r="F160" s="474" t="s">
        <v>304</v>
      </c>
      <c r="G160" s="471">
        <v>1150400</v>
      </c>
      <c r="H160" s="471">
        <v>480600</v>
      </c>
      <c r="I160" s="471">
        <v>261000</v>
      </c>
      <c r="J160" s="471">
        <v>239800</v>
      </c>
      <c r="K160" s="471">
        <v>132000</v>
      </c>
      <c r="L160" s="471">
        <v>26400</v>
      </c>
      <c r="M160" s="471">
        <v>10700</v>
      </c>
      <c r="N160" s="517">
        <v>42.12</v>
      </c>
    </row>
    <row r="161" spans="1:14">
      <c r="A161" s="473" t="s">
        <v>322</v>
      </c>
      <c r="B161" s="507" t="s">
        <v>323</v>
      </c>
      <c r="C161" s="507" t="s">
        <v>521</v>
      </c>
      <c r="D161" s="507" t="s">
        <v>478</v>
      </c>
      <c r="E161" s="507" t="s">
        <v>501</v>
      </c>
      <c r="F161" s="474" t="s">
        <v>489</v>
      </c>
      <c r="G161" s="471">
        <v>112700</v>
      </c>
      <c r="H161" s="471">
        <v>54700</v>
      </c>
      <c r="I161" s="471">
        <v>32000</v>
      </c>
      <c r="J161" s="471">
        <v>17800</v>
      </c>
      <c r="K161" s="471">
        <v>5100</v>
      </c>
      <c r="L161" s="471">
        <v>2000</v>
      </c>
      <c r="M161" s="471">
        <v>1100</v>
      </c>
      <c r="N161" s="517">
        <v>36.9</v>
      </c>
    </row>
    <row r="162" spans="1:14">
      <c r="A162" s="473" t="s">
        <v>322</v>
      </c>
      <c r="B162" s="507" t="s">
        <v>323</v>
      </c>
      <c r="C162" s="507" t="s">
        <v>521</v>
      </c>
      <c r="D162" s="507" t="s">
        <v>478</v>
      </c>
      <c r="E162" s="507" t="s">
        <v>501</v>
      </c>
      <c r="F162" s="474" t="s">
        <v>490</v>
      </c>
      <c r="G162" s="471">
        <v>1037700</v>
      </c>
      <c r="H162" s="471">
        <v>425800</v>
      </c>
      <c r="I162" s="471">
        <v>229000</v>
      </c>
      <c r="J162" s="471">
        <v>222000</v>
      </c>
      <c r="K162" s="471">
        <v>126900</v>
      </c>
      <c r="L162" s="471">
        <v>24400</v>
      </c>
      <c r="M162" s="471">
        <v>9500</v>
      </c>
      <c r="N162" s="517">
        <v>42.69</v>
      </c>
    </row>
    <row r="163" spans="1:14">
      <c r="A163" s="473" t="s">
        <v>322</v>
      </c>
      <c r="B163" s="507" t="s">
        <v>323</v>
      </c>
      <c r="C163" s="507" t="s">
        <v>521</v>
      </c>
      <c r="D163" s="507" t="s">
        <v>478</v>
      </c>
      <c r="E163" s="507" t="s">
        <v>509</v>
      </c>
      <c r="F163" s="474" t="s">
        <v>304</v>
      </c>
      <c r="G163" s="471">
        <v>2900</v>
      </c>
      <c r="H163" s="471">
        <v>300</v>
      </c>
      <c r="I163" s="471">
        <v>500</v>
      </c>
      <c r="J163" s="471">
        <v>500</v>
      </c>
      <c r="K163" s="471">
        <v>700</v>
      </c>
      <c r="L163" s="471">
        <v>400</v>
      </c>
      <c r="M163" s="471">
        <v>500</v>
      </c>
      <c r="N163" s="517">
        <v>100.6</v>
      </c>
    </row>
    <row r="164" spans="1:14">
      <c r="A164" s="473" t="s">
        <v>322</v>
      </c>
      <c r="B164" s="507" t="s">
        <v>323</v>
      </c>
      <c r="C164" s="507" t="s">
        <v>522</v>
      </c>
      <c r="D164" s="507" t="s">
        <v>304</v>
      </c>
      <c r="E164" s="507" t="s">
        <v>304</v>
      </c>
      <c r="F164" s="474" t="s">
        <v>304</v>
      </c>
      <c r="G164" s="471">
        <v>772000</v>
      </c>
      <c r="H164" s="471">
        <v>8600</v>
      </c>
      <c r="I164" s="471">
        <v>31500</v>
      </c>
      <c r="J164" s="471">
        <v>63200</v>
      </c>
      <c r="K164" s="471">
        <v>129300</v>
      </c>
      <c r="L164" s="471">
        <v>214500</v>
      </c>
      <c r="M164" s="471">
        <v>281700</v>
      </c>
      <c r="N164" s="517">
        <v>149.21</v>
      </c>
    </row>
    <row r="165" spans="1:14">
      <c r="A165" s="473" t="s">
        <v>322</v>
      </c>
      <c r="B165" s="507" t="s">
        <v>324</v>
      </c>
      <c r="C165" s="507" t="s">
        <v>304</v>
      </c>
      <c r="D165" s="507" t="s">
        <v>304</v>
      </c>
      <c r="E165" s="507" t="s">
        <v>304</v>
      </c>
      <c r="F165" s="474" t="s">
        <v>304</v>
      </c>
      <c r="G165" s="471">
        <v>2397400</v>
      </c>
      <c r="H165" s="471">
        <v>206200</v>
      </c>
      <c r="I165" s="471">
        <v>274200</v>
      </c>
      <c r="J165" s="471">
        <v>438700</v>
      </c>
      <c r="K165" s="471">
        <v>571900</v>
      </c>
      <c r="L165" s="471">
        <v>524200</v>
      </c>
      <c r="M165" s="471">
        <v>289700</v>
      </c>
      <c r="N165" s="517">
        <v>92.27</v>
      </c>
    </row>
    <row r="166" spans="1:14">
      <c r="A166" s="473" t="s">
        <v>322</v>
      </c>
      <c r="B166" s="507" t="s">
        <v>324</v>
      </c>
      <c r="C166" s="507" t="s">
        <v>304</v>
      </c>
      <c r="D166" s="507" t="s">
        <v>304</v>
      </c>
      <c r="E166" s="507" t="s">
        <v>496</v>
      </c>
      <c r="F166" s="474" t="s">
        <v>304</v>
      </c>
      <c r="G166" s="471">
        <v>1189600</v>
      </c>
      <c r="H166" s="471">
        <v>5200</v>
      </c>
      <c r="I166" s="471">
        <v>32700</v>
      </c>
      <c r="J166" s="471">
        <v>83200</v>
      </c>
      <c r="K166" s="471">
        <v>264600</v>
      </c>
      <c r="L166" s="471">
        <v>483100</v>
      </c>
      <c r="M166" s="471">
        <v>281700</v>
      </c>
      <c r="N166" s="517">
        <v>128.16</v>
      </c>
    </row>
    <row r="167" spans="1:14">
      <c r="A167" s="473" t="s">
        <v>322</v>
      </c>
      <c r="B167" s="507" t="s">
        <v>324</v>
      </c>
      <c r="C167" s="507" t="s">
        <v>304</v>
      </c>
      <c r="D167" s="507" t="s">
        <v>304</v>
      </c>
      <c r="E167" s="507" t="s">
        <v>496</v>
      </c>
      <c r="F167" s="474" t="s">
        <v>489</v>
      </c>
      <c r="G167" s="471">
        <v>1019700</v>
      </c>
      <c r="H167" s="471">
        <v>4800</v>
      </c>
      <c r="I167" s="471">
        <v>29400</v>
      </c>
      <c r="J167" s="471">
        <v>74400</v>
      </c>
      <c r="K167" s="471">
        <v>238100</v>
      </c>
      <c r="L167" s="471">
        <v>406100</v>
      </c>
      <c r="M167" s="471">
        <v>231500</v>
      </c>
      <c r="N167" s="517">
        <v>126.54</v>
      </c>
    </row>
    <row r="168" spans="1:14">
      <c r="A168" s="473" t="s">
        <v>322</v>
      </c>
      <c r="B168" s="507" t="s">
        <v>324</v>
      </c>
      <c r="C168" s="507" t="s">
        <v>304</v>
      </c>
      <c r="D168" s="507" t="s">
        <v>304</v>
      </c>
      <c r="E168" s="507" t="s">
        <v>496</v>
      </c>
      <c r="F168" s="474" t="s">
        <v>490</v>
      </c>
      <c r="G168" s="471">
        <v>169900</v>
      </c>
      <c r="H168" s="471">
        <v>400</v>
      </c>
      <c r="I168" s="471">
        <v>3300</v>
      </c>
      <c r="J168" s="471">
        <v>8800</v>
      </c>
      <c r="K168" s="471">
        <v>26500</v>
      </c>
      <c r="L168" s="471">
        <v>77000</v>
      </c>
      <c r="M168" s="471">
        <v>50200</v>
      </c>
      <c r="N168" s="517">
        <v>137.72</v>
      </c>
    </row>
    <row r="169" spans="1:14">
      <c r="A169" s="473" t="s">
        <v>322</v>
      </c>
      <c r="B169" s="507" t="s">
        <v>324</v>
      </c>
      <c r="C169" s="507" t="s">
        <v>304</v>
      </c>
      <c r="D169" s="507" t="s">
        <v>304</v>
      </c>
      <c r="E169" s="507" t="s">
        <v>500</v>
      </c>
      <c r="F169" s="474" t="s">
        <v>304</v>
      </c>
      <c r="G169" s="471">
        <v>60900</v>
      </c>
      <c r="H169" s="471">
        <v>5100</v>
      </c>
      <c r="I169" s="471">
        <v>14400</v>
      </c>
      <c r="J169" s="471">
        <v>15900</v>
      </c>
      <c r="K169" s="471">
        <v>8600</v>
      </c>
      <c r="L169" s="471">
        <v>4000</v>
      </c>
      <c r="M169" s="471">
        <v>1600</v>
      </c>
      <c r="N169" s="517">
        <v>62.28</v>
      </c>
    </row>
    <row r="170" spans="1:14">
      <c r="A170" s="473" t="s">
        <v>322</v>
      </c>
      <c r="B170" s="507" t="s">
        <v>324</v>
      </c>
      <c r="C170" s="507" t="s">
        <v>304</v>
      </c>
      <c r="D170" s="507" t="s">
        <v>304</v>
      </c>
      <c r="E170" s="507" t="s">
        <v>500</v>
      </c>
      <c r="F170" s="474" t="s">
        <v>489</v>
      </c>
      <c r="G170" s="471">
        <v>40800</v>
      </c>
      <c r="H170" s="471">
        <v>3300</v>
      </c>
      <c r="I170" s="471">
        <v>10800</v>
      </c>
      <c r="J170" s="471">
        <v>10900</v>
      </c>
      <c r="K170" s="471">
        <v>5500</v>
      </c>
      <c r="L170" s="471">
        <v>2700</v>
      </c>
      <c r="M170" s="471">
        <v>1200</v>
      </c>
      <c r="N170" s="517">
        <v>61.79</v>
      </c>
    </row>
    <row r="171" spans="1:14">
      <c r="A171" s="473" t="s">
        <v>322</v>
      </c>
      <c r="B171" s="507" t="s">
        <v>324</v>
      </c>
      <c r="C171" s="507" t="s">
        <v>304</v>
      </c>
      <c r="D171" s="507" t="s">
        <v>304</v>
      </c>
      <c r="E171" s="507" t="s">
        <v>500</v>
      </c>
      <c r="F171" s="474" t="s">
        <v>490</v>
      </c>
      <c r="G171" s="471">
        <v>20100</v>
      </c>
      <c r="H171" s="471">
        <v>1900</v>
      </c>
      <c r="I171" s="471">
        <v>3600</v>
      </c>
      <c r="J171" s="471">
        <v>4900</v>
      </c>
      <c r="K171" s="471">
        <v>3100</v>
      </c>
      <c r="L171" s="471">
        <v>1400</v>
      </c>
      <c r="M171" s="471">
        <v>500</v>
      </c>
      <c r="N171" s="517">
        <v>63.37</v>
      </c>
    </row>
    <row r="172" spans="1:14">
      <c r="A172" s="473" t="s">
        <v>322</v>
      </c>
      <c r="B172" s="507" t="s">
        <v>324</v>
      </c>
      <c r="C172" s="507" t="s">
        <v>304</v>
      </c>
      <c r="D172" s="507" t="s">
        <v>304</v>
      </c>
      <c r="E172" s="507" t="s">
        <v>501</v>
      </c>
      <c r="F172" s="474" t="s">
        <v>304</v>
      </c>
      <c r="G172" s="471">
        <v>1144000</v>
      </c>
      <c r="H172" s="471">
        <v>195900</v>
      </c>
      <c r="I172" s="471">
        <v>227000</v>
      </c>
      <c r="J172" s="471">
        <v>339300</v>
      </c>
      <c r="K172" s="471">
        <v>298200</v>
      </c>
      <c r="L172" s="471">
        <v>36500</v>
      </c>
      <c r="M172" s="471">
        <v>5500</v>
      </c>
      <c r="N172" s="517">
        <v>56.03</v>
      </c>
    </row>
    <row r="173" spans="1:14">
      <c r="A173" s="473" t="s">
        <v>322</v>
      </c>
      <c r="B173" s="507" t="s">
        <v>324</v>
      </c>
      <c r="C173" s="507" t="s">
        <v>304</v>
      </c>
      <c r="D173" s="507" t="s">
        <v>304</v>
      </c>
      <c r="E173" s="507" t="s">
        <v>501</v>
      </c>
      <c r="F173" s="474" t="s">
        <v>489</v>
      </c>
      <c r="G173" s="471">
        <v>70500</v>
      </c>
      <c r="H173" s="471">
        <v>20500</v>
      </c>
      <c r="I173" s="471">
        <v>23400</v>
      </c>
      <c r="J173" s="471">
        <v>11500</v>
      </c>
      <c r="K173" s="471">
        <v>2300</v>
      </c>
      <c r="L173" s="471">
        <v>1300</v>
      </c>
      <c r="M173" s="471">
        <v>100</v>
      </c>
      <c r="N173" s="517">
        <v>39.47</v>
      </c>
    </row>
    <row r="174" spans="1:14">
      <c r="A174" s="473" t="s">
        <v>322</v>
      </c>
      <c r="B174" s="507" t="s">
        <v>324</v>
      </c>
      <c r="C174" s="507" t="s">
        <v>304</v>
      </c>
      <c r="D174" s="507" t="s">
        <v>304</v>
      </c>
      <c r="E174" s="507" t="s">
        <v>501</v>
      </c>
      <c r="F174" s="474" t="s">
        <v>490</v>
      </c>
      <c r="G174" s="471">
        <v>1073500</v>
      </c>
      <c r="H174" s="471">
        <v>175400</v>
      </c>
      <c r="I174" s="471">
        <v>203600</v>
      </c>
      <c r="J174" s="471">
        <v>327800</v>
      </c>
      <c r="K174" s="471">
        <v>295900</v>
      </c>
      <c r="L174" s="471">
        <v>35200</v>
      </c>
      <c r="M174" s="471">
        <v>5400</v>
      </c>
      <c r="N174" s="517">
        <v>56.97</v>
      </c>
    </row>
    <row r="175" spans="1:14">
      <c r="A175" s="473" t="s">
        <v>322</v>
      </c>
      <c r="B175" s="507" t="s">
        <v>324</v>
      </c>
      <c r="C175" s="507" t="s">
        <v>304</v>
      </c>
      <c r="D175" s="507" t="s">
        <v>304</v>
      </c>
      <c r="E175" s="507" t="s">
        <v>509</v>
      </c>
      <c r="F175" s="474" t="s">
        <v>304</v>
      </c>
      <c r="G175" s="471">
        <v>2900</v>
      </c>
      <c r="H175" s="471">
        <v>0</v>
      </c>
      <c r="I175" s="471">
        <v>100</v>
      </c>
      <c r="J175" s="471">
        <v>300</v>
      </c>
      <c r="K175" s="471">
        <v>500</v>
      </c>
      <c r="L175" s="471">
        <v>500</v>
      </c>
      <c r="M175" s="471">
        <v>900</v>
      </c>
      <c r="N175" s="517">
        <v>159.08000000000001</v>
      </c>
    </row>
    <row r="176" spans="1:14">
      <c r="A176" s="473" t="s">
        <v>322</v>
      </c>
      <c r="B176" s="507" t="s">
        <v>324</v>
      </c>
      <c r="C176" s="507" t="s">
        <v>304</v>
      </c>
      <c r="D176" s="507" t="s">
        <v>473</v>
      </c>
      <c r="E176" s="507" t="s">
        <v>304</v>
      </c>
      <c r="F176" s="474" t="s">
        <v>304</v>
      </c>
      <c r="G176" s="471">
        <v>1545000</v>
      </c>
      <c r="H176" s="471">
        <v>7200</v>
      </c>
      <c r="I176" s="471">
        <v>45300</v>
      </c>
      <c r="J176" s="471">
        <v>216500</v>
      </c>
      <c r="K176" s="471">
        <v>490200</v>
      </c>
      <c r="L176" s="471">
        <v>503800</v>
      </c>
      <c r="M176" s="471">
        <v>282100</v>
      </c>
      <c r="N176" s="517">
        <v>114.24</v>
      </c>
    </row>
    <row r="177" spans="1:14">
      <c r="A177" s="473" t="s">
        <v>322</v>
      </c>
      <c r="B177" s="507" t="s">
        <v>324</v>
      </c>
      <c r="C177" s="507" t="s">
        <v>304</v>
      </c>
      <c r="D177" s="507" t="s">
        <v>473</v>
      </c>
      <c r="E177" s="507" t="s">
        <v>496</v>
      </c>
      <c r="F177" s="474" t="s">
        <v>304</v>
      </c>
      <c r="G177" s="471">
        <v>1110600</v>
      </c>
      <c r="H177" s="471">
        <v>3700</v>
      </c>
      <c r="I177" s="471">
        <v>27000</v>
      </c>
      <c r="J177" s="471">
        <v>74900</v>
      </c>
      <c r="K177" s="471">
        <v>253400</v>
      </c>
      <c r="L177" s="471">
        <v>473800</v>
      </c>
      <c r="M177" s="471">
        <v>277700</v>
      </c>
      <c r="N177" s="517">
        <v>129.47999999999999</v>
      </c>
    </row>
    <row r="178" spans="1:14">
      <c r="A178" s="473" t="s">
        <v>322</v>
      </c>
      <c r="B178" s="507" t="s">
        <v>324</v>
      </c>
      <c r="C178" s="507" t="s">
        <v>304</v>
      </c>
      <c r="D178" s="507" t="s">
        <v>473</v>
      </c>
      <c r="E178" s="507" t="s">
        <v>496</v>
      </c>
      <c r="F178" s="474" t="s">
        <v>489</v>
      </c>
      <c r="G178" s="471">
        <v>950700</v>
      </c>
      <c r="H178" s="471">
        <v>3500</v>
      </c>
      <c r="I178" s="471">
        <v>24200</v>
      </c>
      <c r="J178" s="471">
        <v>67300</v>
      </c>
      <c r="K178" s="471">
        <v>228900</v>
      </c>
      <c r="L178" s="471">
        <v>398500</v>
      </c>
      <c r="M178" s="471">
        <v>228300</v>
      </c>
      <c r="N178" s="517">
        <v>127.87</v>
      </c>
    </row>
    <row r="179" spans="1:14">
      <c r="A179" s="473" t="s">
        <v>322</v>
      </c>
      <c r="B179" s="507" t="s">
        <v>324</v>
      </c>
      <c r="C179" s="507" t="s">
        <v>304</v>
      </c>
      <c r="D179" s="507" t="s">
        <v>473</v>
      </c>
      <c r="E179" s="507" t="s">
        <v>496</v>
      </c>
      <c r="F179" s="474" t="s">
        <v>490</v>
      </c>
      <c r="G179" s="471">
        <v>159900</v>
      </c>
      <c r="H179" s="471">
        <v>300</v>
      </c>
      <c r="I179" s="471">
        <v>2800</v>
      </c>
      <c r="J179" s="471">
        <v>7600</v>
      </c>
      <c r="K179" s="471">
        <v>24500</v>
      </c>
      <c r="L179" s="471">
        <v>75300</v>
      </c>
      <c r="M179" s="471">
        <v>49400</v>
      </c>
      <c r="N179" s="517">
        <v>139.03</v>
      </c>
    </row>
    <row r="180" spans="1:14">
      <c r="A180" s="473" t="s">
        <v>322</v>
      </c>
      <c r="B180" s="507" t="s">
        <v>324</v>
      </c>
      <c r="C180" s="507" t="s">
        <v>304</v>
      </c>
      <c r="D180" s="507" t="s">
        <v>473</v>
      </c>
      <c r="E180" s="507" t="s">
        <v>500</v>
      </c>
      <c r="F180" s="474" t="s">
        <v>304</v>
      </c>
      <c r="G180" s="471">
        <v>16000</v>
      </c>
      <c r="H180" s="471">
        <v>500</v>
      </c>
      <c r="I180" s="471">
        <v>2500</v>
      </c>
      <c r="J180" s="471">
        <v>4300</v>
      </c>
      <c r="K180" s="471">
        <v>4600</v>
      </c>
      <c r="L180" s="471">
        <v>2900</v>
      </c>
      <c r="M180" s="471">
        <v>1200</v>
      </c>
      <c r="N180" s="517">
        <v>83.8</v>
      </c>
    </row>
    <row r="181" spans="1:14">
      <c r="A181" s="473" t="s">
        <v>322</v>
      </c>
      <c r="B181" s="507" t="s">
        <v>324</v>
      </c>
      <c r="C181" s="507" t="s">
        <v>304</v>
      </c>
      <c r="D181" s="507" t="s">
        <v>473</v>
      </c>
      <c r="E181" s="507" t="s">
        <v>500</v>
      </c>
      <c r="F181" s="474" t="s">
        <v>489</v>
      </c>
      <c r="G181" s="471">
        <v>12900</v>
      </c>
      <c r="H181" s="471">
        <v>400</v>
      </c>
      <c r="I181" s="471">
        <v>2300</v>
      </c>
      <c r="J181" s="471">
        <v>3600</v>
      </c>
      <c r="K181" s="471">
        <v>3700</v>
      </c>
      <c r="L181" s="471">
        <v>2000</v>
      </c>
      <c r="M181" s="471">
        <v>900</v>
      </c>
      <c r="N181" s="517">
        <v>79.97</v>
      </c>
    </row>
    <row r="182" spans="1:14">
      <c r="A182" s="473" t="s">
        <v>322</v>
      </c>
      <c r="B182" s="507" t="s">
        <v>324</v>
      </c>
      <c r="C182" s="507" t="s">
        <v>304</v>
      </c>
      <c r="D182" s="507" t="s">
        <v>473</v>
      </c>
      <c r="E182" s="507" t="s">
        <v>500</v>
      </c>
      <c r="F182" s="474" t="s">
        <v>490</v>
      </c>
      <c r="G182" s="471">
        <v>3100</v>
      </c>
      <c r="H182" s="471">
        <v>0</v>
      </c>
      <c r="I182" s="471">
        <v>200</v>
      </c>
      <c r="J182" s="471">
        <v>700</v>
      </c>
      <c r="K182" s="471">
        <v>1000</v>
      </c>
      <c r="L182" s="471">
        <v>900</v>
      </c>
      <c r="M182" s="471">
        <v>300</v>
      </c>
      <c r="N182" s="517">
        <v>100.03</v>
      </c>
    </row>
    <row r="183" spans="1:14">
      <c r="A183" s="473" t="s">
        <v>322</v>
      </c>
      <c r="B183" s="507" t="s">
        <v>324</v>
      </c>
      <c r="C183" s="507" t="s">
        <v>304</v>
      </c>
      <c r="D183" s="507" t="s">
        <v>473</v>
      </c>
      <c r="E183" s="507" t="s">
        <v>501</v>
      </c>
      <c r="F183" s="474" t="s">
        <v>304</v>
      </c>
      <c r="G183" s="471">
        <v>416400</v>
      </c>
      <c r="H183" s="471">
        <v>2900</v>
      </c>
      <c r="I183" s="471">
        <v>15800</v>
      </c>
      <c r="J183" s="471">
        <v>137100</v>
      </c>
      <c r="K183" s="471">
        <v>231700</v>
      </c>
      <c r="L183" s="471">
        <v>26600</v>
      </c>
      <c r="M183" s="471">
        <v>2300</v>
      </c>
      <c r="N183" s="517">
        <v>74.52</v>
      </c>
    </row>
    <row r="184" spans="1:14">
      <c r="A184" s="473" t="s">
        <v>322</v>
      </c>
      <c r="B184" s="507" t="s">
        <v>324</v>
      </c>
      <c r="C184" s="507" t="s">
        <v>304</v>
      </c>
      <c r="D184" s="507" t="s">
        <v>473</v>
      </c>
      <c r="E184" s="507" t="s">
        <v>501</v>
      </c>
      <c r="F184" s="474" t="s">
        <v>489</v>
      </c>
      <c r="G184" s="471">
        <v>1600</v>
      </c>
      <c r="H184" s="471">
        <v>100</v>
      </c>
      <c r="I184" s="471">
        <v>200</v>
      </c>
      <c r="J184" s="471">
        <v>200</v>
      </c>
      <c r="K184" s="471">
        <v>400</v>
      </c>
      <c r="L184" s="471">
        <v>600</v>
      </c>
      <c r="M184" s="471">
        <v>0</v>
      </c>
      <c r="N184" s="517">
        <v>83.56</v>
      </c>
    </row>
    <row r="185" spans="1:14">
      <c r="A185" s="473" t="s">
        <v>322</v>
      </c>
      <c r="B185" s="507" t="s">
        <v>324</v>
      </c>
      <c r="C185" s="507" t="s">
        <v>304</v>
      </c>
      <c r="D185" s="507" t="s">
        <v>473</v>
      </c>
      <c r="E185" s="507" t="s">
        <v>501</v>
      </c>
      <c r="F185" s="474" t="s">
        <v>490</v>
      </c>
      <c r="G185" s="471">
        <v>414800</v>
      </c>
      <c r="H185" s="471">
        <v>2800</v>
      </c>
      <c r="I185" s="471">
        <v>15500</v>
      </c>
      <c r="J185" s="471">
        <v>136900</v>
      </c>
      <c r="K185" s="471">
        <v>231300</v>
      </c>
      <c r="L185" s="471">
        <v>26000</v>
      </c>
      <c r="M185" s="471">
        <v>2200</v>
      </c>
      <c r="N185" s="517">
        <v>74.48</v>
      </c>
    </row>
    <row r="186" spans="1:14">
      <c r="A186" s="473" t="s">
        <v>322</v>
      </c>
      <c r="B186" s="507" t="s">
        <v>324</v>
      </c>
      <c r="C186" s="507" t="s">
        <v>304</v>
      </c>
      <c r="D186" s="507" t="s">
        <v>473</v>
      </c>
      <c r="E186" s="507" t="s">
        <v>509</v>
      </c>
      <c r="F186" s="474" t="s">
        <v>304</v>
      </c>
      <c r="G186" s="471">
        <v>1900</v>
      </c>
      <c r="H186" s="471">
        <v>0</v>
      </c>
      <c r="I186" s="471">
        <v>0</v>
      </c>
      <c r="J186" s="471">
        <v>200</v>
      </c>
      <c r="K186" s="471">
        <v>400</v>
      </c>
      <c r="L186" s="471">
        <v>400</v>
      </c>
      <c r="M186" s="471">
        <v>900</v>
      </c>
      <c r="N186" s="517">
        <v>171.18</v>
      </c>
    </row>
    <row r="187" spans="1:14">
      <c r="A187" s="473" t="s">
        <v>322</v>
      </c>
      <c r="B187" s="507" t="s">
        <v>324</v>
      </c>
      <c r="C187" s="507" t="s">
        <v>304</v>
      </c>
      <c r="D187" s="507" t="s">
        <v>474</v>
      </c>
      <c r="E187" s="507" t="s">
        <v>304</v>
      </c>
      <c r="F187" s="474" t="s">
        <v>304</v>
      </c>
      <c r="G187" s="471">
        <v>759900</v>
      </c>
      <c r="H187" s="471">
        <v>199100</v>
      </c>
      <c r="I187" s="471">
        <v>228900</v>
      </c>
      <c r="J187" s="471">
        <v>222100</v>
      </c>
      <c r="K187" s="471">
        <v>81800</v>
      </c>
      <c r="L187" s="471">
        <v>20400</v>
      </c>
      <c r="M187" s="471">
        <v>7600</v>
      </c>
      <c r="N187" s="517">
        <v>47.6</v>
      </c>
    </row>
    <row r="188" spans="1:14">
      <c r="A188" s="473" t="s">
        <v>322</v>
      </c>
      <c r="B188" s="507" t="s">
        <v>324</v>
      </c>
      <c r="C188" s="507" t="s">
        <v>304</v>
      </c>
      <c r="D188" s="507" t="s">
        <v>474</v>
      </c>
      <c r="E188" s="507" t="s">
        <v>496</v>
      </c>
      <c r="F188" s="474" t="s">
        <v>304</v>
      </c>
      <c r="G188" s="471">
        <v>39900</v>
      </c>
      <c r="H188" s="471">
        <v>1500</v>
      </c>
      <c r="I188" s="471">
        <v>5700</v>
      </c>
      <c r="J188" s="471">
        <v>8300</v>
      </c>
      <c r="K188" s="471">
        <v>11200</v>
      </c>
      <c r="L188" s="471">
        <v>9300</v>
      </c>
      <c r="M188" s="471">
        <v>4000</v>
      </c>
      <c r="N188" s="517">
        <v>91.42</v>
      </c>
    </row>
    <row r="189" spans="1:14">
      <c r="A189" s="473" t="s">
        <v>322</v>
      </c>
      <c r="B189" s="507" t="s">
        <v>324</v>
      </c>
      <c r="C189" s="507" t="s">
        <v>304</v>
      </c>
      <c r="D189" s="507" t="s">
        <v>474</v>
      </c>
      <c r="E189" s="507" t="s">
        <v>496</v>
      </c>
      <c r="F189" s="474" t="s">
        <v>489</v>
      </c>
      <c r="G189" s="471">
        <v>33600</v>
      </c>
      <c r="H189" s="471">
        <v>1300</v>
      </c>
      <c r="I189" s="471">
        <v>5200</v>
      </c>
      <c r="J189" s="471">
        <v>7100</v>
      </c>
      <c r="K189" s="471">
        <v>9200</v>
      </c>
      <c r="L189" s="471">
        <v>7700</v>
      </c>
      <c r="M189" s="471">
        <v>3100</v>
      </c>
      <c r="N189" s="517">
        <v>88.93</v>
      </c>
    </row>
    <row r="190" spans="1:14">
      <c r="A190" s="473" t="s">
        <v>322</v>
      </c>
      <c r="B190" s="507" t="s">
        <v>324</v>
      </c>
      <c r="C190" s="507" t="s">
        <v>304</v>
      </c>
      <c r="D190" s="507" t="s">
        <v>474</v>
      </c>
      <c r="E190" s="507" t="s">
        <v>496</v>
      </c>
      <c r="F190" s="474" t="s">
        <v>490</v>
      </c>
      <c r="G190" s="471">
        <v>6300</v>
      </c>
      <c r="H190" s="471">
        <v>200</v>
      </c>
      <c r="I190" s="471">
        <v>500</v>
      </c>
      <c r="J190" s="471">
        <v>1200</v>
      </c>
      <c r="K190" s="471">
        <v>2000</v>
      </c>
      <c r="L190" s="471">
        <v>1600</v>
      </c>
      <c r="M190" s="471">
        <v>800</v>
      </c>
      <c r="N190" s="517">
        <v>104.61</v>
      </c>
    </row>
    <row r="191" spans="1:14">
      <c r="A191" s="473" t="s">
        <v>322</v>
      </c>
      <c r="B191" s="507" t="s">
        <v>324</v>
      </c>
      <c r="C191" s="507" t="s">
        <v>304</v>
      </c>
      <c r="D191" s="507" t="s">
        <v>474</v>
      </c>
      <c r="E191" s="507" t="s">
        <v>500</v>
      </c>
      <c r="F191" s="474" t="s">
        <v>304</v>
      </c>
      <c r="G191" s="471">
        <v>33700</v>
      </c>
      <c r="H191" s="471">
        <v>4700</v>
      </c>
      <c r="I191" s="471">
        <v>12000</v>
      </c>
      <c r="J191" s="471">
        <v>11600</v>
      </c>
      <c r="K191" s="471">
        <v>4000</v>
      </c>
      <c r="L191" s="471">
        <v>1100</v>
      </c>
      <c r="M191" s="471">
        <v>400</v>
      </c>
      <c r="N191" s="517">
        <v>52.09</v>
      </c>
    </row>
    <row r="192" spans="1:14">
      <c r="A192" s="473" t="s">
        <v>322</v>
      </c>
      <c r="B192" s="507" t="s">
        <v>324</v>
      </c>
      <c r="C192" s="507" t="s">
        <v>304</v>
      </c>
      <c r="D192" s="507" t="s">
        <v>474</v>
      </c>
      <c r="E192" s="507" t="s">
        <v>500</v>
      </c>
      <c r="F192" s="474" t="s">
        <v>489</v>
      </c>
      <c r="G192" s="471">
        <v>21400</v>
      </c>
      <c r="H192" s="471">
        <v>2800</v>
      </c>
      <c r="I192" s="471">
        <v>8500</v>
      </c>
      <c r="J192" s="471">
        <v>7300</v>
      </c>
      <c r="K192" s="471">
        <v>1800</v>
      </c>
      <c r="L192" s="471">
        <v>700</v>
      </c>
      <c r="M192" s="471">
        <v>300</v>
      </c>
      <c r="N192" s="517">
        <v>50.81</v>
      </c>
    </row>
    <row r="193" spans="1:14">
      <c r="A193" s="473" t="s">
        <v>322</v>
      </c>
      <c r="B193" s="507" t="s">
        <v>324</v>
      </c>
      <c r="C193" s="507" t="s">
        <v>304</v>
      </c>
      <c r="D193" s="507" t="s">
        <v>474</v>
      </c>
      <c r="E193" s="507" t="s">
        <v>500</v>
      </c>
      <c r="F193" s="474" t="s">
        <v>490</v>
      </c>
      <c r="G193" s="471">
        <v>12300</v>
      </c>
      <c r="H193" s="471">
        <v>1800</v>
      </c>
      <c r="I193" s="471">
        <v>3500</v>
      </c>
      <c r="J193" s="471">
        <v>4300</v>
      </c>
      <c r="K193" s="471">
        <v>2200</v>
      </c>
      <c r="L193" s="471">
        <v>400</v>
      </c>
      <c r="M193" s="471">
        <v>200</v>
      </c>
      <c r="N193" s="517">
        <v>54.29</v>
      </c>
    </row>
    <row r="194" spans="1:14">
      <c r="A194" s="473" t="s">
        <v>322</v>
      </c>
      <c r="B194" s="507" t="s">
        <v>324</v>
      </c>
      <c r="C194" s="507" t="s">
        <v>304</v>
      </c>
      <c r="D194" s="507" t="s">
        <v>474</v>
      </c>
      <c r="E194" s="507" t="s">
        <v>501</v>
      </c>
      <c r="F194" s="474" t="s">
        <v>304</v>
      </c>
      <c r="G194" s="471">
        <v>686000</v>
      </c>
      <c r="H194" s="471">
        <v>193000</v>
      </c>
      <c r="I194" s="471">
        <v>211200</v>
      </c>
      <c r="J194" s="471">
        <v>202200</v>
      </c>
      <c r="K194" s="471">
        <v>66500</v>
      </c>
      <c r="L194" s="471">
        <v>9900</v>
      </c>
      <c r="M194" s="471">
        <v>3200</v>
      </c>
      <c r="N194" s="517">
        <v>44.81</v>
      </c>
    </row>
    <row r="195" spans="1:14">
      <c r="A195" s="473" t="s">
        <v>322</v>
      </c>
      <c r="B195" s="507" t="s">
        <v>324</v>
      </c>
      <c r="C195" s="507" t="s">
        <v>304</v>
      </c>
      <c r="D195" s="507" t="s">
        <v>474</v>
      </c>
      <c r="E195" s="507" t="s">
        <v>501</v>
      </c>
      <c r="F195" s="474" t="s">
        <v>489</v>
      </c>
      <c r="G195" s="471">
        <v>57500</v>
      </c>
      <c r="H195" s="471">
        <v>20300</v>
      </c>
      <c r="I195" s="471">
        <v>23100</v>
      </c>
      <c r="J195" s="471">
        <v>11300</v>
      </c>
      <c r="K195" s="471">
        <v>1900</v>
      </c>
      <c r="L195" s="471">
        <v>700</v>
      </c>
      <c r="M195" s="471">
        <v>100</v>
      </c>
      <c r="N195" s="517">
        <v>38.229999999999997</v>
      </c>
    </row>
    <row r="196" spans="1:14">
      <c r="A196" s="473" t="s">
        <v>322</v>
      </c>
      <c r="B196" s="507" t="s">
        <v>324</v>
      </c>
      <c r="C196" s="507" t="s">
        <v>304</v>
      </c>
      <c r="D196" s="507" t="s">
        <v>474</v>
      </c>
      <c r="E196" s="507" t="s">
        <v>501</v>
      </c>
      <c r="F196" s="474" t="s">
        <v>490</v>
      </c>
      <c r="G196" s="471">
        <v>628500</v>
      </c>
      <c r="H196" s="471">
        <v>172600</v>
      </c>
      <c r="I196" s="471">
        <v>188000</v>
      </c>
      <c r="J196" s="471">
        <v>190900</v>
      </c>
      <c r="K196" s="471">
        <v>64600</v>
      </c>
      <c r="L196" s="471">
        <v>9200</v>
      </c>
      <c r="M196" s="471">
        <v>3200</v>
      </c>
      <c r="N196" s="517">
        <v>45.41</v>
      </c>
    </row>
    <row r="197" spans="1:14">
      <c r="A197" s="473" t="s">
        <v>322</v>
      </c>
      <c r="B197" s="507" t="s">
        <v>324</v>
      </c>
      <c r="C197" s="507" t="s">
        <v>304</v>
      </c>
      <c r="D197" s="507" t="s">
        <v>474</v>
      </c>
      <c r="E197" s="507" t="s">
        <v>509</v>
      </c>
      <c r="F197" s="474" t="s">
        <v>304</v>
      </c>
      <c r="G197" s="471">
        <v>300</v>
      </c>
      <c r="H197" s="475" t="s">
        <v>327</v>
      </c>
      <c r="I197" s="471">
        <v>100</v>
      </c>
      <c r="J197" s="471">
        <v>100</v>
      </c>
      <c r="K197" s="471">
        <v>100</v>
      </c>
      <c r="L197" s="471">
        <v>100</v>
      </c>
      <c r="M197" s="471">
        <v>0</v>
      </c>
      <c r="N197" s="517">
        <v>81.66</v>
      </c>
    </row>
    <row r="198" spans="1:14">
      <c r="A198" s="473" t="s">
        <v>322</v>
      </c>
      <c r="B198" s="507" t="s">
        <v>324</v>
      </c>
      <c r="C198" s="507" t="s">
        <v>304</v>
      </c>
      <c r="D198" s="507" t="s">
        <v>475</v>
      </c>
      <c r="E198" s="507" t="s">
        <v>304</v>
      </c>
      <c r="F198" s="474" t="s">
        <v>304</v>
      </c>
      <c r="G198" s="471">
        <v>104400</v>
      </c>
      <c r="H198" s="471">
        <v>6200</v>
      </c>
      <c r="I198" s="471">
        <v>39800</v>
      </c>
      <c r="J198" s="471">
        <v>46700</v>
      </c>
      <c r="K198" s="471">
        <v>11300</v>
      </c>
      <c r="L198" s="471">
        <v>400</v>
      </c>
      <c r="M198" s="471">
        <v>100</v>
      </c>
      <c r="N198" s="517">
        <v>51.25</v>
      </c>
    </row>
    <row r="199" spans="1:14">
      <c r="A199" s="473" t="s">
        <v>322</v>
      </c>
      <c r="B199" s="507" t="s">
        <v>324</v>
      </c>
      <c r="C199" s="507" t="s">
        <v>304</v>
      </c>
      <c r="D199" s="507" t="s">
        <v>475</v>
      </c>
      <c r="E199" s="507" t="s">
        <v>496</v>
      </c>
      <c r="F199" s="474" t="s">
        <v>304</v>
      </c>
      <c r="G199" s="471">
        <v>600</v>
      </c>
      <c r="H199" s="471">
        <v>0</v>
      </c>
      <c r="I199" s="471">
        <v>200</v>
      </c>
      <c r="J199" s="471">
        <v>100</v>
      </c>
      <c r="K199" s="471">
        <v>200</v>
      </c>
      <c r="L199" s="471">
        <v>100</v>
      </c>
      <c r="M199" s="475" t="s">
        <v>327</v>
      </c>
      <c r="N199" s="517">
        <v>67.2</v>
      </c>
    </row>
    <row r="200" spans="1:14">
      <c r="A200" s="473" t="s">
        <v>322</v>
      </c>
      <c r="B200" s="507" t="s">
        <v>324</v>
      </c>
      <c r="C200" s="507" t="s">
        <v>304</v>
      </c>
      <c r="D200" s="507" t="s">
        <v>475</v>
      </c>
      <c r="E200" s="507" t="s">
        <v>496</v>
      </c>
      <c r="F200" s="474" t="s">
        <v>489</v>
      </c>
      <c r="G200" s="471">
        <v>500</v>
      </c>
      <c r="H200" s="475" t="s">
        <v>327</v>
      </c>
      <c r="I200" s="471">
        <v>200</v>
      </c>
      <c r="J200" s="471">
        <v>0</v>
      </c>
      <c r="K200" s="471">
        <v>200</v>
      </c>
      <c r="L200" s="471">
        <v>100</v>
      </c>
      <c r="M200" s="475" t="s">
        <v>327</v>
      </c>
      <c r="N200" s="517">
        <v>70.52</v>
      </c>
    </row>
    <row r="201" spans="1:14">
      <c r="A201" s="473" t="s">
        <v>322</v>
      </c>
      <c r="B201" s="507" t="s">
        <v>324</v>
      </c>
      <c r="C201" s="507" t="s">
        <v>304</v>
      </c>
      <c r="D201" s="507" t="s">
        <v>475</v>
      </c>
      <c r="E201" s="507" t="s">
        <v>496</v>
      </c>
      <c r="F201" s="474" t="s">
        <v>490</v>
      </c>
      <c r="G201" s="471">
        <v>100</v>
      </c>
      <c r="H201" s="471">
        <v>0</v>
      </c>
      <c r="I201" s="471">
        <v>0</v>
      </c>
      <c r="J201" s="471">
        <v>100</v>
      </c>
      <c r="K201" s="475" t="s">
        <v>327</v>
      </c>
      <c r="L201" s="475" t="s">
        <v>327</v>
      </c>
      <c r="M201" s="475" t="s">
        <v>327</v>
      </c>
      <c r="N201" s="517">
        <v>49.95</v>
      </c>
    </row>
    <row r="202" spans="1:14">
      <c r="A202" s="473" t="s">
        <v>322</v>
      </c>
      <c r="B202" s="507" t="s">
        <v>324</v>
      </c>
      <c r="C202" s="507" t="s">
        <v>304</v>
      </c>
      <c r="D202" s="507" t="s">
        <v>475</v>
      </c>
      <c r="E202" s="507" t="s">
        <v>500</v>
      </c>
      <c r="F202" s="474" t="s">
        <v>304</v>
      </c>
      <c r="G202" s="471">
        <v>1800</v>
      </c>
      <c r="H202" s="471">
        <v>200</v>
      </c>
      <c r="I202" s="471">
        <v>500</v>
      </c>
      <c r="J202" s="471">
        <v>800</v>
      </c>
      <c r="K202" s="471">
        <v>200</v>
      </c>
      <c r="L202" s="471">
        <v>100</v>
      </c>
      <c r="M202" s="471">
        <v>0</v>
      </c>
      <c r="N202" s="517">
        <v>55.4</v>
      </c>
    </row>
    <row r="203" spans="1:14">
      <c r="A203" s="473" t="s">
        <v>322</v>
      </c>
      <c r="B203" s="507" t="s">
        <v>324</v>
      </c>
      <c r="C203" s="507" t="s">
        <v>304</v>
      </c>
      <c r="D203" s="507" t="s">
        <v>475</v>
      </c>
      <c r="E203" s="507" t="s">
        <v>500</v>
      </c>
      <c r="F203" s="474" t="s">
        <v>489</v>
      </c>
      <c r="G203" s="471">
        <v>1000</v>
      </c>
      <c r="H203" s="471">
        <v>100</v>
      </c>
      <c r="I203" s="471">
        <v>300</v>
      </c>
      <c r="J203" s="471">
        <v>300</v>
      </c>
      <c r="K203" s="471">
        <v>200</v>
      </c>
      <c r="L203" s="471">
        <v>100</v>
      </c>
      <c r="M203" s="471">
        <v>0</v>
      </c>
      <c r="N203" s="517">
        <v>61.3</v>
      </c>
    </row>
    <row r="204" spans="1:14">
      <c r="A204" s="473" t="s">
        <v>322</v>
      </c>
      <c r="B204" s="507" t="s">
        <v>324</v>
      </c>
      <c r="C204" s="507" t="s">
        <v>304</v>
      </c>
      <c r="D204" s="507" t="s">
        <v>475</v>
      </c>
      <c r="E204" s="507" t="s">
        <v>500</v>
      </c>
      <c r="F204" s="474" t="s">
        <v>490</v>
      </c>
      <c r="G204" s="471">
        <v>800</v>
      </c>
      <c r="H204" s="471">
        <v>100</v>
      </c>
      <c r="I204" s="471">
        <v>200</v>
      </c>
      <c r="J204" s="471">
        <v>500</v>
      </c>
      <c r="K204" s="471">
        <v>0</v>
      </c>
      <c r="L204" s="475" t="s">
        <v>327</v>
      </c>
      <c r="M204" s="475" t="s">
        <v>327</v>
      </c>
      <c r="N204" s="517">
        <v>48.16</v>
      </c>
    </row>
    <row r="205" spans="1:14">
      <c r="A205" s="473" t="s">
        <v>322</v>
      </c>
      <c r="B205" s="507" t="s">
        <v>324</v>
      </c>
      <c r="C205" s="507" t="s">
        <v>304</v>
      </c>
      <c r="D205" s="507" t="s">
        <v>475</v>
      </c>
      <c r="E205" s="507" t="s">
        <v>501</v>
      </c>
      <c r="F205" s="474" t="s">
        <v>304</v>
      </c>
      <c r="G205" s="471">
        <v>101900</v>
      </c>
      <c r="H205" s="471">
        <v>5900</v>
      </c>
      <c r="I205" s="471">
        <v>39100</v>
      </c>
      <c r="J205" s="471">
        <v>45800</v>
      </c>
      <c r="K205" s="471">
        <v>10800</v>
      </c>
      <c r="L205" s="471">
        <v>200</v>
      </c>
      <c r="M205" s="471">
        <v>0</v>
      </c>
      <c r="N205" s="517">
        <v>51.08</v>
      </c>
    </row>
    <row r="206" spans="1:14">
      <c r="A206" s="473" t="s">
        <v>322</v>
      </c>
      <c r="B206" s="507" t="s">
        <v>324</v>
      </c>
      <c r="C206" s="507" t="s">
        <v>304</v>
      </c>
      <c r="D206" s="507" t="s">
        <v>475</v>
      </c>
      <c r="E206" s="507" t="s">
        <v>501</v>
      </c>
      <c r="F206" s="474" t="s">
        <v>489</v>
      </c>
      <c r="G206" s="471">
        <v>700</v>
      </c>
      <c r="H206" s="471">
        <v>0</v>
      </c>
      <c r="I206" s="471">
        <v>200</v>
      </c>
      <c r="J206" s="471">
        <v>300</v>
      </c>
      <c r="K206" s="471">
        <v>200</v>
      </c>
      <c r="L206" s="475" t="s">
        <v>327</v>
      </c>
      <c r="M206" s="475" t="s">
        <v>327</v>
      </c>
      <c r="N206" s="517">
        <v>54.54</v>
      </c>
    </row>
    <row r="207" spans="1:14">
      <c r="A207" s="473" t="s">
        <v>322</v>
      </c>
      <c r="B207" s="507" t="s">
        <v>324</v>
      </c>
      <c r="C207" s="507" t="s">
        <v>304</v>
      </c>
      <c r="D207" s="507" t="s">
        <v>475</v>
      </c>
      <c r="E207" s="507" t="s">
        <v>501</v>
      </c>
      <c r="F207" s="474" t="s">
        <v>490</v>
      </c>
      <c r="G207" s="471">
        <v>101200</v>
      </c>
      <c r="H207" s="471">
        <v>5900</v>
      </c>
      <c r="I207" s="471">
        <v>38800</v>
      </c>
      <c r="J207" s="471">
        <v>45500</v>
      </c>
      <c r="K207" s="471">
        <v>10700</v>
      </c>
      <c r="L207" s="471">
        <v>200</v>
      </c>
      <c r="M207" s="471">
        <v>0</v>
      </c>
      <c r="N207" s="517">
        <v>51.06</v>
      </c>
    </row>
    <row r="208" spans="1:14">
      <c r="A208" s="473" t="s">
        <v>322</v>
      </c>
      <c r="B208" s="507" t="s">
        <v>324</v>
      </c>
      <c r="C208" s="507" t="s">
        <v>304</v>
      </c>
      <c r="D208" s="507" t="s">
        <v>475</v>
      </c>
      <c r="E208" s="507" t="s">
        <v>509</v>
      </c>
      <c r="F208" s="474" t="s">
        <v>304</v>
      </c>
      <c r="G208" s="475" t="s">
        <v>327</v>
      </c>
      <c r="H208" s="475" t="s">
        <v>327</v>
      </c>
      <c r="I208" s="475" t="s">
        <v>327</v>
      </c>
      <c r="J208" s="475" t="s">
        <v>327</v>
      </c>
      <c r="K208" s="475" t="s">
        <v>327</v>
      </c>
      <c r="L208" s="475" t="s">
        <v>327</v>
      </c>
      <c r="M208" s="475" t="s">
        <v>327</v>
      </c>
      <c r="N208" s="518" t="s">
        <v>327</v>
      </c>
    </row>
    <row r="209" spans="1:14">
      <c r="A209" s="473" t="s">
        <v>322</v>
      </c>
      <c r="B209" s="507" t="s">
        <v>324</v>
      </c>
      <c r="C209" s="507" t="s">
        <v>304</v>
      </c>
      <c r="D209" s="507" t="s">
        <v>476</v>
      </c>
      <c r="E209" s="507" t="s">
        <v>304</v>
      </c>
      <c r="F209" s="474" t="s">
        <v>304</v>
      </c>
      <c r="G209" s="471">
        <v>46000</v>
      </c>
      <c r="H209" s="471">
        <v>1800</v>
      </c>
      <c r="I209" s="471">
        <v>17300</v>
      </c>
      <c r="J209" s="471">
        <v>16000</v>
      </c>
      <c r="K209" s="471">
        <v>10400</v>
      </c>
      <c r="L209" s="471">
        <v>600</v>
      </c>
      <c r="M209" s="475" t="s">
        <v>327</v>
      </c>
      <c r="N209" s="517">
        <v>55.62</v>
      </c>
    </row>
    <row r="210" spans="1:14">
      <c r="A210" s="473" t="s">
        <v>322</v>
      </c>
      <c r="B210" s="507" t="s">
        <v>324</v>
      </c>
      <c r="C210" s="507" t="s">
        <v>304</v>
      </c>
      <c r="D210" s="507" t="s">
        <v>476</v>
      </c>
      <c r="E210" s="507" t="s">
        <v>496</v>
      </c>
      <c r="F210" s="474" t="s">
        <v>304</v>
      </c>
      <c r="G210" s="475" t="s">
        <v>327</v>
      </c>
      <c r="H210" s="475" t="s">
        <v>327</v>
      </c>
      <c r="I210" s="475" t="s">
        <v>327</v>
      </c>
      <c r="J210" s="475" t="s">
        <v>327</v>
      </c>
      <c r="K210" s="475" t="s">
        <v>327</v>
      </c>
      <c r="L210" s="475" t="s">
        <v>327</v>
      </c>
      <c r="M210" s="475" t="s">
        <v>327</v>
      </c>
      <c r="N210" s="518" t="s">
        <v>327</v>
      </c>
    </row>
    <row r="211" spans="1:14">
      <c r="A211" s="473" t="s">
        <v>322</v>
      </c>
      <c r="B211" s="507" t="s">
        <v>324</v>
      </c>
      <c r="C211" s="507" t="s">
        <v>304</v>
      </c>
      <c r="D211" s="507" t="s">
        <v>476</v>
      </c>
      <c r="E211" s="507" t="s">
        <v>496</v>
      </c>
      <c r="F211" s="474" t="s">
        <v>489</v>
      </c>
      <c r="G211" s="475" t="s">
        <v>327</v>
      </c>
      <c r="H211" s="475" t="s">
        <v>327</v>
      </c>
      <c r="I211" s="475" t="s">
        <v>327</v>
      </c>
      <c r="J211" s="475" t="s">
        <v>327</v>
      </c>
      <c r="K211" s="475" t="s">
        <v>327</v>
      </c>
      <c r="L211" s="475" t="s">
        <v>327</v>
      </c>
      <c r="M211" s="475" t="s">
        <v>327</v>
      </c>
      <c r="N211" s="518" t="s">
        <v>327</v>
      </c>
    </row>
    <row r="212" spans="1:14">
      <c r="A212" s="473" t="s">
        <v>322</v>
      </c>
      <c r="B212" s="507" t="s">
        <v>324</v>
      </c>
      <c r="C212" s="507" t="s">
        <v>304</v>
      </c>
      <c r="D212" s="507" t="s">
        <v>476</v>
      </c>
      <c r="E212" s="507" t="s">
        <v>496</v>
      </c>
      <c r="F212" s="474" t="s">
        <v>490</v>
      </c>
      <c r="G212" s="475" t="s">
        <v>327</v>
      </c>
      <c r="H212" s="475" t="s">
        <v>327</v>
      </c>
      <c r="I212" s="475" t="s">
        <v>327</v>
      </c>
      <c r="J212" s="475" t="s">
        <v>327</v>
      </c>
      <c r="K212" s="475" t="s">
        <v>327</v>
      </c>
      <c r="L212" s="475" t="s">
        <v>327</v>
      </c>
      <c r="M212" s="475" t="s">
        <v>327</v>
      </c>
      <c r="N212" s="518" t="s">
        <v>327</v>
      </c>
    </row>
    <row r="213" spans="1:14">
      <c r="A213" s="473" t="s">
        <v>322</v>
      </c>
      <c r="B213" s="507" t="s">
        <v>324</v>
      </c>
      <c r="C213" s="507" t="s">
        <v>304</v>
      </c>
      <c r="D213" s="507" t="s">
        <v>476</v>
      </c>
      <c r="E213" s="507" t="s">
        <v>500</v>
      </c>
      <c r="F213" s="474" t="s">
        <v>304</v>
      </c>
      <c r="G213" s="475" t="s">
        <v>327</v>
      </c>
      <c r="H213" s="475" t="s">
        <v>327</v>
      </c>
      <c r="I213" s="475" t="s">
        <v>327</v>
      </c>
      <c r="J213" s="475" t="s">
        <v>327</v>
      </c>
      <c r="K213" s="475" t="s">
        <v>327</v>
      </c>
      <c r="L213" s="475" t="s">
        <v>327</v>
      </c>
      <c r="M213" s="475" t="s">
        <v>327</v>
      </c>
      <c r="N213" s="518" t="s">
        <v>327</v>
      </c>
    </row>
    <row r="214" spans="1:14">
      <c r="A214" s="473" t="s">
        <v>322</v>
      </c>
      <c r="B214" s="507" t="s">
        <v>324</v>
      </c>
      <c r="C214" s="507" t="s">
        <v>304</v>
      </c>
      <c r="D214" s="507" t="s">
        <v>476</v>
      </c>
      <c r="E214" s="507" t="s">
        <v>500</v>
      </c>
      <c r="F214" s="474" t="s">
        <v>489</v>
      </c>
      <c r="G214" s="475" t="s">
        <v>327</v>
      </c>
      <c r="H214" s="475" t="s">
        <v>327</v>
      </c>
      <c r="I214" s="475" t="s">
        <v>327</v>
      </c>
      <c r="J214" s="475" t="s">
        <v>327</v>
      </c>
      <c r="K214" s="475" t="s">
        <v>327</v>
      </c>
      <c r="L214" s="475" t="s">
        <v>327</v>
      </c>
      <c r="M214" s="475" t="s">
        <v>327</v>
      </c>
      <c r="N214" s="518" t="s">
        <v>327</v>
      </c>
    </row>
    <row r="215" spans="1:14">
      <c r="A215" s="473" t="s">
        <v>322</v>
      </c>
      <c r="B215" s="507" t="s">
        <v>324</v>
      </c>
      <c r="C215" s="507" t="s">
        <v>304</v>
      </c>
      <c r="D215" s="507" t="s">
        <v>476</v>
      </c>
      <c r="E215" s="507" t="s">
        <v>500</v>
      </c>
      <c r="F215" s="474" t="s">
        <v>490</v>
      </c>
      <c r="G215" s="475" t="s">
        <v>327</v>
      </c>
      <c r="H215" s="475" t="s">
        <v>327</v>
      </c>
      <c r="I215" s="475" t="s">
        <v>327</v>
      </c>
      <c r="J215" s="475" t="s">
        <v>327</v>
      </c>
      <c r="K215" s="475" t="s">
        <v>327</v>
      </c>
      <c r="L215" s="475" t="s">
        <v>327</v>
      </c>
      <c r="M215" s="475" t="s">
        <v>327</v>
      </c>
      <c r="N215" s="518" t="s">
        <v>327</v>
      </c>
    </row>
    <row r="216" spans="1:14">
      <c r="A216" s="473" t="s">
        <v>322</v>
      </c>
      <c r="B216" s="507" t="s">
        <v>324</v>
      </c>
      <c r="C216" s="507" t="s">
        <v>304</v>
      </c>
      <c r="D216" s="507" t="s">
        <v>476</v>
      </c>
      <c r="E216" s="507" t="s">
        <v>501</v>
      </c>
      <c r="F216" s="474" t="s">
        <v>304</v>
      </c>
      <c r="G216" s="471">
        <v>46000</v>
      </c>
      <c r="H216" s="471">
        <v>1800</v>
      </c>
      <c r="I216" s="471">
        <v>17300</v>
      </c>
      <c r="J216" s="471">
        <v>16000</v>
      </c>
      <c r="K216" s="471">
        <v>10400</v>
      </c>
      <c r="L216" s="471">
        <v>600</v>
      </c>
      <c r="M216" s="475" t="s">
        <v>327</v>
      </c>
      <c r="N216" s="517">
        <v>55.62</v>
      </c>
    </row>
    <row r="217" spans="1:14">
      <c r="A217" s="473" t="s">
        <v>322</v>
      </c>
      <c r="B217" s="507" t="s">
        <v>324</v>
      </c>
      <c r="C217" s="507" t="s">
        <v>304</v>
      </c>
      <c r="D217" s="507" t="s">
        <v>476</v>
      </c>
      <c r="E217" s="507" t="s">
        <v>501</v>
      </c>
      <c r="F217" s="474" t="s">
        <v>489</v>
      </c>
      <c r="G217" s="475" t="s">
        <v>327</v>
      </c>
      <c r="H217" s="475" t="s">
        <v>327</v>
      </c>
      <c r="I217" s="475" t="s">
        <v>327</v>
      </c>
      <c r="J217" s="475" t="s">
        <v>327</v>
      </c>
      <c r="K217" s="475" t="s">
        <v>327</v>
      </c>
      <c r="L217" s="475" t="s">
        <v>327</v>
      </c>
      <c r="M217" s="475" t="s">
        <v>327</v>
      </c>
      <c r="N217" s="518" t="s">
        <v>327</v>
      </c>
    </row>
    <row r="218" spans="1:14">
      <c r="A218" s="473" t="s">
        <v>322</v>
      </c>
      <c r="B218" s="507" t="s">
        <v>324</v>
      </c>
      <c r="C218" s="507" t="s">
        <v>304</v>
      </c>
      <c r="D218" s="507" t="s">
        <v>476</v>
      </c>
      <c r="E218" s="507" t="s">
        <v>501</v>
      </c>
      <c r="F218" s="474" t="s">
        <v>490</v>
      </c>
      <c r="G218" s="471">
        <v>46000</v>
      </c>
      <c r="H218" s="471">
        <v>1800</v>
      </c>
      <c r="I218" s="471">
        <v>17300</v>
      </c>
      <c r="J218" s="471">
        <v>16000</v>
      </c>
      <c r="K218" s="471">
        <v>10400</v>
      </c>
      <c r="L218" s="471">
        <v>600</v>
      </c>
      <c r="M218" s="475" t="s">
        <v>327</v>
      </c>
      <c r="N218" s="517">
        <v>55.62</v>
      </c>
    </row>
    <row r="219" spans="1:14">
      <c r="A219" s="473" t="s">
        <v>322</v>
      </c>
      <c r="B219" s="507" t="s">
        <v>324</v>
      </c>
      <c r="C219" s="507" t="s">
        <v>304</v>
      </c>
      <c r="D219" s="507" t="s">
        <v>476</v>
      </c>
      <c r="E219" s="507" t="s">
        <v>509</v>
      </c>
      <c r="F219" s="474" t="s">
        <v>304</v>
      </c>
      <c r="G219" s="475" t="s">
        <v>327</v>
      </c>
      <c r="H219" s="475" t="s">
        <v>327</v>
      </c>
      <c r="I219" s="475" t="s">
        <v>327</v>
      </c>
      <c r="J219" s="475" t="s">
        <v>327</v>
      </c>
      <c r="K219" s="475" t="s">
        <v>327</v>
      </c>
      <c r="L219" s="475" t="s">
        <v>327</v>
      </c>
      <c r="M219" s="475" t="s">
        <v>327</v>
      </c>
      <c r="N219" s="518" t="s">
        <v>327</v>
      </c>
    </row>
    <row r="220" spans="1:14">
      <c r="A220" s="473" t="s">
        <v>322</v>
      </c>
      <c r="B220" s="507" t="s">
        <v>324</v>
      </c>
      <c r="C220" s="507" t="s">
        <v>304</v>
      </c>
      <c r="D220" s="507" t="s">
        <v>477</v>
      </c>
      <c r="E220" s="507" t="s">
        <v>304</v>
      </c>
      <c r="F220" s="474" t="s">
        <v>304</v>
      </c>
      <c r="G220" s="471">
        <v>559200</v>
      </c>
      <c r="H220" s="471">
        <v>171300</v>
      </c>
      <c r="I220" s="471">
        <v>163200</v>
      </c>
      <c r="J220" s="471">
        <v>149000</v>
      </c>
      <c r="K220" s="471">
        <v>52500</v>
      </c>
      <c r="L220" s="471">
        <v>17300</v>
      </c>
      <c r="M220" s="471">
        <v>6000</v>
      </c>
      <c r="N220" s="517">
        <v>45.99</v>
      </c>
    </row>
    <row r="221" spans="1:14">
      <c r="A221" s="473" t="s">
        <v>322</v>
      </c>
      <c r="B221" s="507" t="s">
        <v>324</v>
      </c>
      <c r="C221" s="507" t="s">
        <v>304</v>
      </c>
      <c r="D221" s="507" t="s">
        <v>477</v>
      </c>
      <c r="E221" s="507" t="s">
        <v>496</v>
      </c>
      <c r="F221" s="474" t="s">
        <v>304</v>
      </c>
      <c r="G221" s="471">
        <v>35400</v>
      </c>
      <c r="H221" s="471">
        <v>1300</v>
      </c>
      <c r="I221" s="471">
        <v>5200</v>
      </c>
      <c r="J221" s="471">
        <v>7900</v>
      </c>
      <c r="K221" s="471">
        <v>10100</v>
      </c>
      <c r="L221" s="471">
        <v>8200</v>
      </c>
      <c r="M221" s="471">
        <v>2700</v>
      </c>
      <c r="N221" s="517">
        <v>86.85</v>
      </c>
    </row>
    <row r="222" spans="1:14">
      <c r="A222" s="473" t="s">
        <v>322</v>
      </c>
      <c r="B222" s="507" t="s">
        <v>324</v>
      </c>
      <c r="C222" s="507" t="s">
        <v>304</v>
      </c>
      <c r="D222" s="507" t="s">
        <v>477</v>
      </c>
      <c r="E222" s="507" t="s">
        <v>496</v>
      </c>
      <c r="F222" s="474" t="s">
        <v>489</v>
      </c>
      <c r="G222" s="471">
        <v>30000</v>
      </c>
      <c r="H222" s="471">
        <v>1200</v>
      </c>
      <c r="I222" s="471">
        <v>4800</v>
      </c>
      <c r="J222" s="471">
        <v>6700</v>
      </c>
      <c r="K222" s="471">
        <v>8300</v>
      </c>
      <c r="L222" s="471">
        <v>6700</v>
      </c>
      <c r="M222" s="471">
        <v>2300</v>
      </c>
      <c r="N222" s="517">
        <v>85.14</v>
      </c>
    </row>
    <row r="223" spans="1:14">
      <c r="A223" s="473" t="s">
        <v>322</v>
      </c>
      <c r="B223" s="507" t="s">
        <v>324</v>
      </c>
      <c r="C223" s="507" t="s">
        <v>304</v>
      </c>
      <c r="D223" s="507" t="s">
        <v>477</v>
      </c>
      <c r="E223" s="507" t="s">
        <v>496</v>
      </c>
      <c r="F223" s="474" t="s">
        <v>490</v>
      </c>
      <c r="G223" s="471">
        <v>5400</v>
      </c>
      <c r="H223" s="471">
        <v>100</v>
      </c>
      <c r="I223" s="471">
        <v>400</v>
      </c>
      <c r="J223" s="471">
        <v>1100</v>
      </c>
      <c r="K223" s="471">
        <v>1800</v>
      </c>
      <c r="L223" s="471">
        <v>1500</v>
      </c>
      <c r="M223" s="471">
        <v>400</v>
      </c>
      <c r="N223" s="517">
        <v>96.39</v>
      </c>
    </row>
    <row r="224" spans="1:14">
      <c r="A224" s="473" t="s">
        <v>322</v>
      </c>
      <c r="B224" s="507" t="s">
        <v>324</v>
      </c>
      <c r="C224" s="507" t="s">
        <v>304</v>
      </c>
      <c r="D224" s="507" t="s">
        <v>477</v>
      </c>
      <c r="E224" s="507" t="s">
        <v>500</v>
      </c>
      <c r="F224" s="474" t="s">
        <v>304</v>
      </c>
      <c r="G224" s="471">
        <v>30400</v>
      </c>
      <c r="H224" s="471">
        <v>4100</v>
      </c>
      <c r="I224" s="471">
        <v>11100</v>
      </c>
      <c r="J224" s="471">
        <v>10500</v>
      </c>
      <c r="K224" s="471">
        <v>3300</v>
      </c>
      <c r="L224" s="471">
        <v>1000</v>
      </c>
      <c r="M224" s="471">
        <v>400</v>
      </c>
      <c r="N224" s="517">
        <v>51.75</v>
      </c>
    </row>
    <row r="225" spans="1:14">
      <c r="A225" s="473" t="s">
        <v>322</v>
      </c>
      <c r="B225" s="507" t="s">
        <v>324</v>
      </c>
      <c r="C225" s="507" t="s">
        <v>304</v>
      </c>
      <c r="D225" s="507" t="s">
        <v>477</v>
      </c>
      <c r="E225" s="507" t="s">
        <v>500</v>
      </c>
      <c r="F225" s="474" t="s">
        <v>489</v>
      </c>
      <c r="G225" s="471">
        <v>19800</v>
      </c>
      <c r="H225" s="471">
        <v>2700</v>
      </c>
      <c r="I225" s="471">
        <v>7900</v>
      </c>
      <c r="J225" s="471">
        <v>6800</v>
      </c>
      <c r="K225" s="471">
        <v>1500</v>
      </c>
      <c r="L225" s="471">
        <v>600</v>
      </c>
      <c r="M225" s="471">
        <v>200</v>
      </c>
      <c r="N225" s="517">
        <v>50.2</v>
      </c>
    </row>
    <row r="226" spans="1:14">
      <c r="A226" s="473" t="s">
        <v>322</v>
      </c>
      <c r="B226" s="507" t="s">
        <v>324</v>
      </c>
      <c r="C226" s="507" t="s">
        <v>304</v>
      </c>
      <c r="D226" s="507" t="s">
        <v>477</v>
      </c>
      <c r="E226" s="507" t="s">
        <v>500</v>
      </c>
      <c r="F226" s="474" t="s">
        <v>490</v>
      </c>
      <c r="G226" s="471">
        <v>10600</v>
      </c>
      <c r="H226" s="471">
        <v>1500</v>
      </c>
      <c r="I226" s="471">
        <v>3200</v>
      </c>
      <c r="J226" s="471">
        <v>3600</v>
      </c>
      <c r="K226" s="471">
        <v>1800</v>
      </c>
      <c r="L226" s="471">
        <v>400</v>
      </c>
      <c r="M226" s="471">
        <v>200</v>
      </c>
      <c r="N226" s="517">
        <v>54.67</v>
      </c>
    </row>
    <row r="227" spans="1:14">
      <c r="A227" s="473" t="s">
        <v>322</v>
      </c>
      <c r="B227" s="507" t="s">
        <v>324</v>
      </c>
      <c r="C227" s="507" t="s">
        <v>304</v>
      </c>
      <c r="D227" s="507" t="s">
        <v>477</v>
      </c>
      <c r="E227" s="507" t="s">
        <v>501</v>
      </c>
      <c r="F227" s="474" t="s">
        <v>304</v>
      </c>
      <c r="G227" s="471">
        <v>493300</v>
      </c>
      <c r="H227" s="471">
        <v>165800</v>
      </c>
      <c r="I227" s="471">
        <v>146900</v>
      </c>
      <c r="J227" s="471">
        <v>130600</v>
      </c>
      <c r="K227" s="471">
        <v>39100</v>
      </c>
      <c r="L227" s="471">
        <v>8100</v>
      </c>
      <c r="M227" s="471">
        <v>2900</v>
      </c>
      <c r="N227" s="517">
        <v>42.69</v>
      </c>
    </row>
    <row r="228" spans="1:14">
      <c r="A228" s="473" t="s">
        <v>322</v>
      </c>
      <c r="B228" s="507" t="s">
        <v>324</v>
      </c>
      <c r="C228" s="507" t="s">
        <v>304</v>
      </c>
      <c r="D228" s="507" t="s">
        <v>477</v>
      </c>
      <c r="E228" s="507" t="s">
        <v>501</v>
      </c>
      <c r="F228" s="474" t="s">
        <v>489</v>
      </c>
      <c r="G228" s="471">
        <v>52900</v>
      </c>
      <c r="H228" s="471">
        <v>18400</v>
      </c>
      <c r="I228" s="471">
        <v>21900</v>
      </c>
      <c r="J228" s="471">
        <v>10300</v>
      </c>
      <c r="K228" s="471">
        <v>1500</v>
      </c>
      <c r="L228" s="471">
        <v>700</v>
      </c>
      <c r="M228" s="471">
        <v>100</v>
      </c>
      <c r="N228" s="517">
        <v>38.14</v>
      </c>
    </row>
    <row r="229" spans="1:14">
      <c r="A229" s="473" t="s">
        <v>322</v>
      </c>
      <c r="B229" s="507" t="s">
        <v>324</v>
      </c>
      <c r="C229" s="507" t="s">
        <v>304</v>
      </c>
      <c r="D229" s="507" t="s">
        <v>477</v>
      </c>
      <c r="E229" s="507" t="s">
        <v>501</v>
      </c>
      <c r="F229" s="474" t="s">
        <v>490</v>
      </c>
      <c r="G229" s="471">
        <v>440400</v>
      </c>
      <c r="H229" s="471">
        <v>147400</v>
      </c>
      <c r="I229" s="471">
        <v>125000</v>
      </c>
      <c r="J229" s="471">
        <v>120300</v>
      </c>
      <c r="K229" s="471">
        <v>37500</v>
      </c>
      <c r="L229" s="471">
        <v>7400</v>
      </c>
      <c r="M229" s="471">
        <v>2800</v>
      </c>
      <c r="N229" s="517">
        <v>43.23</v>
      </c>
    </row>
    <row r="230" spans="1:14">
      <c r="A230" s="473" t="s">
        <v>322</v>
      </c>
      <c r="B230" s="507" t="s">
        <v>324</v>
      </c>
      <c r="C230" s="507" t="s">
        <v>304</v>
      </c>
      <c r="D230" s="507" t="s">
        <v>477</v>
      </c>
      <c r="E230" s="507" t="s">
        <v>509</v>
      </c>
      <c r="F230" s="474" t="s">
        <v>304</v>
      </c>
      <c r="G230" s="471">
        <v>200</v>
      </c>
      <c r="H230" s="475" t="s">
        <v>327</v>
      </c>
      <c r="I230" s="471">
        <v>0</v>
      </c>
      <c r="J230" s="471">
        <v>0</v>
      </c>
      <c r="K230" s="471">
        <v>0</v>
      </c>
      <c r="L230" s="471">
        <v>100</v>
      </c>
      <c r="M230" s="471">
        <v>0</v>
      </c>
      <c r="N230" s="517">
        <v>84.63</v>
      </c>
    </row>
    <row r="231" spans="1:14">
      <c r="A231" s="473" t="s">
        <v>322</v>
      </c>
      <c r="B231" s="507" t="s">
        <v>324</v>
      </c>
      <c r="C231" s="507" t="s">
        <v>304</v>
      </c>
      <c r="D231" s="507" t="s">
        <v>478</v>
      </c>
      <c r="E231" s="507" t="s">
        <v>304</v>
      </c>
      <c r="F231" s="474" t="s">
        <v>304</v>
      </c>
      <c r="G231" s="471">
        <v>50300</v>
      </c>
      <c r="H231" s="471">
        <v>19900</v>
      </c>
      <c r="I231" s="471">
        <v>8600</v>
      </c>
      <c r="J231" s="471">
        <v>10400</v>
      </c>
      <c r="K231" s="471">
        <v>7600</v>
      </c>
      <c r="L231" s="471">
        <v>2100</v>
      </c>
      <c r="M231" s="471">
        <v>1600</v>
      </c>
      <c r="N231" s="517">
        <v>50.54</v>
      </c>
    </row>
    <row r="232" spans="1:14">
      <c r="A232" s="473" t="s">
        <v>322</v>
      </c>
      <c r="B232" s="507" t="s">
        <v>324</v>
      </c>
      <c r="C232" s="507" t="s">
        <v>304</v>
      </c>
      <c r="D232" s="507" t="s">
        <v>478</v>
      </c>
      <c r="E232" s="507" t="s">
        <v>496</v>
      </c>
      <c r="F232" s="474" t="s">
        <v>304</v>
      </c>
      <c r="G232" s="471">
        <v>3900</v>
      </c>
      <c r="H232" s="471">
        <v>100</v>
      </c>
      <c r="I232" s="471">
        <v>300</v>
      </c>
      <c r="J232" s="471">
        <v>400</v>
      </c>
      <c r="K232" s="471">
        <v>900</v>
      </c>
      <c r="L232" s="471">
        <v>1000</v>
      </c>
      <c r="M232" s="471">
        <v>1300</v>
      </c>
      <c r="N232" s="517">
        <v>136.55000000000001</v>
      </c>
    </row>
    <row r="233" spans="1:14">
      <c r="A233" s="473" t="s">
        <v>322</v>
      </c>
      <c r="B233" s="507" t="s">
        <v>324</v>
      </c>
      <c r="C233" s="507" t="s">
        <v>304</v>
      </c>
      <c r="D233" s="507" t="s">
        <v>478</v>
      </c>
      <c r="E233" s="507" t="s">
        <v>496</v>
      </c>
      <c r="F233" s="474" t="s">
        <v>489</v>
      </c>
      <c r="G233" s="471">
        <v>3100</v>
      </c>
      <c r="H233" s="471">
        <v>100</v>
      </c>
      <c r="I233" s="471">
        <v>200</v>
      </c>
      <c r="J233" s="471">
        <v>300</v>
      </c>
      <c r="K233" s="471">
        <v>700</v>
      </c>
      <c r="L233" s="471">
        <v>900</v>
      </c>
      <c r="M233" s="471">
        <v>900</v>
      </c>
      <c r="N233" s="517">
        <v>129.29</v>
      </c>
    </row>
    <row r="234" spans="1:14">
      <c r="A234" s="473" t="s">
        <v>322</v>
      </c>
      <c r="B234" s="507" t="s">
        <v>324</v>
      </c>
      <c r="C234" s="507" t="s">
        <v>304</v>
      </c>
      <c r="D234" s="507" t="s">
        <v>478</v>
      </c>
      <c r="E234" s="507" t="s">
        <v>496</v>
      </c>
      <c r="F234" s="474" t="s">
        <v>490</v>
      </c>
      <c r="G234" s="471">
        <v>900</v>
      </c>
      <c r="H234" s="471">
        <v>0</v>
      </c>
      <c r="I234" s="471">
        <v>0</v>
      </c>
      <c r="J234" s="471">
        <v>100</v>
      </c>
      <c r="K234" s="471">
        <v>200</v>
      </c>
      <c r="L234" s="471">
        <v>200</v>
      </c>
      <c r="M234" s="471">
        <v>400</v>
      </c>
      <c r="N234" s="517">
        <v>162.34</v>
      </c>
    </row>
    <row r="235" spans="1:14">
      <c r="A235" s="473" t="s">
        <v>322</v>
      </c>
      <c r="B235" s="507" t="s">
        <v>324</v>
      </c>
      <c r="C235" s="507" t="s">
        <v>304</v>
      </c>
      <c r="D235" s="507" t="s">
        <v>478</v>
      </c>
      <c r="E235" s="507" t="s">
        <v>500</v>
      </c>
      <c r="F235" s="474" t="s">
        <v>304</v>
      </c>
      <c r="G235" s="471">
        <v>1600</v>
      </c>
      <c r="H235" s="471">
        <v>300</v>
      </c>
      <c r="I235" s="471">
        <v>400</v>
      </c>
      <c r="J235" s="471">
        <v>300</v>
      </c>
      <c r="K235" s="471">
        <v>500</v>
      </c>
      <c r="L235" s="471">
        <v>0</v>
      </c>
      <c r="M235" s="471">
        <v>0</v>
      </c>
      <c r="N235" s="517">
        <v>54.66</v>
      </c>
    </row>
    <row r="236" spans="1:14">
      <c r="A236" s="473" t="s">
        <v>322</v>
      </c>
      <c r="B236" s="507" t="s">
        <v>324</v>
      </c>
      <c r="C236" s="507" t="s">
        <v>304</v>
      </c>
      <c r="D236" s="507" t="s">
        <v>478</v>
      </c>
      <c r="E236" s="507" t="s">
        <v>500</v>
      </c>
      <c r="F236" s="474" t="s">
        <v>489</v>
      </c>
      <c r="G236" s="471">
        <v>600</v>
      </c>
      <c r="H236" s="471">
        <v>100</v>
      </c>
      <c r="I236" s="471">
        <v>200</v>
      </c>
      <c r="J236" s="471">
        <v>200</v>
      </c>
      <c r="K236" s="471">
        <v>100</v>
      </c>
      <c r="L236" s="475" t="s">
        <v>327</v>
      </c>
      <c r="M236" s="471">
        <v>0</v>
      </c>
      <c r="N236" s="517">
        <v>53.51</v>
      </c>
    </row>
    <row r="237" spans="1:14">
      <c r="A237" s="473" t="s">
        <v>322</v>
      </c>
      <c r="B237" s="507" t="s">
        <v>324</v>
      </c>
      <c r="C237" s="507" t="s">
        <v>304</v>
      </c>
      <c r="D237" s="507" t="s">
        <v>478</v>
      </c>
      <c r="E237" s="507" t="s">
        <v>500</v>
      </c>
      <c r="F237" s="474" t="s">
        <v>490</v>
      </c>
      <c r="G237" s="471">
        <v>1000</v>
      </c>
      <c r="H237" s="471">
        <v>200</v>
      </c>
      <c r="I237" s="471">
        <v>200</v>
      </c>
      <c r="J237" s="471">
        <v>200</v>
      </c>
      <c r="K237" s="471">
        <v>400</v>
      </c>
      <c r="L237" s="471">
        <v>0</v>
      </c>
      <c r="M237" s="475" t="s">
        <v>327</v>
      </c>
      <c r="N237" s="517">
        <v>55.37</v>
      </c>
    </row>
    <row r="238" spans="1:14">
      <c r="A238" s="473" t="s">
        <v>322</v>
      </c>
      <c r="B238" s="507" t="s">
        <v>324</v>
      </c>
      <c r="C238" s="507" t="s">
        <v>304</v>
      </c>
      <c r="D238" s="507" t="s">
        <v>478</v>
      </c>
      <c r="E238" s="507" t="s">
        <v>501</v>
      </c>
      <c r="F238" s="474" t="s">
        <v>304</v>
      </c>
      <c r="G238" s="471">
        <v>44700</v>
      </c>
      <c r="H238" s="471">
        <v>19500</v>
      </c>
      <c r="I238" s="471">
        <v>8000</v>
      </c>
      <c r="J238" s="471">
        <v>9700</v>
      </c>
      <c r="K238" s="471">
        <v>6200</v>
      </c>
      <c r="L238" s="471">
        <v>1100</v>
      </c>
      <c r="M238" s="471">
        <v>300</v>
      </c>
      <c r="N238" s="517">
        <v>42.81</v>
      </c>
    </row>
    <row r="239" spans="1:14">
      <c r="A239" s="473" t="s">
        <v>322</v>
      </c>
      <c r="B239" s="507" t="s">
        <v>324</v>
      </c>
      <c r="C239" s="507" t="s">
        <v>304</v>
      </c>
      <c r="D239" s="507" t="s">
        <v>478</v>
      </c>
      <c r="E239" s="507" t="s">
        <v>501</v>
      </c>
      <c r="F239" s="474" t="s">
        <v>489</v>
      </c>
      <c r="G239" s="471">
        <v>3900</v>
      </c>
      <c r="H239" s="471">
        <v>1900</v>
      </c>
      <c r="I239" s="471">
        <v>1100</v>
      </c>
      <c r="J239" s="471">
        <v>700</v>
      </c>
      <c r="K239" s="471">
        <v>100</v>
      </c>
      <c r="L239" s="471">
        <v>100</v>
      </c>
      <c r="M239" s="475" t="s">
        <v>327</v>
      </c>
      <c r="N239" s="517">
        <v>36.340000000000003</v>
      </c>
    </row>
    <row r="240" spans="1:14">
      <c r="A240" s="473" t="s">
        <v>322</v>
      </c>
      <c r="B240" s="507" t="s">
        <v>324</v>
      </c>
      <c r="C240" s="507" t="s">
        <v>304</v>
      </c>
      <c r="D240" s="507" t="s">
        <v>478</v>
      </c>
      <c r="E240" s="507" t="s">
        <v>501</v>
      </c>
      <c r="F240" s="474" t="s">
        <v>490</v>
      </c>
      <c r="G240" s="471">
        <v>40900</v>
      </c>
      <c r="H240" s="471">
        <v>17600</v>
      </c>
      <c r="I240" s="471">
        <v>6900</v>
      </c>
      <c r="J240" s="471">
        <v>9000</v>
      </c>
      <c r="K240" s="471">
        <v>6000</v>
      </c>
      <c r="L240" s="471">
        <v>1000</v>
      </c>
      <c r="M240" s="471">
        <v>300</v>
      </c>
      <c r="N240" s="517">
        <v>43.42</v>
      </c>
    </row>
    <row r="241" spans="1:14">
      <c r="A241" s="473" t="s">
        <v>322</v>
      </c>
      <c r="B241" s="507" t="s">
        <v>324</v>
      </c>
      <c r="C241" s="507" t="s">
        <v>304</v>
      </c>
      <c r="D241" s="507" t="s">
        <v>478</v>
      </c>
      <c r="E241" s="507" t="s">
        <v>509</v>
      </c>
      <c r="F241" s="474" t="s">
        <v>304</v>
      </c>
      <c r="G241" s="471">
        <v>100</v>
      </c>
      <c r="H241" s="475" t="s">
        <v>327</v>
      </c>
      <c r="I241" s="471">
        <v>0</v>
      </c>
      <c r="J241" s="471">
        <v>0</v>
      </c>
      <c r="K241" s="471">
        <v>0</v>
      </c>
      <c r="L241" s="475" t="s">
        <v>327</v>
      </c>
      <c r="M241" s="475" t="s">
        <v>327</v>
      </c>
      <c r="N241" s="517">
        <v>74.13</v>
      </c>
    </row>
    <row r="242" spans="1:14">
      <c r="A242" s="473" t="s">
        <v>322</v>
      </c>
      <c r="B242" s="507" t="s">
        <v>324</v>
      </c>
      <c r="C242" s="507" t="s">
        <v>521</v>
      </c>
      <c r="D242" s="507" t="s">
        <v>304</v>
      </c>
      <c r="E242" s="507" t="s">
        <v>304</v>
      </c>
      <c r="F242" s="474" t="s">
        <v>304</v>
      </c>
      <c r="G242" s="471">
        <v>2372600</v>
      </c>
      <c r="H242" s="471">
        <v>205900</v>
      </c>
      <c r="I242" s="471">
        <v>273100</v>
      </c>
      <c r="J242" s="471">
        <v>436100</v>
      </c>
      <c r="K242" s="471">
        <v>568100</v>
      </c>
      <c r="L242" s="471">
        <v>517500</v>
      </c>
      <c r="M242" s="471">
        <v>281200</v>
      </c>
      <c r="N242" s="517">
        <v>91.7</v>
      </c>
    </row>
    <row r="243" spans="1:14">
      <c r="A243" s="473" t="s">
        <v>322</v>
      </c>
      <c r="B243" s="507" t="s">
        <v>324</v>
      </c>
      <c r="C243" s="507" t="s">
        <v>521</v>
      </c>
      <c r="D243" s="507" t="s">
        <v>304</v>
      </c>
      <c r="E243" s="507" t="s">
        <v>496</v>
      </c>
      <c r="F243" s="474" t="s">
        <v>304</v>
      </c>
      <c r="G243" s="471">
        <v>1168400</v>
      </c>
      <c r="H243" s="471">
        <v>5000</v>
      </c>
      <c r="I243" s="471">
        <v>31800</v>
      </c>
      <c r="J243" s="471">
        <v>81500</v>
      </c>
      <c r="K243" s="471">
        <v>261500</v>
      </c>
      <c r="L243" s="471">
        <v>476900</v>
      </c>
      <c r="M243" s="471">
        <v>273800</v>
      </c>
      <c r="N243" s="517">
        <v>127.69</v>
      </c>
    </row>
    <row r="244" spans="1:14">
      <c r="A244" s="473" t="s">
        <v>322</v>
      </c>
      <c r="B244" s="507" t="s">
        <v>324</v>
      </c>
      <c r="C244" s="507" t="s">
        <v>521</v>
      </c>
      <c r="D244" s="507" t="s">
        <v>304</v>
      </c>
      <c r="E244" s="507" t="s">
        <v>496</v>
      </c>
      <c r="F244" s="474" t="s">
        <v>489</v>
      </c>
      <c r="G244" s="471">
        <v>1005100</v>
      </c>
      <c r="H244" s="471">
        <v>4500</v>
      </c>
      <c r="I244" s="471">
        <v>28700</v>
      </c>
      <c r="J244" s="471">
        <v>73100</v>
      </c>
      <c r="K244" s="471">
        <v>235900</v>
      </c>
      <c r="L244" s="471">
        <v>401800</v>
      </c>
      <c r="M244" s="471">
        <v>226600</v>
      </c>
      <c r="N244" s="517">
        <v>126.29</v>
      </c>
    </row>
    <row r="245" spans="1:14">
      <c r="A245" s="473" t="s">
        <v>322</v>
      </c>
      <c r="B245" s="507" t="s">
        <v>324</v>
      </c>
      <c r="C245" s="507" t="s">
        <v>521</v>
      </c>
      <c r="D245" s="507" t="s">
        <v>304</v>
      </c>
      <c r="E245" s="507" t="s">
        <v>496</v>
      </c>
      <c r="F245" s="474" t="s">
        <v>490</v>
      </c>
      <c r="G245" s="471">
        <v>163300</v>
      </c>
      <c r="H245" s="471">
        <v>400</v>
      </c>
      <c r="I245" s="471">
        <v>3100</v>
      </c>
      <c r="J245" s="471">
        <v>8400</v>
      </c>
      <c r="K245" s="471">
        <v>25600</v>
      </c>
      <c r="L245" s="471">
        <v>75200</v>
      </c>
      <c r="M245" s="471">
        <v>47300</v>
      </c>
      <c r="N245" s="517">
        <v>136.16999999999999</v>
      </c>
    </row>
    <row r="246" spans="1:14">
      <c r="A246" s="473" t="s">
        <v>322</v>
      </c>
      <c r="B246" s="507" t="s">
        <v>324</v>
      </c>
      <c r="C246" s="507" t="s">
        <v>521</v>
      </c>
      <c r="D246" s="507" t="s">
        <v>304</v>
      </c>
      <c r="E246" s="507" t="s">
        <v>500</v>
      </c>
      <c r="F246" s="474" t="s">
        <v>304</v>
      </c>
      <c r="G246" s="471">
        <v>59500</v>
      </c>
      <c r="H246" s="471">
        <v>5100</v>
      </c>
      <c r="I246" s="471">
        <v>14300</v>
      </c>
      <c r="J246" s="471">
        <v>15400</v>
      </c>
      <c r="K246" s="471">
        <v>8500</v>
      </c>
      <c r="L246" s="471">
        <v>3900</v>
      </c>
      <c r="M246" s="471">
        <v>1500</v>
      </c>
      <c r="N246" s="517">
        <v>61.72</v>
      </c>
    </row>
    <row r="247" spans="1:14">
      <c r="A247" s="473" t="s">
        <v>322</v>
      </c>
      <c r="B247" s="507" t="s">
        <v>324</v>
      </c>
      <c r="C247" s="507" t="s">
        <v>521</v>
      </c>
      <c r="D247" s="507" t="s">
        <v>304</v>
      </c>
      <c r="E247" s="507" t="s">
        <v>500</v>
      </c>
      <c r="F247" s="474" t="s">
        <v>489</v>
      </c>
      <c r="G247" s="471">
        <v>39900</v>
      </c>
      <c r="H247" s="471">
        <v>3200</v>
      </c>
      <c r="I247" s="471">
        <v>10700</v>
      </c>
      <c r="J247" s="471">
        <v>10600</v>
      </c>
      <c r="K247" s="471">
        <v>5400</v>
      </c>
      <c r="L247" s="471">
        <v>2600</v>
      </c>
      <c r="M247" s="471">
        <v>1100</v>
      </c>
      <c r="N247" s="517">
        <v>61.59</v>
      </c>
    </row>
    <row r="248" spans="1:14">
      <c r="A248" s="473" t="s">
        <v>322</v>
      </c>
      <c r="B248" s="507" t="s">
        <v>324</v>
      </c>
      <c r="C248" s="507" t="s">
        <v>521</v>
      </c>
      <c r="D248" s="507" t="s">
        <v>304</v>
      </c>
      <c r="E248" s="507" t="s">
        <v>500</v>
      </c>
      <c r="F248" s="474" t="s">
        <v>490</v>
      </c>
      <c r="G248" s="471">
        <v>19600</v>
      </c>
      <c r="H248" s="471">
        <v>1900</v>
      </c>
      <c r="I248" s="471">
        <v>3600</v>
      </c>
      <c r="J248" s="471">
        <v>4800</v>
      </c>
      <c r="K248" s="471">
        <v>3100</v>
      </c>
      <c r="L248" s="471">
        <v>1300</v>
      </c>
      <c r="M248" s="471">
        <v>400</v>
      </c>
      <c r="N248" s="517">
        <v>62.03</v>
      </c>
    </row>
    <row r="249" spans="1:14">
      <c r="A249" s="473" t="s">
        <v>322</v>
      </c>
      <c r="B249" s="507" t="s">
        <v>324</v>
      </c>
      <c r="C249" s="507" t="s">
        <v>521</v>
      </c>
      <c r="D249" s="507" t="s">
        <v>304</v>
      </c>
      <c r="E249" s="507" t="s">
        <v>501</v>
      </c>
      <c r="F249" s="474" t="s">
        <v>304</v>
      </c>
      <c r="G249" s="471">
        <v>1143300</v>
      </c>
      <c r="H249" s="471">
        <v>195800</v>
      </c>
      <c r="I249" s="471">
        <v>226800</v>
      </c>
      <c r="J249" s="471">
        <v>339200</v>
      </c>
      <c r="K249" s="471">
        <v>297900</v>
      </c>
      <c r="L249" s="471">
        <v>36400</v>
      </c>
      <c r="M249" s="471">
        <v>5400</v>
      </c>
      <c r="N249" s="517">
        <v>56.01</v>
      </c>
    </row>
    <row r="250" spans="1:14">
      <c r="A250" s="473" t="s">
        <v>322</v>
      </c>
      <c r="B250" s="507" t="s">
        <v>324</v>
      </c>
      <c r="C250" s="507" t="s">
        <v>521</v>
      </c>
      <c r="D250" s="507" t="s">
        <v>304</v>
      </c>
      <c r="E250" s="507" t="s">
        <v>501</v>
      </c>
      <c r="F250" s="474" t="s">
        <v>489</v>
      </c>
      <c r="G250" s="471">
        <v>70500</v>
      </c>
      <c r="H250" s="471">
        <v>20500</v>
      </c>
      <c r="I250" s="471">
        <v>23400</v>
      </c>
      <c r="J250" s="471">
        <v>11500</v>
      </c>
      <c r="K250" s="471">
        <v>2300</v>
      </c>
      <c r="L250" s="471">
        <v>1300</v>
      </c>
      <c r="M250" s="471">
        <v>100</v>
      </c>
      <c r="N250" s="517">
        <v>39.47</v>
      </c>
    </row>
    <row r="251" spans="1:14">
      <c r="A251" s="473" t="s">
        <v>322</v>
      </c>
      <c r="B251" s="507" t="s">
        <v>324</v>
      </c>
      <c r="C251" s="507" t="s">
        <v>521</v>
      </c>
      <c r="D251" s="507" t="s">
        <v>304</v>
      </c>
      <c r="E251" s="507" t="s">
        <v>501</v>
      </c>
      <c r="F251" s="474" t="s">
        <v>490</v>
      </c>
      <c r="G251" s="471">
        <v>1072700</v>
      </c>
      <c r="H251" s="471">
        <v>175400</v>
      </c>
      <c r="I251" s="471">
        <v>203500</v>
      </c>
      <c r="J251" s="471">
        <v>327600</v>
      </c>
      <c r="K251" s="471">
        <v>295600</v>
      </c>
      <c r="L251" s="471">
        <v>35100</v>
      </c>
      <c r="M251" s="471">
        <v>5300</v>
      </c>
      <c r="N251" s="517">
        <v>56.95</v>
      </c>
    </row>
    <row r="252" spans="1:14">
      <c r="A252" s="473" t="s">
        <v>322</v>
      </c>
      <c r="B252" s="507" t="s">
        <v>324</v>
      </c>
      <c r="C252" s="507" t="s">
        <v>521</v>
      </c>
      <c r="D252" s="507" t="s">
        <v>304</v>
      </c>
      <c r="E252" s="507" t="s">
        <v>509</v>
      </c>
      <c r="F252" s="474" t="s">
        <v>304</v>
      </c>
      <c r="G252" s="471">
        <v>1500</v>
      </c>
      <c r="H252" s="471">
        <v>0</v>
      </c>
      <c r="I252" s="471">
        <v>100</v>
      </c>
      <c r="J252" s="471">
        <v>100</v>
      </c>
      <c r="K252" s="471">
        <v>100</v>
      </c>
      <c r="L252" s="471">
        <v>300</v>
      </c>
      <c r="M252" s="471">
        <v>400</v>
      </c>
      <c r="N252" s="517">
        <v>179.77</v>
      </c>
    </row>
    <row r="253" spans="1:14">
      <c r="A253" s="473" t="s">
        <v>322</v>
      </c>
      <c r="B253" s="507" t="s">
        <v>324</v>
      </c>
      <c r="C253" s="507" t="s">
        <v>521</v>
      </c>
      <c r="D253" s="507" t="s">
        <v>473</v>
      </c>
      <c r="E253" s="507" t="s">
        <v>304</v>
      </c>
      <c r="F253" s="474" t="s">
        <v>304</v>
      </c>
      <c r="G253" s="471">
        <v>1523900</v>
      </c>
      <c r="H253" s="471">
        <v>6900</v>
      </c>
      <c r="I253" s="471">
        <v>44400</v>
      </c>
      <c r="J253" s="471">
        <v>214600</v>
      </c>
      <c r="K253" s="471">
        <v>486600</v>
      </c>
      <c r="L253" s="471">
        <v>497500</v>
      </c>
      <c r="M253" s="471">
        <v>273800</v>
      </c>
      <c r="N253" s="517">
        <v>113.7</v>
      </c>
    </row>
    <row r="254" spans="1:14">
      <c r="A254" s="473" t="s">
        <v>322</v>
      </c>
      <c r="B254" s="507" t="s">
        <v>324</v>
      </c>
      <c r="C254" s="507" t="s">
        <v>521</v>
      </c>
      <c r="D254" s="507" t="s">
        <v>473</v>
      </c>
      <c r="E254" s="507" t="s">
        <v>496</v>
      </c>
      <c r="F254" s="474" t="s">
        <v>304</v>
      </c>
      <c r="G254" s="471">
        <v>1091900</v>
      </c>
      <c r="H254" s="471">
        <v>3500</v>
      </c>
      <c r="I254" s="471">
        <v>26200</v>
      </c>
      <c r="J254" s="471">
        <v>73500</v>
      </c>
      <c r="K254" s="471">
        <v>250500</v>
      </c>
      <c r="L254" s="471">
        <v>467900</v>
      </c>
      <c r="M254" s="471">
        <v>270100</v>
      </c>
      <c r="N254" s="517">
        <v>128.99</v>
      </c>
    </row>
    <row r="255" spans="1:14">
      <c r="A255" s="473" t="s">
        <v>322</v>
      </c>
      <c r="B255" s="507" t="s">
        <v>324</v>
      </c>
      <c r="C255" s="507" t="s">
        <v>521</v>
      </c>
      <c r="D255" s="507" t="s">
        <v>473</v>
      </c>
      <c r="E255" s="507" t="s">
        <v>496</v>
      </c>
      <c r="F255" s="474" t="s">
        <v>489</v>
      </c>
      <c r="G255" s="471">
        <v>938000</v>
      </c>
      <c r="H255" s="471">
        <v>3300</v>
      </c>
      <c r="I255" s="471">
        <v>23600</v>
      </c>
      <c r="J255" s="471">
        <v>66300</v>
      </c>
      <c r="K255" s="471">
        <v>226800</v>
      </c>
      <c r="L255" s="471">
        <v>394300</v>
      </c>
      <c r="M255" s="471">
        <v>223600</v>
      </c>
      <c r="N255" s="517">
        <v>127.61</v>
      </c>
    </row>
    <row r="256" spans="1:14">
      <c r="A256" s="473" t="s">
        <v>322</v>
      </c>
      <c r="B256" s="507" t="s">
        <v>324</v>
      </c>
      <c r="C256" s="507" t="s">
        <v>521</v>
      </c>
      <c r="D256" s="507" t="s">
        <v>473</v>
      </c>
      <c r="E256" s="507" t="s">
        <v>496</v>
      </c>
      <c r="F256" s="474" t="s">
        <v>490</v>
      </c>
      <c r="G256" s="471">
        <v>153900</v>
      </c>
      <c r="H256" s="471">
        <v>300</v>
      </c>
      <c r="I256" s="471">
        <v>2600</v>
      </c>
      <c r="J256" s="471">
        <v>7200</v>
      </c>
      <c r="K256" s="471">
        <v>23700</v>
      </c>
      <c r="L256" s="471">
        <v>73600</v>
      </c>
      <c r="M256" s="471">
        <v>46500</v>
      </c>
      <c r="N256" s="517">
        <v>137.41</v>
      </c>
    </row>
    <row r="257" spans="1:14">
      <c r="A257" s="473" t="s">
        <v>322</v>
      </c>
      <c r="B257" s="507" t="s">
        <v>324</v>
      </c>
      <c r="C257" s="507" t="s">
        <v>521</v>
      </c>
      <c r="D257" s="507" t="s">
        <v>473</v>
      </c>
      <c r="E257" s="507" t="s">
        <v>500</v>
      </c>
      <c r="F257" s="474" t="s">
        <v>304</v>
      </c>
      <c r="G257" s="471">
        <v>15300</v>
      </c>
      <c r="H257" s="471">
        <v>500</v>
      </c>
      <c r="I257" s="471">
        <v>2400</v>
      </c>
      <c r="J257" s="471">
        <v>4000</v>
      </c>
      <c r="K257" s="471">
        <v>4500</v>
      </c>
      <c r="L257" s="471">
        <v>2800</v>
      </c>
      <c r="M257" s="471">
        <v>1100</v>
      </c>
      <c r="N257" s="517">
        <v>83.08</v>
      </c>
    </row>
    <row r="258" spans="1:14">
      <c r="A258" s="473" t="s">
        <v>322</v>
      </c>
      <c r="B258" s="507" t="s">
        <v>324</v>
      </c>
      <c r="C258" s="507" t="s">
        <v>521</v>
      </c>
      <c r="D258" s="507" t="s">
        <v>473</v>
      </c>
      <c r="E258" s="507" t="s">
        <v>500</v>
      </c>
      <c r="F258" s="474" t="s">
        <v>489</v>
      </c>
      <c r="G258" s="471">
        <v>12500</v>
      </c>
      <c r="H258" s="471">
        <v>400</v>
      </c>
      <c r="I258" s="471">
        <v>2200</v>
      </c>
      <c r="J258" s="471">
        <v>3500</v>
      </c>
      <c r="K258" s="471">
        <v>3600</v>
      </c>
      <c r="L258" s="471">
        <v>1900</v>
      </c>
      <c r="M258" s="471">
        <v>900</v>
      </c>
      <c r="N258" s="517">
        <v>79.97</v>
      </c>
    </row>
    <row r="259" spans="1:14">
      <c r="A259" s="473" t="s">
        <v>322</v>
      </c>
      <c r="B259" s="507" t="s">
        <v>324</v>
      </c>
      <c r="C259" s="507" t="s">
        <v>521</v>
      </c>
      <c r="D259" s="507" t="s">
        <v>473</v>
      </c>
      <c r="E259" s="507" t="s">
        <v>500</v>
      </c>
      <c r="F259" s="474" t="s">
        <v>490</v>
      </c>
      <c r="G259" s="471">
        <v>2800</v>
      </c>
      <c r="H259" s="471">
        <v>0</v>
      </c>
      <c r="I259" s="471">
        <v>200</v>
      </c>
      <c r="J259" s="471">
        <v>600</v>
      </c>
      <c r="K259" s="471">
        <v>900</v>
      </c>
      <c r="L259" s="471">
        <v>900</v>
      </c>
      <c r="M259" s="471">
        <v>200</v>
      </c>
      <c r="N259" s="517">
        <v>97.03</v>
      </c>
    </row>
    <row r="260" spans="1:14">
      <c r="A260" s="473" t="s">
        <v>322</v>
      </c>
      <c r="B260" s="507" t="s">
        <v>324</v>
      </c>
      <c r="C260" s="507" t="s">
        <v>521</v>
      </c>
      <c r="D260" s="507" t="s">
        <v>473</v>
      </c>
      <c r="E260" s="507" t="s">
        <v>501</v>
      </c>
      <c r="F260" s="474" t="s">
        <v>304</v>
      </c>
      <c r="G260" s="471">
        <v>415900</v>
      </c>
      <c r="H260" s="471">
        <v>2900</v>
      </c>
      <c r="I260" s="471">
        <v>15700</v>
      </c>
      <c r="J260" s="471">
        <v>137000</v>
      </c>
      <c r="K260" s="471">
        <v>231500</v>
      </c>
      <c r="L260" s="471">
        <v>26500</v>
      </c>
      <c r="M260" s="471">
        <v>2200</v>
      </c>
      <c r="N260" s="517">
        <v>74.5</v>
      </c>
    </row>
    <row r="261" spans="1:14">
      <c r="A261" s="473" t="s">
        <v>322</v>
      </c>
      <c r="B261" s="507" t="s">
        <v>324</v>
      </c>
      <c r="C261" s="507" t="s">
        <v>521</v>
      </c>
      <c r="D261" s="507" t="s">
        <v>473</v>
      </c>
      <c r="E261" s="507" t="s">
        <v>501</v>
      </c>
      <c r="F261" s="474" t="s">
        <v>489</v>
      </c>
      <c r="G261" s="471">
        <v>1600</v>
      </c>
      <c r="H261" s="471">
        <v>100</v>
      </c>
      <c r="I261" s="471">
        <v>200</v>
      </c>
      <c r="J261" s="471">
        <v>200</v>
      </c>
      <c r="K261" s="471">
        <v>400</v>
      </c>
      <c r="L261" s="471">
        <v>600</v>
      </c>
      <c r="M261" s="471">
        <v>0</v>
      </c>
      <c r="N261" s="517">
        <v>83.87</v>
      </c>
    </row>
    <row r="262" spans="1:14">
      <c r="A262" s="473" t="s">
        <v>322</v>
      </c>
      <c r="B262" s="507" t="s">
        <v>324</v>
      </c>
      <c r="C262" s="507" t="s">
        <v>521</v>
      </c>
      <c r="D262" s="507" t="s">
        <v>473</v>
      </c>
      <c r="E262" s="507" t="s">
        <v>501</v>
      </c>
      <c r="F262" s="474" t="s">
        <v>490</v>
      </c>
      <c r="G262" s="471">
        <v>414300</v>
      </c>
      <c r="H262" s="471">
        <v>2800</v>
      </c>
      <c r="I262" s="471">
        <v>15500</v>
      </c>
      <c r="J262" s="471">
        <v>136800</v>
      </c>
      <c r="K262" s="471">
        <v>231100</v>
      </c>
      <c r="L262" s="471">
        <v>26000</v>
      </c>
      <c r="M262" s="471">
        <v>2200</v>
      </c>
      <c r="N262" s="517">
        <v>74.459999999999994</v>
      </c>
    </row>
    <row r="263" spans="1:14">
      <c r="A263" s="473" t="s">
        <v>322</v>
      </c>
      <c r="B263" s="507" t="s">
        <v>324</v>
      </c>
      <c r="C263" s="507" t="s">
        <v>521</v>
      </c>
      <c r="D263" s="507" t="s">
        <v>473</v>
      </c>
      <c r="E263" s="507" t="s">
        <v>509</v>
      </c>
      <c r="F263" s="474" t="s">
        <v>304</v>
      </c>
      <c r="G263" s="471">
        <v>800</v>
      </c>
      <c r="H263" s="471">
        <v>0</v>
      </c>
      <c r="I263" s="471">
        <v>0</v>
      </c>
      <c r="J263" s="471">
        <v>100</v>
      </c>
      <c r="K263" s="471">
        <v>100</v>
      </c>
      <c r="L263" s="471">
        <v>200</v>
      </c>
      <c r="M263" s="471">
        <v>400</v>
      </c>
      <c r="N263" s="517">
        <v>200.75</v>
      </c>
    </row>
    <row r="264" spans="1:14">
      <c r="A264" s="473" t="s">
        <v>322</v>
      </c>
      <c r="B264" s="507" t="s">
        <v>324</v>
      </c>
      <c r="C264" s="507" t="s">
        <v>521</v>
      </c>
      <c r="D264" s="507" t="s">
        <v>474</v>
      </c>
      <c r="E264" s="507" t="s">
        <v>304</v>
      </c>
      <c r="F264" s="474" t="s">
        <v>304</v>
      </c>
      <c r="G264" s="471">
        <v>758000</v>
      </c>
      <c r="H264" s="471">
        <v>199000</v>
      </c>
      <c r="I264" s="471">
        <v>228700</v>
      </c>
      <c r="J264" s="471">
        <v>221500</v>
      </c>
      <c r="K264" s="471">
        <v>81400</v>
      </c>
      <c r="L264" s="471">
        <v>20000</v>
      </c>
      <c r="M264" s="471">
        <v>7300</v>
      </c>
      <c r="N264" s="517">
        <v>47.47</v>
      </c>
    </row>
    <row r="265" spans="1:14">
      <c r="A265" s="473" t="s">
        <v>322</v>
      </c>
      <c r="B265" s="507" t="s">
        <v>324</v>
      </c>
      <c r="C265" s="507" t="s">
        <v>521</v>
      </c>
      <c r="D265" s="507" t="s">
        <v>474</v>
      </c>
      <c r="E265" s="507" t="s">
        <v>496</v>
      </c>
      <c r="F265" s="474" t="s">
        <v>304</v>
      </c>
      <c r="G265" s="471">
        <v>38700</v>
      </c>
      <c r="H265" s="471">
        <v>1400</v>
      </c>
      <c r="I265" s="471">
        <v>5600</v>
      </c>
      <c r="J265" s="471">
        <v>8000</v>
      </c>
      <c r="K265" s="471">
        <v>11000</v>
      </c>
      <c r="L265" s="471">
        <v>9000</v>
      </c>
      <c r="M265" s="471">
        <v>3700</v>
      </c>
      <c r="N265" s="517">
        <v>90.93</v>
      </c>
    </row>
    <row r="266" spans="1:14">
      <c r="A266" s="473" t="s">
        <v>322</v>
      </c>
      <c r="B266" s="507" t="s">
        <v>324</v>
      </c>
      <c r="C266" s="507" t="s">
        <v>521</v>
      </c>
      <c r="D266" s="507" t="s">
        <v>474</v>
      </c>
      <c r="E266" s="507" t="s">
        <v>496</v>
      </c>
      <c r="F266" s="474" t="s">
        <v>489</v>
      </c>
      <c r="G266" s="471">
        <v>32600</v>
      </c>
      <c r="H266" s="471">
        <v>1300</v>
      </c>
      <c r="I266" s="471">
        <v>5100</v>
      </c>
      <c r="J266" s="471">
        <v>6800</v>
      </c>
      <c r="K266" s="471">
        <v>9100</v>
      </c>
      <c r="L266" s="471">
        <v>7400</v>
      </c>
      <c r="M266" s="471">
        <v>2900</v>
      </c>
      <c r="N266" s="517">
        <v>88.37</v>
      </c>
    </row>
    <row r="267" spans="1:14">
      <c r="A267" s="473" t="s">
        <v>322</v>
      </c>
      <c r="B267" s="507" t="s">
        <v>324</v>
      </c>
      <c r="C267" s="507" t="s">
        <v>521</v>
      </c>
      <c r="D267" s="507" t="s">
        <v>474</v>
      </c>
      <c r="E267" s="507" t="s">
        <v>496</v>
      </c>
      <c r="F267" s="474" t="s">
        <v>490</v>
      </c>
      <c r="G267" s="471">
        <v>6100</v>
      </c>
      <c r="H267" s="471">
        <v>200</v>
      </c>
      <c r="I267" s="471">
        <v>500</v>
      </c>
      <c r="J267" s="471">
        <v>1200</v>
      </c>
      <c r="K267" s="471">
        <v>1900</v>
      </c>
      <c r="L267" s="471">
        <v>1600</v>
      </c>
      <c r="M267" s="471">
        <v>800</v>
      </c>
      <c r="N267" s="517">
        <v>104.6</v>
      </c>
    </row>
    <row r="268" spans="1:14">
      <c r="A268" s="473" t="s">
        <v>322</v>
      </c>
      <c r="B268" s="507" t="s">
        <v>324</v>
      </c>
      <c r="C268" s="507" t="s">
        <v>521</v>
      </c>
      <c r="D268" s="507" t="s">
        <v>474</v>
      </c>
      <c r="E268" s="507" t="s">
        <v>500</v>
      </c>
      <c r="F268" s="474" t="s">
        <v>304</v>
      </c>
      <c r="G268" s="471">
        <v>33400</v>
      </c>
      <c r="H268" s="471">
        <v>4600</v>
      </c>
      <c r="I268" s="471">
        <v>11900</v>
      </c>
      <c r="J268" s="471">
        <v>11300</v>
      </c>
      <c r="K268" s="471">
        <v>4000</v>
      </c>
      <c r="L268" s="471">
        <v>1100</v>
      </c>
      <c r="M268" s="471">
        <v>400</v>
      </c>
      <c r="N268" s="517">
        <v>51.95</v>
      </c>
    </row>
    <row r="269" spans="1:14">
      <c r="A269" s="473" t="s">
        <v>322</v>
      </c>
      <c r="B269" s="507" t="s">
        <v>324</v>
      </c>
      <c r="C269" s="507" t="s">
        <v>521</v>
      </c>
      <c r="D269" s="507" t="s">
        <v>474</v>
      </c>
      <c r="E269" s="507" t="s">
        <v>500</v>
      </c>
      <c r="F269" s="474" t="s">
        <v>489</v>
      </c>
      <c r="G269" s="471">
        <v>21100</v>
      </c>
      <c r="H269" s="471">
        <v>2800</v>
      </c>
      <c r="I269" s="471">
        <v>8500</v>
      </c>
      <c r="J269" s="471">
        <v>7100</v>
      </c>
      <c r="K269" s="471">
        <v>1800</v>
      </c>
      <c r="L269" s="471">
        <v>600</v>
      </c>
      <c r="M269" s="471">
        <v>300</v>
      </c>
      <c r="N269" s="517">
        <v>50.7</v>
      </c>
    </row>
    <row r="270" spans="1:14">
      <c r="A270" s="473" t="s">
        <v>322</v>
      </c>
      <c r="B270" s="507" t="s">
        <v>324</v>
      </c>
      <c r="C270" s="507" t="s">
        <v>521</v>
      </c>
      <c r="D270" s="507" t="s">
        <v>474</v>
      </c>
      <c r="E270" s="507" t="s">
        <v>500</v>
      </c>
      <c r="F270" s="474" t="s">
        <v>490</v>
      </c>
      <c r="G270" s="471">
        <v>12300</v>
      </c>
      <c r="H270" s="471">
        <v>1800</v>
      </c>
      <c r="I270" s="471">
        <v>3500</v>
      </c>
      <c r="J270" s="471">
        <v>4200</v>
      </c>
      <c r="K270" s="471">
        <v>2200</v>
      </c>
      <c r="L270" s="471">
        <v>400</v>
      </c>
      <c r="M270" s="471">
        <v>100</v>
      </c>
      <c r="N270" s="517">
        <v>54.1</v>
      </c>
    </row>
    <row r="271" spans="1:14">
      <c r="A271" s="473" t="s">
        <v>322</v>
      </c>
      <c r="B271" s="507" t="s">
        <v>324</v>
      </c>
      <c r="C271" s="507" t="s">
        <v>521</v>
      </c>
      <c r="D271" s="507" t="s">
        <v>474</v>
      </c>
      <c r="E271" s="507" t="s">
        <v>501</v>
      </c>
      <c r="F271" s="474" t="s">
        <v>304</v>
      </c>
      <c r="G271" s="471">
        <v>685700</v>
      </c>
      <c r="H271" s="471">
        <v>192900</v>
      </c>
      <c r="I271" s="471">
        <v>211100</v>
      </c>
      <c r="J271" s="471">
        <v>202200</v>
      </c>
      <c r="K271" s="471">
        <v>66400</v>
      </c>
      <c r="L271" s="471">
        <v>9900</v>
      </c>
      <c r="M271" s="471">
        <v>3200</v>
      </c>
      <c r="N271" s="517">
        <v>44.8</v>
      </c>
    </row>
    <row r="272" spans="1:14">
      <c r="A272" s="473" t="s">
        <v>322</v>
      </c>
      <c r="B272" s="507" t="s">
        <v>324</v>
      </c>
      <c r="C272" s="507" t="s">
        <v>521</v>
      </c>
      <c r="D272" s="507" t="s">
        <v>474</v>
      </c>
      <c r="E272" s="507" t="s">
        <v>501</v>
      </c>
      <c r="F272" s="474" t="s">
        <v>489</v>
      </c>
      <c r="G272" s="471">
        <v>57500</v>
      </c>
      <c r="H272" s="471">
        <v>20300</v>
      </c>
      <c r="I272" s="471">
        <v>23100</v>
      </c>
      <c r="J272" s="471">
        <v>11300</v>
      </c>
      <c r="K272" s="471">
        <v>1900</v>
      </c>
      <c r="L272" s="471">
        <v>700</v>
      </c>
      <c r="M272" s="471">
        <v>100</v>
      </c>
      <c r="N272" s="517">
        <v>38.229999999999997</v>
      </c>
    </row>
    <row r="273" spans="1:14">
      <c r="A273" s="473" t="s">
        <v>322</v>
      </c>
      <c r="B273" s="507" t="s">
        <v>324</v>
      </c>
      <c r="C273" s="507" t="s">
        <v>521</v>
      </c>
      <c r="D273" s="507" t="s">
        <v>474</v>
      </c>
      <c r="E273" s="507" t="s">
        <v>501</v>
      </c>
      <c r="F273" s="474" t="s">
        <v>490</v>
      </c>
      <c r="G273" s="471">
        <v>628200</v>
      </c>
      <c r="H273" s="471">
        <v>172600</v>
      </c>
      <c r="I273" s="471">
        <v>188000</v>
      </c>
      <c r="J273" s="471">
        <v>190900</v>
      </c>
      <c r="K273" s="471">
        <v>64600</v>
      </c>
      <c r="L273" s="471">
        <v>9100</v>
      </c>
      <c r="M273" s="471">
        <v>3100</v>
      </c>
      <c r="N273" s="517">
        <v>45.4</v>
      </c>
    </row>
    <row r="274" spans="1:14">
      <c r="A274" s="473" t="s">
        <v>322</v>
      </c>
      <c r="B274" s="507" t="s">
        <v>324</v>
      </c>
      <c r="C274" s="507" t="s">
        <v>521</v>
      </c>
      <c r="D274" s="507" t="s">
        <v>474</v>
      </c>
      <c r="E274" s="507" t="s">
        <v>509</v>
      </c>
      <c r="F274" s="474" t="s">
        <v>304</v>
      </c>
      <c r="G274" s="471">
        <v>200</v>
      </c>
      <c r="H274" s="475" t="s">
        <v>327</v>
      </c>
      <c r="I274" s="471">
        <v>0</v>
      </c>
      <c r="J274" s="471">
        <v>0</v>
      </c>
      <c r="K274" s="471">
        <v>0</v>
      </c>
      <c r="L274" s="471">
        <v>0</v>
      </c>
      <c r="M274" s="475" t="s">
        <v>327</v>
      </c>
      <c r="N274" s="517">
        <v>70.36</v>
      </c>
    </row>
    <row r="275" spans="1:14">
      <c r="A275" s="473" t="s">
        <v>322</v>
      </c>
      <c r="B275" s="507" t="s">
        <v>324</v>
      </c>
      <c r="C275" s="507" t="s">
        <v>521</v>
      </c>
      <c r="D275" s="507" t="s">
        <v>475</v>
      </c>
      <c r="E275" s="507" t="s">
        <v>304</v>
      </c>
      <c r="F275" s="474" t="s">
        <v>304</v>
      </c>
      <c r="G275" s="471">
        <v>104400</v>
      </c>
      <c r="H275" s="471">
        <v>6200</v>
      </c>
      <c r="I275" s="471">
        <v>39800</v>
      </c>
      <c r="J275" s="471">
        <v>46700</v>
      </c>
      <c r="K275" s="471">
        <v>11300</v>
      </c>
      <c r="L275" s="471">
        <v>400</v>
      </c>
      <c r="M275" s="471">
        <v>100</v>
      </c>
      <c r="N275" s="517">
        <v>51.25</v>
      </c>
    </row>
    <row r="276" spans="1:14">
      <c r="A276" s="473" t="s">
        <v>322</v>
      </c>
      <c r="B276" s="507" t="s">
        <v>324</v>
      </c>
      <c r="C276" s="507" t="s">
        <v>521</v>
      </c>
      <c r="D276" s="507" t="s">
        <v>475</v>
      </c>
      <c r="E276" s="507" t="s">
        <v>496</v>
      </c>
      <c r="F276" s="474" t="s">
        <v>304</v>
      </c>
      <c r="G276" s="471">
        <v>600</v>
      </c>
      <c r="H276" s="471">
        <v>0</v>
      </c>
      <c r="I276" s="471">
        <v>200</v>
      </c>
      <c r="J276" s="471">
        <v>100</v>
      </c>
      <c r="K276" s="471">
        <v>200</v>
      </c>
      <c r="L276" s="471">
        <v>100</v>
      </c>
      <c r="M276" s="475" t="s">
        <v>327</v>
      </c>
      <c r="N276" s="517">
        <v>67.2</v>
      </c>
    </row>
    <row r="277" spans="1:14">
      <c r="A277" s="473" t="s">
        <v>322</v>
      </c>
      <c r="B277" s="507" t="s">
        <v>324</v>
      </c>
      <c r="C277" s="507" t="s">
        <v>521</v>
      </c>
      <c r="D277" s="507" t="s">
        <v>475</v>
      </c>
      <c r="E277" s="507" t="s">
        <v>496</v>
      </c>
      <c r="F277" s="474" t="s">
        <v>489</v>
      </c>
      <c r="G277" s="471">
        <v>500</v>
      </c>
      <c r="H277" s="475" t="s">
        <v>327</v>
      </c>
      <c r="I277" s="471">
        <v>200</v>
      </c>
      <c r="J277" s="471">
        <v>0</v>
      </c>
      <c r="K277" s="471">
        <v>200</v>
      </c>
      <c r="L277" s="471">
        <v>100</v>
      </c>
      <c r="M277" s="475" t="s">
        <v>327</v>
      </c>
      <c r="N277" s="517">
        <v>70.52</v>
      </c>
    </row>
    <row r="278" spans="1:14">
      <c r="A278" s="473" t="s">
        <v>322</v>
      </c>
      <c r="B278" s="507" t="s">
        <v>324</v>
      </c>
      <c r="C278" s="507" t="s">
        <v>521</v>
      </c>
      <c r="D278" s="507" t="s">
        <v>475</v>
      </c>
      <c r="E278" s="507" t="s">
        <v>496</v>
      </c>
      <c r="F278" s="474" t="s">
        <v>490</v>
      </c>
      <c r="G278" s="471">
        <v>100</v>
      </c>
      <c r="H278" s="471">
        <v>0</v>
      </c>
      <c r="I278" s="471">
        <v>0</v>
      </c>
      <c r="J278" s="471">
        <v>100</v>
      </c>
      <c r="K278" s="475" t="s">
        <v>327</v>
      </c>
      <c r="L278" s="475" t="s">
        <v>327</v>
      </c>
      <c r="M278" s="475" t="s">
        <v>327</v>
      </c>
      <c r="N278" s="517">
        <v>49.95</v>
      </c>
    </row>
    <row r="279" spans="1:14">
      <c r="A279" s="473" t="s">
        <v>322</v>
      </c>
      <c r="B279" s="507" t="s">
        <v>324</v>
      </c>
      <c r="C279" s="507" t="s">
        <v>521</v>
      </c>
      <c r="D279" s="507" t="s">
        <v>475</v>
      </c>
      <c r="E279" s="507" t="s">
        <v>500</v>
      </c>
      <c r="F279" s="474" t="s">
        <v>304</v>
      </c>
      <c r="G279" s="471">
        <v>1800</v>
      </c>
      <c r="H279" s="471">
        <v>200</v>
      </c>
      <c r="I279" s="471">
        <v>500</v>
      </c>
      <c r="J279" s="471">
        <v>800</v>
      </c>
      <c r="K279" s="471">
        <v>200</v>
      </c>
      <c r="L279" s="471">
        <v>100</v>
      </c>
      <c r="M279" s="471">
        <v>0</v>
      </c>
      <c r="N279" s="517">
        <v>55.4</v>
      </c>
    </row>
    <row r="280" spans="1:14">
      <c r="A280" s="473" t="s">
        <v>322</v>
      </c>
      <c r="B280" s="507" t="s">
        <v>324</v>
      </c>
      <c r="C280" s="507" t="s">
        <v>521</v>
      </c>
      <c r="D280" s="507" t="s">
        <v>475</v>
      </c>
      <c r="E280" s="507" t="s">
        <v>500</v>
      </c>
      <c r="F280" s="474" t="s">
        <v>489</v>
      </c>
      <c r="G280" s="471">
        <v>1000</v>
      </c>
      <c r="H280" s="471">
        <v>100</v>
      </c>
      <c r="I280" s="471">
        <v>300</v>
      </c>
      <c r="J280" s="471">
        <v>300</v>
      </c>
      <c r="K280" s="471">
        <v>200</v>
      </c>
      <c r="L280" s="471">
        <v>100</v>
      </c>
      <c r="M280" s="471">
        <v>0</v>
      </c>
      <c r="N280" s="517">
        <v>61.3</v>
      </c>
    </row>
    <row r="281" spans="1:14">
      <c r="A281" s="473" t="s">
        <v>322</v>
      </c>
      <c r="B281" s="507" t="s">
        <v>324</v>
      </c>
      <c r="C281" s="507" t="s">
        <v>521</v>
      </c>
      <c r="D281" s="507" t="s">
        <v>475</v>
      </c>
      <c r="E281" s="507" t="s">
        <v>500</v>
      </c>
      <c r="F281" s="474" t="s">
        <v>490</v>
      </c>
      <c r="G281" s="471">
        <v>800</v>
      </c>
      <c r="H281" s="471">
        <v>100</v>
      </c>
      <c r="I281" s="471">
        <v>200</v>
      </c>
      <c r="J281" s="471">
        <v>500</v>
      </c>
      <c r="K281" s="471">
        <v>0</v>
      </c>
      <c r="L281" s="475" t="s">
        <v>327</v>
      </c>
      <c r="M281" s="475" t="s">
        <v>327</v>
      </c>
      <c r="N281" s="517">
        <v>48.16</v>
      </c>
    </row>
    <row r="282" spans="1:14">
      <c r="A282" s="473" t="s">
        <v>322</v>
      </c>
      <c r="B282" s="507" t="s">
        <v>324</v>
      </c>
      <c r="C282" s="507" t="s">
        <v>521</v>
      </c>
      <c r="D282" s="507" t="s">
        <v>475</v>
      </c>
      <c r="E282" s="507" t="s">
        <v>501</v>
      </c>
      <c r="F282" s="474" t="s">
        <v>304</v>
      </c>
      <c r="G282" s="471">
        <v>101900</v>
      </c>
      <c r="H282" s="471">
        <v>5900</v>
      </c>
      <c r="I282" s="471">
        <v>39100</v>
      </c>
      <c r="J282" s="471">
        <v>45800</v>
      </c>
      <c r="K282" s="471">
        <v>10800</v>
      </c>
      <c r="L282" s="471">
        <v>200</v>
      </c>
      <c r="M282" s="471">
        <v>0</v>
      </c>
      <c r="N282" s="517">
        <v>51.08</v>
      </c>
    </row>
    <row r="283" spans="1:14">
      <c r="A283" s="473" t="s">
        <v>322</v>
      </c>
      <c r="B283" s="507" t="s">
        <v>324</v>
      </c>
      <c r="C283" s="507" t="s">
        <v>521</v>
      </c>
      <c r="D283" s="507" t="s">
        <v>475</v>
      </c>
      <c r="E283" s="507" t="s">
        <v>501</v>
      </c>
      <c r="F283" s="474" t="s">
        <v>489</v>
      </c>
      <c r="G283" s="471">
        <v>700</v>
      </c>
      <c r="H283" s="471">
        <v>0</v>
      </c>
      <c r="I283" s="471">
        <v>200</v>
      </c>
      <c r="J283" s="471">
        <v>300</v>
      </c>
      <c r="K283" s="471">
        <v>200</v>
      </c>
      <c r="L283" s="475" t="s">
        <v>327</v>
      </c>
      <c r="M283" s="475" t="s">
        <v>327</v>
      </c>
      <c r="N283" s="517">
        <v>54.54</v>
      </c>
    </row>
    <row r="284" spans="1:14">
      <c r="A284" s="473" t="s">
        <v>322</v>
      </c>
      <c r="B284" s="507" t="s">
        <v>324</v>
      </c>
      <c r="C284" s="507" t="s">
        <v>521</v>
      </c>
      <c r="D284" s="507" t="s">
        <v>475</v>
      </c>
      <c r="E284" s="507" t="s">
        <v>501</v>
      </c>
      <c r="F284" s="474" t="s">
        <v>490</v>
      </c>
      <c r="G284" s="471">
        <v>101200</v>
      </c>
      <c r="H284" s="471">
        <v>5900</v>
      </c>
      <c r="I284" s="471">
        <v>38800</v>
      </c>
      <c r="J284" s="471">
        <v>45500</v>
      </c>
      <c r="K284" s="471">
        <v>10700</v>
      </c>
      <c r="L284" s="471">
        <v>200</v>
      </c>
      <c r="M284" s="471">
        <v>0</v>
      </c>
      <c r="N284" s="517">
        <v>51.06</v>
      </c>
    </row>
    <row r="285" spans="1:14">
      <c r="A285" s="473" t="s">
        <v>322</v>
      </c>
      <c r="B285" s="507" t="s">
        <v>324</v>
      </c>
      <c r="C285" s="507" t="s">
        <v>521</v>
      </c>
      <c r="D285" s="507" t="s">
        <v>475</v>
      </c>
      <c r="E285" s="507" t="s">
        <v>509</v>
      </c>
      <c r="F285" s="474" t="s">
        <v>304</v>
      </c>
      <c r="G285" s="475" t="s">
        <v>327</v>
      </c>
      <c r="H285" s="475" t="s">
        <v>327</v>
      </c>
      <c r="I285" s="475" t="s">
        <v>327</v>
      </c>
      <c r="J285" s="475" t="s">
        <v>327</v>
      </c>
      <c r="K285" s="475" t="s">
        <v>327</v>
      </c>
      <c r="L285" s="475" t="s">
        <v>327</v>
      </c>
      <c r="M285" s="475" t="s">
        <v>327</v>
      </c>
      <c r="N285" s="518" t="s">
        <v>327</v>
      </c>
    </row>
    <row r="286" spans="1:14">
      <c r="A286" s="473" t="s">
        <v>322</v>
      </c>
      <c r="B286" s="507" t="s">
        <v>324</v>
      </c>
      <c r="C286" s="507" t="s">
        <v>521</v>
      </c>
      <c r="D286" s="507" t="s">
        <v>476</v>
      </c>
      <c r="E286" s="507" t="s">
        <v>304</v>
      </c>
      <c r="F286" s="474" t="s">
        <v>304</v>
      </c>
      <c r="G286" s="471">
        <v>46000</v>
      </c>
      <c r="H286" s="471">
        <v>1800</v>
      </c>
      <c r="I286" s="471">
        <v>17300</v>
      </c>
      <c r="J286" s="471">
        <v>16000</v>
      </c>
      <c r="K286" s="471">
        <v>10400</v>
      </c>
      <c r="L286" s="471">
        <v>600</v>
      </c>
      <c r="M286" s="475" t="s">
        <v>327</v>
      </c>
      <c r="N286" s="517">
        <v>55.62</v>
      </c>
    </row>
    <row r="287" spans="1:14">
      <c r="A287" s="473" t="s">
        <v>322</v>
      </c>
      <c r="B287" s="507" t="s">
        <v>324</v>
      </c>
      <c r="C287" s="507" t="s">
        <v>521</v>
      </c>
      <c r="D287" s="507" t="s">
        <v>476</v>
      </c>
      <c r="E287" s="507" t="s">
        <v>496</v>
      </c>
      <c r="F287" s="474" t="s">
        <v>304</v>
      </c>
      <c r="G287" s="475" t="s">
        <v>327</v>
      </c>
      <c r="H287" s="475" t="s">
        <v>327</v>
      </c>
      <c r="I287" s="475" t="s">
        <v>327</v>
      </c>
      <c r="J287" s="475" t="s">
        <v>327</v>
      </c>
      <c r="K287" s="475" t="s">
        <v>327</v>
      </c>
      <c r="L287" s="475" t="s">
        <v>327</v>
      </c>
      <c r="M287" s="475" t="s">
        <v>327</v>
      </c>
      <c r="N287" s="518" t="s">
        <v>327</v>
      </c>
    </row>
    <row r="288" spans="1:14">
      <c r="A288" s="473" t="s">
        <v>322</v>
      </c>
      <c r="B288" s="507" t="s">
        <v>324</v>
      </c>
      <c r="C288" s="507" t="s">
        <v>521</v>
      </c>
      <c r="D288" s="507" t="s">
        <v>476</v>
      </c>
      <c r="E288" s="507" t="s">
        <v>496</v>
      </c>
      <c r="F288" s="474" t="s">
        <v>489</v>
      </c>
      <c r="G288" s="475" t="s">
        <v>327</v>
      </c>
      <c r="H288" s="475" t="s">
        <v>327</v>
      </c>
      <c r="I288" s="475" t="s">
        <v>327</v>
      </c>
      <c r="J288" s="475" t="s">
        <v>327</v>
      </c>
      <c r="K288" s="475" t="s">
        <v>327</v>
      </c>
      <c r="L288" s="475" t="s">
        <v>327</v>
      </c>
      <c r="M288" s="475" t="s">
        <v>327</v>
      </c>
      <c r="N288" s="518" t="s">
        <v>327</v>
      </c>
    </row>
    <row r="289" spans="1:14">
      <c r="A289" s="473" t="s">
        <v>322</v>
      </c>
      <c r="B289" s="507" t="s">
        <v>324</v>
      </c>
      <c r="C289" s="507" t="s">
        <v>521</v>
      </c>
      <c r="D289" s="507" t="s">
        <v>476</v>
      </c>
      <c r="E289" s="507" t="s">
        <v>496</v>
      </c>
      <c r="F289" s="474" t="s">
        <v>490</v>
      </c>
      <c r="G289" s="475" t="s">
        <v>327</v>
      </c>
      <c r="H289" s="475" t="s">
        <v>327</v>
      </c>
      <c r="I289" s="475" t="s">
        <v>327</v>
      </c>
      <c r="J289" s="475" t="s">
        <v>327</v>
      </c>
      <c r="K289" s="475" t="s">
        <v>327</v>
      </c>
      <c r="L289" s="475" t="s">
        <v>327</v>
      </c>
      <c r="M289" s="475" t="s">
        <v>327</v>
      </c>
      <c r="N289" s="518" t="s">
        <v>327</v>
      </c>
    </row>
    <row r="290" spans="1:14">
      <c r="A290" s="473" t="s">
        <v>322</v>
      </c>
      <c r="B290" s="507" t="s">
        <v>324</v>
      </c>
      <c r="C290" s="507" t="s">
        <v>521</v>
      </c>
      <c r="D290" s="507" t="s">
        <v>476</v>
      </c>
      <c r="E290" s="507" t="s">
        <v>500</v>
      </c>
      <c r="F290" s="474" t="s">
        <v>304</v>
      </c>
      <c r="G290" s="475" t="s">
        <v>327</v>
      </c>
      <c r="H290" s="475" t="s">
        <v>327</v>
      </c>
      <c r="I290" s="475" t="s">
        <v>327</v>
      </c>
      <c r="J290" s="475" t="s">
        <v>327</v>
      </c>
      <c r="K290" s="475" t="s">
        <v>327</v>
      </c>
      <c r="L290" s="475" t="s">
        <v>327</v>
      </c>
      <c r="M290" s="475" t="s">
        <v>327</v>
      </c>
      <c r="N290" s="518" t="s">
        <v>327</v>
      </c>
    </row>
    <row r="291" spans="1:14">
      <c r="A291" s="473" t="s">
        <v>322</v>
      </c>
      <c r="B291" s="507" t="s">
        <v>324</v>
      </c>
      <c r="C291" s="507" t="s">
        <v>521</v>
      </c>
      <c r="D291" s="507" t="s">
        <v>476</v>
      </c>
      <c r="E291" s="507" t="s">
        <v>500</v>
      </c>
      <c r="F291" s="474" t="s">
        <v>489</v>
      </c>
      <c r="G291" s="475" t="s">
        <v>327</v>
      </c>
      <c r="H291" s="475" t="s">
        <v>327</v>
      </c>
      <c r="I291" s="475" t="s">
        <v>327</v>
      </c>
      <c r="J291" s="475" t="s">
        <v>327</v>
      </c>
      <c r="K291" s="475" t="s">
        <v>327</v>
      </c>
      <c r="L291" s="475" t="s">
        <v>327</v>
      </c>
      <c r="M291" s="475" t="s">
        <v>327</v>
      </c>
      <c r="N291" s="518" t="s">
        <v>327</v>
      </c>
    </row>
    <row r="292" spans="1:14">
      <c r="A292" s="473" t="s">
        <v>322</v>
      </c>
      <c r="B292" s="507" t="s">
        <v>324</v>
      </c>
      <c r="C292" s="507" t="s">
        <v>521</v>
      </c>
      <c r="D292" s="507" t="s">
        <v>476</v>
      </c>
      <c r="E292" s="507" t="s">
        <v>500</v>
      </c>
      <c r="F292" s="474" t="s">
        <v>490</v>
      </c>
      <c r="G292" s="475" t="s">
        <v>327</v>
      </c>
      <c r="H292" s="475" t="s">
        <v>327</v>
      </c>
      <c r="I292" s="475" t="s">
        <v>327</v>
      </c>
      <c r="J292" s="475" t="s">
        <v>327</v>
      </c>
      <c r="K292" s="475" t="s">
        <v>327</v>
      </c>
      <c r="L292" s="475" t="s">
        <v>327</v>
      </c>
      <c r="M292" s="475" t="s">
        <v>327</v>
      </c>
      <c r="N292" s="518" t="s">
        <v>327</v>
      </c>
    </row>
    <row r="293" spans="1:14">
      <c r="A293" s="473" t="s">
        <v>322</v>
      </c>
      <c r="B293" s="507" t="s">
        <v>324</v>
      </c>
      <c r="C293" s="507" t="s">
        <v>521</v>
      </c>
      <c r="D293" s="507" t="s">
        <v>476</v>
      </c>
      <c r="E293" s="507" t="s">
        <v>501</v>
      </c>
      <c r="F293" s="474" t="s">
        <v>304</v>
      </c>
      <c r="G293" s="471">
        <v>46000</v>
      </c>
      <c r="H293" s="471">
        <v>1800</v>
      </c>
      <c r="I293" s="471">
        <v>17300</v>
      </c>
      <c r="J293" s="471">
        <v>16000</v>
      </c>
      <c r="K293" s="471">
        <v>10400</v>
      </c>
      <c r="L293" s="471">
        <v>600</v>
      </c>
      <c r="M293" s="475" t="s">
        <v>327</v>
      </c>
      <c r="N293" s="517">
        <v>55.62</v>
      </c>
    </row>
    <row r="294" spans="1:14">
      <c r="A294" s="473" t="s">
        <v>322</v>
      </c>
      <c r="B294" s="507" t="s">
        <v>324</v>
      </c>
      <c r="C294" s="507" t="s">
        <v>521</v>
      </c>
      <c r="D294" s="507" t="s">
        <v>476</v>
      </c>
      <c r="E294" s="507" t="s">
        <v>501</v>
      </c>
      <c r="F294" s="474" t="s">
        <v>489</v>
      </c>
      <c r="G294" s="475" t="s">
        <v>327</v>
      </c>
      <c r="H294" s="475" t="s">
        <v>327</v>
      </c>
      <c r="I294" s="475" t="s">
        <v>327</v>
      </c>
      <c r="J294" s="475" t="s">
        <v>327</v>
      </c>
      <c r="K294" s="475" t="s">
        <v>327</v>
      </c>
      <c r="L294" s="475" t="s">
        <v>327</v>
      </c>
      <c r="M294" s="475" t="s">
        <v>327</v>
      </c>
      <c r="N294" s="518" t="s">
        <v>327</v>
      </c>
    </row>
    <row r="295" spans="1:14">
      <c r="A295" s="473" t="s">
        <v>322</v>
      </c>
      <c r="B295" s="507" t="s">
        <v>324</v>
      </c>
      <c r="C295" s="507" t="s">
        <v>521</v>
      </c>
      <c r="D295" s="507" t="s">
        <v>476</v>
      </c>
      <c r="E295" s="507" t="s">
        <v>501</v>
      </c>
      <c r="F295" s="474" t="s">
        <v>490</v>
      </c>
      <c r="G295" s="471">
        <v>46000</v>
      </c>
      <c r="H295" s="471">
        <v>1800</v>
      </c>
      <c r="I295" s="471">
        <v>17300</v>
      </c>
      <c r="J295" s="471">
        <v>16000</v>
      </c>
      <c r="K295" s="471">
        <v>10400</v>
      </c>
      <c r="L295" s="471">
        <v>600</v>
      </c>
      <c r="M295" s="475" t="s">
        <v>327</v>
      </c>
      <c r="N295" s="517">
        <v>55.62</v>
      </c>
    </row>
    <row r="296" spans="1:14">
      <c r="A296" s="473" t="s">
        <v>322</v>
      </c>
      <c r="B296" s="507" t="s">
        <v>324</v>
      </c>
      <c r="C296" s="507" t="s">
        <v>521</v>
      </c>
      <c r="D296" s="507" t="s">
        <v>476</v>
      </c>
      <c r="E296" s="507" t="s">
        <v>509</v>
      </c>
      <c r="F296" s="474" t="s">
        <v>304</v>
      </c>
      <c r="G296" s="475" t="s">
        <v>327</v>
      </c>
      <c r="H296" s="475" t="s">
        <v>327</v>
      </c>
      <c r="I296" s="475" t="s">
        <v>327</v>
      </c>
      <c r="J296" s="475" t="s">
        <v>327</v>
      </c>
      <c r="K296" s="475" t="s">
        <v>327</v>
      </c>
      <c r="L296" s="475" t="s">
        <v>327</v>
      </c>
      <c r="M296" s="475" t="s">
        <v>327</v>
      </c>
      <c r="N296" s="518" t="s">
        <v>327</v>
      </c>
    </row>
    <row r="297" spans="1:14">
      <c r="A297" s="473" t="s">
        <v>322</v>
      </c>
      <c r="B297" s="507" t="s">
        <v>324</v>
      </c>
      <c r="C297" s="507" t="s">
        <v>521</v>
      </c>
      <c r="D297" s="507" t="s">
        <v>477</v>
      </c>
      <c r="E297" s="507" t="s">
        <v>304</v>
      </c>
      <c r="F297" s="474" t="s">
        <v>304</v>
      </c>
      <c r="G297" s="471">
        <v>557900</v>
      </c>
      <c r="H297" s="471">
        <v>171200</v>
      </c>
      <c r="I297" s="471">
        <v>163100</v>
      </c>
      <c r="J297" s="471">
        <v>148400</v>
      </c>
      <c r="K297" s="471">
        <v>52300</v>
      </c>
      <c r="L297" s="471">
        <v>17100</v>
      </c>
      <c r="M297" s="471">
        <v>5900</v>
      </c>
      <c r="N297" s="517">
        <v>45.91</v>
      </c>
    </row>
    <row r="298" spans="1:14">
      <c r="A298" s="473" t="s">
        <v>322</v>
      </c>
      <c r="B298" s="507" t="s">
        <v>324</v>
      </c>
      <c r="C298" s="507" t="s">
        <v>521</v>
      </c>
      <c r="D298" s="507" t="s">
        <v>477</v>
      </c>
      <c r="E298" s="507" t="s">
        <v>496</v>
      </c>
      <c r="F298" s="474" t="s">
        <v>304</v>
      </c>
      <c r="G298" s="471">
        <v>34500</v>
      </c>
      <c r="H298" s="471">
        <v>1300</v>
      </c>
      <c r="I298" s="471">
        <v>5100</v>
      </c>
      <c r="J298" s="471">
        <v>7600</v>
      </c>
      <c r="K298" s="471">
        <v>9900</v>
      </c>
      <c r="L298" s="471">
        <v>8000</v>
      </c>
      <c r="M298" s="471">
        <v>2600</v>
      </c>
      <c r="N298" s="517">
        <v>86.87</v>
      </c>
    </row>
    <row r="299" spans="1:14">
      <c r="A299" s="473" t="s">
        <v>322</v>
      </c>
      <c r="B299" s="507" t="s">
        <v>324</v>
      </c>
      <c r="C299" s="507" t="s">
        <v>521</v>
      </c>
      <c r="D299" s="507" t="s">
        <v>477</v>
      </c>
      <c r="E299" s="507" t="s">
        <v>496</v>
      </c>
      <c r="F299" s="474" t="s">
        <v>489</v>
      </c>
      <c r="G299" s="471">
        <v>29300</v>
      </c>
      <c r="H299" s="471">
        <v>1200</v>
      </c>
      <c r="I299" s="471">
        <v>4700</v>
      </c>
      <c r="J299" s="471">
        <v>6500</v>
      </c>
      <c r="K299" s="471">
        <v>8200</v>
      </c>
      <c r="L299" s="471">
        <v>6600</v>
      </c>
      <c r="M299" s="471">
        <v>2200</v>
      </c>
      <c r="N299" s="517">
        <v>85.21</v>
      </c>
    </row>
    <row r="300" spans="1:14">
      <c r="A300" s="473" t="s">
        <v>322</v>
      </c>
      <c r="B300" s="507" t="s">
        <v>324</v>
      </c>
      <c r="C300" s="507" t="s">
        <v>521</v>
      </c>
      <c r="D300" s="507" t="s">
        <v>477</v>
      </c>
      <c r="E300" s="507" t="s">
        <v>496</v>
      </c>
      <c r="F300" s="474" t="s">
        <v>490</v>
      </c>
      <c r="G300" s="471">
        <v>5200</v>
      </c>
      <c r="H300" s="471">
        <v>100</v>
      </c>
      <c r="I300" s="471">
        <v>400</v>
      </c>
      <c r="J300" s="471">
        <v>1100</v>
      </c>
      <c r="K300" s="471">
        <v>1800</v>
      </c>
      <c r="L300" s="471">
        <v>1400</v>
      </c>
      <c r="M300" s="471">
        <v>400</v>
      </c>
      <c r="N300" s="517">
        <v>96.22</v>
      </c>
    </row>
    <row r="301" spans="1:14">
      <c r="A301" s="473" t="s">
        <v>322</v>
      </c>
      <c r="B301" s="507" t="s">
        <v>324</v>
      </c>
      <c r="C301" s="507" t="s">
        <v>521</v>
      </c>
      <c r="D301" s="507" t="s">
        <v>477</v>
      </c>
      <c r="E301" s="507" t="s">
        <v>500</v>
      </c>
      <c r="F301" s="474" t="s">
        <v>304</v>
      </c>
      <c r="G301" s="471">
        <v>30000</v>
      </c>
      <c r="H301" s="471">
        <v>4100</v>
      </c>
      <c r="I301" s="471">
        <v>11100</v>
      </c>
      <c r="J301" s="471">
        <v>10200</v>
      </c>
      <c r="K301" s="471">
        <v>3300</v>
      </c>
      <c r="L301" s="471">
        <v>1000</v>
      </c>
      <c r="M301" s="471">
        <v>400</v>
      </c>
      <c r="N301" s="517">
        <v>51.6</v>
      </c>
    </row>
    <row r="302" spans="1:14">
      <c r="A302" s="473" t="s">
        <v>322</v>
      </c>
      <c r="B302" s="507" t="s">
        <v>324</v>
      </c>
      <c r="C302" s="507" t="s">
        <v>521</v>
      </c>
      <c r="D302" s="507" t="s">
        <v>477</v>
      </c>
      <c r="E302" s="507" t="s">
        <v>500</v>
      </c>
      <c r="F302" s="474" t="s">
        <v>489</v>
      </c>
      <c r="G302" s="471">
        <v>19500</v>
      </c>
      <c r="H302" s="471">
        <v>2700</v>
      </c>
      <c r="I302" s="471">
        <v>7900</v>
      </c>
      <c r="J302" s="471">
        <v>6600</v>
      </c>
      <c r="K302" s="471">
        <v>1500</v>
      </c>
      <c r="L302" s="471">
        <v>600</v>
      </c>
      <c r="M302" s="471">
        <v>200</v>
      </c>
      <c r="N302" s="517">
        <v>50.07</v>
      </c>
    </row>
    <row r="303" spans="1:14">
      <c r="A303" s="473" t="s">
        <v>322</v>
      </c>
      <c r="B303" s="507" t="s">
        <v>324</v>
      </c>
      <c r="C303" s="507" t="s">
        <v>521</v>
      </c>
      <c r="D303" s="507" t="s">
        <v>477</v>
      </c>
      <c r="E303" s="507" t="s">
        <v>500</v>
      </c>
      <c r="F303" s="474" t="s">
        <v>490</v>
      </c>
      <c r="G303" s="471">
        <v>10500</v>
      </c>
      <c r="H303" s="471">
        <v>1500</v>
      </c>
      <c r="I303" s="471">
        <v>3100</v>
      </c>
      <c r="J303" s="471">
        <v>3600</v>
      </c>
      <c r="K303" s="471">
        <v>1800</v>
      </c>
      <c r="L303" s="471">
        <v>400</v>
      </c>
      <c r="M303" s="471">
        <v>100</v>
      </c>
      <c r="N303" s="517">
        <v>54.44</v>
      </c>
    </row>
    <row r="304" spans="1:14">
      <c r="A304" s="473" t="s">
        <v>322</v>
      </c>
      <c r="B304" s="507" t="s">
        <v>324</v>
      </c>
      <c r="C304" s="507" t="s">
        <v>521</v>
      </c>
      <c r="D304" s="507" t="s">
        <v>477</v>
      </c>
      <c r="E304" s="507" t="s">
        <v>501</v>
      </c>
      <c r="F304" s="474" t="s">
        <v>304</v>
      </c>
      <c r="G304" s="471">
        <v>493200</v>
      </c>
      <c r="H304" s="471">
        <v>165700</v>
      </c>
      <c r="I304" s="471">
        <v>146800</v>
      </c>
      <c r="J304" s="471">
        <v>130600</v>
      </c>
      <c r="K304" s="471">
        <v>39000</v>
      </c>
      <c r="L304" s="471">
        <v>8100</v>
      </c>
      <c r="M304" s="471">
        <v>2900</v>
      </c>
      <c r="N304" s="517">
        <v>42.68</v>
      </c>
    </row>
    <row r="305" spans="1:14">
      <c r="A305" s="473" t="s">
        <v>322</v>
      </c>
      <c r="B305" s="507" t="s">
        <v>324</v>
      </c>
      <c r="C305" s="507" t="s">
        <v>521</v>
      </c>
      <c r="D305" s="507" t="s">
        <v>477</v>
      </c>
      <c r="E305" s="507" t="s">
        <v>501</v>
      </c>
      <c r="F305" s="474" t="s">
        <v>489</v>
      </c>
      <c r="G305" s="471">
        <v>52900</v>
      </c>
      <c r="H305" s="471">
        <v>18400</v>
      </c>
      <c r="I305" s="471">
        <v>21900</v>
      </c>
      <c r="J305" s="471">
        <v>10300</v>
      </c>
      <c r="K305" s="471">
        <v>1500</v>
      </c>
      <c r="L305" s="471">
        <v>700</v>
      </c>
      <c r="M305" s="471">
        <v>100</v>
      </c>
      <c r="N305" s="517">
        <v>38.14</v>
      </c>
    </row>
    <row r="306" spans="1:14">
      <c r="A306" s="473" t="s">
        <v>322</v>
      </c>
      <c r="B306" s="507" t="s">
        <v>324</v>
      </c>
      <c r="C306" s="507" t="s">
        <v>521</v>
      </c>
      <c r="D306" s="507" t="s">
        <v>477</v>
      </c>
      <c r="E306" s="507" t="s">
        <v>501</v>
      </c>
      <c r="F306" s="474" t="s">
        <v>490</v>
      </c>
      <c r="G306" s="471">
        <v>440300</v>
      </c>
      <c r="H306" s="471">
        <v>147300</v>
      </c>
      <c r="I306" s="471">
        <v>125000</v>
      </c>
      <c r="J306" s="471">
        <v>120300</v>
      </c>
      <c r="K306" s="471">
        <v>37500</v>
      </c>
      <c r="L306" s="471">
        <v>7400</v>
      </c>
      <c r="M306" s="471">
        <v>2800</v>
      </c>
      <c r="N306" s="517">
        <v>43.23</v>
      </c>
    </row>
    <row r="307" spans="1:14">
      <c r="A307" s="473" t="s">
        <v>322</v>
      </c>
      <c r="B307" s="507" t="s">
        <v>324</v>
      </c>
      <c r="C307" s="507" t="s">
        <v>521</v>
      </c>
      <c r="D307" s="507" t="s">
        <v>477</v>
      </c>
      <c r="E307" s="507" t="s">
        <v>509</v>
      </c>
      <c r="F307" s="474" t="s">
        <v>304</v>
      </c>
      <c r="G307" s="471">
        <v>200</v>
      </c>
      <c r="H307" s="475" t="s">
        <v>327</v>
      </c>
      <c r="I307" s="471">
        <v>0</v>
      </c>
      <c r="J307" s="471">
        <v>0</v>
      </c>
      <c r="K307" s="471">
        <v>0</v>
      </c>
      <c r="L307" s="471">
        <v>0</v>
      </c>
      <c r="M307" s="475" t="s">
        <v>327</v>
      </c>
      <c r="N307" s="517">
        <v>72.510000000000005</v>
      </c>
    </row>
    <row r="308" spans="1:14">
      <c r="A308" s="473" t="s">
        <v>322</v>
      </c>
      <c r="B308" s="507" t="s">
        <v>324</v>
      </c>
      <c r="C308" s="507" t="s">
        <v>521</v>
      </c>
      <c r="D308" s="507" t="s">
        <v>478</v>
      </c>
      <c r="E308" s="507" t="s">
        <v>304</v>
      </c>
      <c r="F308" s="474" t="s">
        <v>304</v>
      </c>
      <c r="G308" s="471">
        <v>49700</v>
      </c>
      <c r="H308" s="471">
        <v>19900</v>
      </c>
      <c r="I308" s="471">
        <v>8500</v>
      </c>
      <c r="J308" s="471">
        <v>10400</v>
      </c>
      <c r="K308" s="471">
        <v>7500</v>
      </c>
      <c r="L308" s="471">
        <v>2000</v>
      </c>
      <c r="M308" s="471">
        <v>1400</v>
      </c>
      <c r="N308" s="517">
        <v>49.55</v>
      </c>
    </row>
    <row r="309" spans="1:14">
      <c r="A309" s="473" t="s">
        <v>322</v>
      </c>
      <c r="B309" s="507" t="s">
        <v>324</v>
      </c>
      <c r="C309" s="507" t="s">
        <v>521</v>
      </c>
      <c r="D309" s="507" t="s">
        <v>478</v>
      </c>
      <c r="E309" s="507" t="s">
        <v>496</v>
      </c>
      <c r="F309" s="474" t="s">
        <v>304</v>
      </c>
      <c r="G309" s="471">
        <v>3500</v>
      </c>
      <c r="H309" s="471">
        <v>100</v>
      </c>
      <c r="I309" s="471">
        <v>200</v>
      </c>
      <c r="J309" s="471">
        <v>300</v>
      </c>
      <c r="K309" s="471">
        <v>900</v>
      </c>
      <c r="L309" s="471">
        <v>900</v>
      </c>
      <c r="M309" s="471">
        <v>1100</v>
      </c>
      <c r="N309" s="517">
        <v>135.19999999999999</v>
      </c>
    </row>
    <row r="310" spans="1:14">
      <c r="A310" s="473" t="s">
        <v>322</v>
      </c>
      <c r="B310" s="507" t="s">
        <v>324</v>
      </c>
      <c r="C310" s="507" t="s">
        <v>521</v>
      </c>
      <c r="D310" s="507" t="s">
        <v>478</v>
      </c>
      <c r="E310" s="507" t="s">
        <v>496</v>
      </c>
      <c r="F310" s="474" t="s">
        <v>489</v>
      </c>
      <c r="G310" s="471">
        <v>2700</v>
      </c>
      <c r="H310" s="471">
        <v>100</v>
      </c>
      <c r="I310" s="471">
        <v>200</v>
      </c>
      <c r="J310" s="471">
        <v>300</v>
      </c>
      <c r="K310" s="471">
        <v>700</v>
      </c>
      <c r="L310" s="471">
        <v>800</v>
      </c>
      <c r="M310" s="471">
        <v>700</v>
      </c>
      <c r="N310" s="517">
        <v>125.8</v>
      </c>
    </row>
    <row r="311" spans="1:14">
      <c r="A311" s="473" t="s">
        <v>322</v>
      </c>
      <c r="B311" s="507" t="s">
        <v>324</v>
      </c>
      <c r="C311" s="507" t="s">
        <v>521</v>
      </c>
      <c r="D311" s="507" t="s">
        <v>478</v>
      </c>
      <c r="E311" s="507" t="s">
        <v>496</v>
      </c>
      <c r="F311" s="474" t="s">
        <v>490</v>
      </c>
      <c r="G311" s="471">
        <v>800</v>
      </c>
      <c r="H311" s="471">
        <v>0</v>
      </c>
      <c r="I311" s="471">
        <v>0</v>
      </c>
      <c r="J311" s="471">
        <v>100</v>
      </c>
      <c r="K311" s="471">
        <v>200</v>
      </c>
      <c r="L311" s="471">
        <v>100</v>
      </c>
      <c r="M311" s="471">
        <v>400</v>
      </c>
      <c r="N311" s="517">
        <v>168.58</v>
      </c>
    </row>
    <row r="312" spans="1:14">
      <c r="A312" s="473" t="s">
        <v>322</v>
      </c>
      <c r="B312" s="507" t="s">
        <v>324</v>
      </c>
      <c r="C312" s="507" t="s">
        <v>521</v>
      </c>
      <c r="D312" s="507" t="s">
        <v>478</v>
      </c>
      <c r="E312" s="507" t="s">
        <v>500</v>
      </c>
      <c r="F312" s="474" t="s">
        <v>304</v>
      </c>
      <c r="G312" s="471">
        <v>1600</v>
      </c>
      <c r="H312" s="471">
        <v>300</v>
      </c>
      <c r="I312" s="471">
        <v>400</v>
      </c>
      <c r="J312" s="471">
        <v>300</v>
      </c>
      <c r="K312" s="471">
        <v>500</v>
      </c>
      <c r="L312" s="471">
        <v>0</v>
      </c>
      <c r="M312" s="471">
        <v>0</v>
      </c>
      <c r="N312" s="517">
        <v>54.66</v>
      </c>
    </row>
    <row r="313" spans="1:14">
      <c r="A313" s="473" t="s">
        <v>322</v>
      </c>
      <c r="B313" s="507" t="s">
        <v>324</v>
      </c>
      <c r="C313" s="507" t="s">
        <v>521</v>
      </c>
      <c r="D313" s="507" t="s">
        <v>478</v>
      </c>
      <c r="E313" s="507" t="s">
        <v>500</v>
      </c>
      <c r="F313" s="474" t="s">
        <v>489</v>
      </c>
      <c r="G313" s="471">
        <v>600</v>
      </c>
      <c r="H313" s="471">
        <v>100</v>
      </c>
      <c r="I313" s="471">
        <v>200</v>
      </c>
      <c r="J313" s="471">
        <v>200</v>
      </c>
      <c r="K313" s="471">
        <v>100</v>
      </c>
      <c r="L313" s="475" t="s">
        <v>327</v>
      </c>
      <c r="M313" s="471">
        <v>0</v>
      </c>
      <c r="N313" s="517">
        <v>53.51</v>
      </c>
    </row>
    <row r="314" spans="1:14">
      <c r="A314" s="473" t="s">
        <v>322</v>
      </c>
      <c r="B314" s="507" t="s">
        <v>324</v>
      </c>
      <c r="C314" s="507" t="s">
        <v>521</v>
      </c>
      <c r="D314" s="507" t="s">
        <v>478</v>
      </c>
      <c r="E314" s="507" t="s">
        <v>500</v>
      </c>
      <c r="F314" s="474" t="s">
        <v>490</v>
      </c>
      <c r="G314" s="471">
        <v>1000</v>
      </c>
      <c r="H314" s="471">
        <v>200</v>
      </c>
      <c r="I314" s="471">
        <v>200</v>
      </c>
      <c r="J314" s="471">
        <v>200</v>
      </c>
      <c r="K314" s="471">
        <v>400</v>
      </c>
      <c r="L314" s="471">
        <v>0</v>
      </c>
      <c r="M314" s="475" t="s">
        <v>327</v>
      </c>
      <c r="N314" s="517">
        <v>55.37</v>
      </c>
    </row>
    <row r="315" spans="1:14">
      <c r="A315" s="473" t="s">
        <v>322</v>
      </c>
      <c r="B315" s="507" t="s">
        <v>324</v>
      </c>
      <c r="C315" s="507" t="s">
        <v>521</v>
      </c>
      <c r="D315" s="507" t="s">
        <v>478</v>
      </c>
      <c r="E315" s="507" t="s">
        <v>501</v>
      </c>
      <c r="F315" s="474" t="s">
        <v>304</v>
      </c>
      <c r="G315" s="471">
        <v>44600</v>
      </c>
      <c r="H315" s="471">
        <v>19500</v>
      </c>
      <c r="I315" s="471">
        <v>7900</v>
      </c>
      <c r="J315" s="471">
        <v>9700</v>
      </c>
      <c r="K315" s="471">
        <v>6200</v>
      </c>
      <c r="L315" s="471">
        <v>1000</v>
      </c>
      <c r="M315" s="471">
        <v>300</v>
      </c>
      <c r="N315" s="517">
        <v>42.65</v>
      </c>
    </row>
    <row r="316" spans="1:14">
      <c r="A316" s="473" t="s">
        <v>322</v>
      </c>
      <c r="B316" s="507" t="s">
        <v>324</v>
      </c>
      <c r="C316" s="507" t="s">
        <v>521</v>
      </c>
      <c r="D316" s="507" t="s">
        <v>478</v>
      </c>
      <c r="E316" s="507" t="s">
        <v>501</v>
      </c>
      <c r="F316" s="474" t="s">
        <v>489</v>
      </c>
      <c r="G316" s="471">
        <v>3900</v>
      </c>
      <c r="H316" s="471">
        <v>1900</v>
      </c>
      <c r="I316" s="471">
        <v>1100</v>
      </c>
      <c r="J316" s="471">
        <v>700</v>
      </c>
      <c r="K316" s="471">
        <v>100</v>
      </c>
      <c r="L316" s="471">
        <v>100</v>
      </c>
      <c r="M316" s="475" t="s">
        <v>327</v>
      </c>
      <c r="N316" s="517">
        <v>36.340000000000003</v>
      </c>
    </row>
    <row r="317" spans="1:14">
      <c r="A317" s="473" t="s">
        <v>322</v>
      </c>
      <c r="B317" s="507" t="s">
        <v>324</v>
      </c>
      <c r="C317" s="507" t="s">
        <v>521</v>
      </c>
      <c r="D317" s="507" t="s">
        <v>478</v>
      </c>
      <c r="E317" s="507" t="s">
        <v>501</v>
      </c>
      <c r="F317" s="474" t="s">
        <v>490</v>
      </c>
      <c r="G317" s="471">
        <v>40800</v>
      </c>
      <c r="H317" s="471">
        <v>17600</v>
      </c>
      <c r="I317" s="471">
        <v>6900</v>
      </c>
      <c r="J317" s="471">
        <v>9000</v>
      </c>
      <c r="K317" s="471">
        <v>6000</v>
      </c>
      <c r="L317" s="471">
        <v>900</v>
      </c>
      <c r="M317" s="471">
        <v>300</v>
      </c>
      <c r="N317" s="517">
        <v>43.25</v>
      </c>
    </row>
    <row r="318" spans="1:14">
      <c r="A318" s="473" t="s">
        <v>322</v>
      </c>
      <c r="B318" s="507" t="s">
        <v>324</v>
      </c>
      <c r="C318" s="507" t="s">
        <v>521</v>
      </c>
      <c r="D318" s="507" t="s">
        <v>478</v>
      </c>
      <c r="E318" s="507" t="s">
        <v>509</v>
      </c>
      <c r="F318" s="474" t="s">
        <v>304</v>
      </c>
      <c r="G318" s="471">
        <v>0</v>
      </c>
      <c r="H318" s="475" t="s">
        <v>327</v>
      </c>
      <c r="I318" s="471">
        <v>0</v>
      </c>
      <c r="J318" s="475" t="s">
        <v>327</v>
      </c>
      <c r="K318" s="475" t="s">
        <v>327</v>
      </c>
      <c r="L318" s="475" t="s">
        <v>327</v>
      </c>
      <c r="M318" s="475" t="s">
        <v>327</v>
      </c>
      <c r="N318" s="517">
        <v>36</v>
      </c>
    </row>
    <row r="319" spans="1:14">
      <c r="A319" s="473" t="s">
        <v>322</v>
      </c>
      <c r="B319" s="507" t="s">
        <v>324</v>
      </c>
      <c r="C319" s="507" t="s">
        <v>522</v>
      </c>
      <c r="D319" s="507" t="s">
        <v>304</v>
      </c>
      <c r="E319" s="507" t="s">
        <v>304</v>
      </c>
      <c r="F319" s="474" t="s">
        <v>304</v>
      </c>
      <c r="G319" s="471">
        <v>24800</v>
      </c>
      <c r="H319" s="471">
        <v>300</v>
      </c>
      <c r="I319" s="471">
        <v>1100</v>
      </c>
      <c r="J319" s="471">
        <v>2500</v>
      </c>
      <c r="K319" s="471">
        <v>3900</v>
      </c>
      <c r="L319" s="471">
        <v>6700</v>
      </c>
      <c r="M319" s="471">
        <v>8500</v>
      </c>
      <c r="N319" s="517">
        <v>148.77000000000001</v>
      </c>
    </row>
    <row r="320" spans="1:14">
      <c r="A320" s="473" t="s">
        <v>325</v>
      </c>
      <c r="B320" s="507" t="s">
        <v>326</v>
      </c>
      <c r="C320" s="507" t="s">
        <v>304</v>
      </c>
      <c r="D320" s="507" t="s">
        <v>304</v>
      </c>
      <c r="E320" s="507" t="s">
        <v>304</v>
      </c>
      <c r="F320" s="474" t="s">
        <v>304</v>
      </c>
      <c r="G320" s="471">
        <v>730600</v>
      </c>
      <c r="H320" s="471">
        <v>91700</v>
      </c>
      <c r="I320" s="471">
        <v>103200</v>
      </c>
      <c r="J320" s="471">
        <v>148000</v>
      </c>
      <c r="K320" s="471">
        <v>182600</v>
      </c>
      <c r="L320" s="471">
        <v>128900</v>
      </c>
      <c r="M320" s="471">
        <v>47400</v>
      </c>
      <c r="N320" s="517">
        <v>77.5</v>
      </c>
    </row>
    <row r="321" spans="1:14">
      <c r="A321" s="473" t="s">
        <v>325</v>
      </c>
      <c r="B321" s="507" t="s">
        <v>326</v>
      </c>
      <c r="C321" s="507" t="s">
        <v>304</v>
      </c>
      <c r="D321" s="507" t="s">
        <v>304</v>
      </c>
      <c r="E321" s="507" t="s">
        <v>496</v>
      </c>
      <c r="F321" s="474" t="s">
        <v>304</v>
      </c>
      <c r="G321" s="471">
        <v>261800</v>
      </c>
      <c r="H321" s="471">
        <v>1400</v>
      </c>
      <c r="I321" s="471">
        <v>8700</v>
      </c>
      <c r="J321" s="471">
        <v>21400</v>
      </c>
      <c r="K321" s="471">
        <v>60000</v>
      </c>
      <c r="L321" s="471">
        <v>110600</v>
      </c>
      <c r="M321" s="471">
        <v>44900</v>
      </c>
      <c r="N321" s="517">
        <v>117.57</v>
      </c>
    </row>
    <row r="322" spans="1:14">
      <c r="A322" s="473" t="s">
        <v>325</v>
      </c>
      <c r="B322" s="507" t="s">
        <v>326</v>
      </c>
      <c r="C322" s="507" t="s">
        <v>304</v>
      </c>
      <c r="D322" s="507" t="s">
        <v>304</v>
      </c>
      <c r="E322" s="507" t="s">
        <v>496</v>
      </c>
      <c r="F322" s="474" t="s">
        <v>489</v>
      </c>
      <c r="G322" s="471">
        <v>215200</v>
      </c>
      <c r="H322" s="471">
        <v>1300</v>
      </c>
      <c r="I322" s="471">
        <v>7800</v>
      </c>
      <c r="J322" s="471">
        <v>18900</v>
      </c>
      <c r="K322" s="471">
        <v>52500</v>
      </c>
      <c r="L322" s="471">
        <v>89000</v>
      </c>
      <c r="M322" s="471">
        <v>32700</v>
      </c>
      <c r="N322" s="517">
        <v>114.46</v>
      </c>
    </row>
    <row r="323" spans="1:14">
      <c r="A323" s="473" t="s">
        <v>325</v>
      </c>
      <c r="B323" s="507" t="s">
        <v>326</v>
      </c>
      <c r="C323" s="507" t="s">
        <v>304</v>
      </c>
      <c r="D323" s="507" t="s">
        <v>304</v>
      </c>
      <c r="E323" s="507" t="s">
        <v>496</v>
      </c>
      <c r="F323" s="474" t="s">
        <v>490</v>
      </c>
      <c r="G323" s="471">
        <v>46600</v>
      </c>
      <c r="H323" s="471">
        <v>100</v>
      </c>
      <c r="I323" s="471">
        <v>900</v>
      </c>
      <c r="J323" s="471">
        <v>2500</v>
      </c>
      <c r="K323" s="471">
        <v>7500</v>
      </c>
      <c r="L323" s="471">
        <v>21600</v>
      </c>
      <c r="M323" s="471">
        <v>12200</v>
      </c>
      <c r="N323" s="517">
        <v>131.6</v>
      </c>
    </row>
    <row r="324" spans="1:14">
      <c r="A324" s="473" t="s">
        <v>325</v>
      </c>
      <c r="B324" s="507" t="s">
        <v>326</v>
      </c>
      <c r="C324" s="507" t="s">
        <v>304</v>
      </c>
      <c r="D324" s="507" t="s">
        <v>304</v>
      </c>
      <c r="E324" s="507" t="s">
        <v>500</v>
      </c>
      <c r="F324" s="474" t="s">
        <v>304</v>
      </c>
      <c r="G324" s="471">
        <v>12700</v>
      </c>
      <c r="H324" s="471">
        <v>600</v>
      </c>
      <c r="I324" s="471">
        <v>2200</v>
      </c>
      <c r="J324" s="471">
        <v>2400</v>
      </c>
      <c r="K324" s="471">
        <v>3200</v>
      </c>
      <c r="L324" s="471">
        <v>1500</v>
      </c>
      <c r="M324" s="471">
        <v>600</v>
      </c>
      <c r="N324" s="517">
        <v>75.510000000000005</v>
      </c>
    </row>
    <row r="325" spans="1:14">
      <c r="A325" s="473" t="s">
        <v>325</v>
      </c>
      <c r="B325" s="507" t="s">
        <v>326</v>
      </c>
      <c r="C325" s="507" t="s">
        <v>304</v>
      </c>
      <c r="D325" s="507" t="s">
        <v>304</v>
      </c>
      <c r="E325" s="507" t="s">
        <v>500</v>
      </c>
      <c r="F325" s="474" t="s">
        <v>489</v>
      </c>
      <c r="G325" s="471">
        <v>9300</v>
      </c>
      <c r="H325" s="471">
        <v>500</v>
      </c>
      <c r="I325" s="471">
        <v>1900</v>
      </c>
      <c r="J325" s="471">
        <v>1700</v>
      </c>
      <c r="K325" s="471">
        <v>2300</v>
      </c>
      <c r="L325" s="471">
        <v>1300</v>
      </c>
      <c r="M325" s="471">
        <v>500</v>
      </c>
      <c r="N325" s="517">
        <v>75.05</v>
      </c>
    </row>
    <row r="326" spans="1:14">
      <c r="A326" s="473" t="s">
        <v>325</v>
      </c>
      <c r="B326" s="507" t="s">
        <v>326</v>
      </c>
      <c r="C326" s="507" t="s">
        <v>304</v>
      </c>
      <c r="D326" s="507" t="s">
        <v>304</v>
      </c>
      <c r="E326" s="507" t="s">
        <v>500</v>
      </c>
      <c r="F326" s="474" t="s">
        <v>490</v>
      </c>
      <c r="G326" s="471">
        <v>3400</v>
      </c>
      <c r="H326" s="471">
        <v>100</v>
      </c>
      <c r="I326" s="471">
        <v>300</v>
      </c>
      <c r="J326" s="471">
        <v>700</v>
      </c>
      <c r="K326" s="471">
        <v>900</v>
      </c>
      <c r="L326" s="471">
        <v>200</v>
      </c>
      <c r="M326" s="471">
        <v>100</v>
      </c>
      <c r="N326" s="517">
        <v>77.13</v>
      </c>
    </row>
    <row r="327" spans="1:14">
      <c r="A327" s="473" t="s">
        <v>325</v>
      </c>
      <c r="B327" s="507" t="s">
        <v>326</v>
      </c>
      <c r="C327" s="507" t="s">
        <v>304</v>
      </c>
      <c r="D327" s="507" t="s">
        <v>304</v>
      </c>
      <c r="E327" s="507" t="s">
        <v>501</v>
      </c>
      <c r="F327" s="474" t="s">
        <v>304</v>
      </c>
      <c r="G327" s="471">
        <v>455300</v>
      </c>
      <c r="H327" s="471">
        <v>89600</v>
      </c>
      <c r="I327" s="471">
        <v>92200</v>
      </c>
      <c r="J327" s="471">
        <v>124200</v>
      </c>
      <c r="K327" s="471">
        <v>119300</v>
      </c>
      <c r="L327" s="471">
        <v>16700</v>
      </c>
      <c r="M327" s="471">
        <v>1800</v>
      </c>
      <c r="N327" s="517">
        <v>55.18</v>
      </c>
    </row>
    <row r="328" spans="1:14">
      <c r="A328" s="473" t="s">
        <v>325</v>
      </c>
      <c r="B328" s="507" t="s">
        <v>326</v>
      </c>
      <c r="C328" s="507" t="s">
        <v>304</v>
      </c>
      <c r="D328" s="507" t="s">
        <v>304</v>
      </c>
      <c r="E328" s="507" t="s">
        <v>501</v>
      </c>
      <c r="F328" s="474" t="s">
        <v>489</v>
      </c>
      <c r="G328" s="471">
        <v>13400</v>
      </c>
      <c r="H328" s="471">
        <v>4800</v>
      </c>
      <c r="I328" s="471">
        <v>4200</v>
      </c>
      <c r="J328" s="471">
        <v>1400</v>
      </c>
      <c r="K328" s="471">
        <v>500</v>
      </c>
      <c r="L328" s="471">
        <v>300</v>
      </c>
      <c r="M328" s="471">
        <v>0</v>
      </c>
      <c r="N328" s="517">
        <v>36.729999999999997</v>
      </c>
    </row>
    <row r="329" spans="1:14">
      <c r="A329" s="473" t="s">
        <v>325</v>
      </c>
      <c r="B329" s="507" t="s">
        <v>326</v>
      </c>
      <c r="C329" s="507" t="s">
        <v>304</v>
      </c>
      <c r="D329" s="507" t="s">
        <v>304</v>
      </c>
      <c r="E329" s="507" t="s">
        <v>501</v>
      </c>
      <c r="F329" s="474" t="s">
        <v>490</v>
      </c>
      <c r="G329" s="471">
        <v>441900</v>
      </c>
      <c r="H329" s="471">
        <v>84800</v>
      </c>
      <c r="I329" s="471">
        <v>88000</v>
      </c>
      <c r="J329" s="471">
        <v>122700</v>
      </c>
      <c r="K329" s="471">
        <v>118800</v>
      </c>
      <c r="L329" s="471">
        <v>16400</v>
      </c>
      <c r="M329" s="471">
        <v>1700</v>
      </c>
      <c r="N329" s="517">
        <v>55.66</v>
      </c>
    </row>
    <row r="330" spans="1:14">
      <c r="A330" s="473" t="s">
        <v>325</v>
      </c>
      <c r="B330" s="507" t="s">
        <v>326</v>
      </c>
      <c r="C330" s="507" t="s">
        <v>304</v>
      </c>
      <c r="D330" s="507" t="s">
        <v>304</v>
      </c>
      <c r="E330" s="507" t="s">
        <v>509</v>
      </c>
      <c r="F330" s="474" t="s">
        <v>304</v>
      </c>
      <c r="G330" s="471">
        <v>800</v>
      </c>
      <c r="H330" s="475" t="s">
        <v>327</v>
      </c>
      <c r="I330" s="471">
        <v>0</v>
      </c>
      <c r="J330" s="471">
        <v>100</v>
      </c>
      <c r="K330" s="471">
        <v>100</v>
      </c>
      <c r="L330" s="471">
        <v>200</v>
      </c>
      <c r="M330" s="471">
        <v>200</v>
      </c>
      <c r="N330" s="517">
        <v>131.54</v>
      </c>
    </row>
    <row r="331" spans="1:14">
      <c r="A331" s="473" t="s">
        <v>325</v>
      </c>
      <c r="B331" s="507" t="s">
        <v>326</v>
      </c>
      <c r="C331" s="507" t="s">
        <v>304</v>
      </c>
      <c r="D331" s="507" t="s">
        <v>473</v>
      </c>
      <c r="E331" s="507" t="s">
        <v>304</v>
      </c>
      <c r="F331" s="474" t="s">
        <v>304</v>
      </c>
      <c r="G331" s="471">
        <v>423700</v>
      </c>
      <c r="H331" s="471">
        <v>2700</v>
      </c>
      <c r="I331" s="471">
        <v>17100</v>
      </c>
      <c r="J331" s="471">
        <v>80400</v>
      </c>
      <c r="K331" s="471">
        <v>155100</v>
      </c>
      <c r="L331" s="471">
        <v>122700</v>
      </c>
      <c r="M331" s="471">
        <v>45700</v>
      </c>
      <c r="N331" s="517">
        <v>99.44</v>
      </c>
    </row>
    <row r="332" spans="1:14">
      <c r="A332" s="473" t="s">
        <v>325</v>
      </c>
      <c r="B332" s="507" t="s">
        <v>326</v>
      </c>
      <c r="C332" s="507" t="s">
        <v>304</v>
      </c>
      <c r="D332" s="507" t="s">
        <v>473</v>
      </c>
      <c r="E332" s="507" t="s">
        <v>496</v>
      </c>
      <c r="F332" s="474" t="s">
        <v>304</v>
      </c>
      <c r="G332" s="471">
        <v>237500</v>
      </c>
      <c r="H332" s="471">
        <v>900</v>
      </c>
      <c r="I332" s="471">
        <v>7100</v>
      </c>
      <c r="J332" s="471">
        <v>19100</v>
      </c>
      <c r="K332" s="471">
        <v>57400</v>
      </c>
      <c r="L332" s="471">
        <v>108800</v>
      </c>
      <c r="M332" s="471">
        <v>44100</v>
      </c>
      <c r="N332" s="517">
        <v>118.97</v>
      </c>
    </row>
    <row r="333" spans="1:14">
      <c r="A333" s="473" t="s">
        <v>325</v>
      </c>
      <c r="B333" s="507" t="s">
        <v>326</v>
      </c>
      <c r="C333" s="507" t="s">
        <v>304</v>
      </c>
      <c r="D333" s="507" t="s">
        <v>473</v>
      </c>
      <c r="E333" s="507" t="s">
        <v>496</v>
      </c>
      <c r="F333" s="474" t="s">
        <v>489</v>
      </c>
      <c r="G333" s="471">
        <v>194200</v>
      </c>
      <c r="H333" s="471">
        <v>800</v>
      </c>
      <c r="I333" s="471">
        <v>6300</v>
      </c>
      <c r="J333" s="471">
        <v>17000</v>
      </c>
      <c r="K333" s="471">
        <v>50400</v>
      </c>
      <c r="L333" s="471">
        <v>87500</v>
      </c>
      <c r="M333" s="471">
        <v>32100</v>
      </c>
      <c r="N333" s="517">
        <v>115.89</v>
      </c>
    </row>
    <row r="334" spans="1:14">
      <c r="A334" s="473" t="s">
        <v>325</v>
      </c>
      <c r="B334" s="507" t="s">
        <v>326</v>
      </c>
      <c r="C334" s="507" t="s">
        <v>304</v>
      </c>
      <c r="D334" s="507" t="s">
        <v>473</v>
      </c>
      <c r="E334" s="507" t="s">
        <v>496</v>
      </c>
      <c r="F334" s="474" t="s">
        <v>490</v>
      </c>
      <c r="G334" s="471">
        <v>43300</v>
      </c>
      <c r="H334" s="471">
        <v>100</v>
      </c>
      <c r="I334" s="471">
        <v>800</v>
      </c>
      <c r="J334" s="471">
        <v>2100</v>
      </c>
      <c r="K334" s="471">
        <v>7100</v>
      </c>
      <c r="L334" s="471">
        <v>21200</v>
      </c>
      <c r="M334" s="471">
        <v>12000</v>
      </c>
      <c r="N334" s="517">
        <v>132.77000000000001</v>
      </c>
    </row>
    <row r="335" spans="1:14">
      <c r="A335" s="473" t="s">
        <v>325</v>
      </c>
      <c r="B335" s="507" t="s">
        <v>326</v>
      </c>
      <c r="C335" s="507" t="s">
        <v>304</v>
      </c>
      <c r="D335" s="507" t="s">
        <v>473</v>
      </c>
      <c r="E335" s="507" t="s">
        <v>500</v>
      </c>
      <c r="F335" s="474" t="s">
        <v>304</v>
      </c>
      <c r="G335" s="471">
        <v>5900</v>
      </c>
      <c r="H335" s="471">
        <v>0</v>
      </c>
      <c r="I335" s="471">
        <v>800</v>
      </c>
      <c r="J335" s="471">
        <v>900</v>
      </c>
      <c r="K335" s="471">
        <v>2400</v>
      </c>
      <c r="L335" s="471">
        <v>1300</v>
      </c>
      <c r="M335" s="471">
        <v>500</v>
      </c>
      <c r="N335" s="517">
        <v>90.17</v>
      </c>
    </row>
    <row r="336" spans="1:14">
      <c r="A336" s="473" t="s">
        <v>325</v>
      </c>
      <c r="B336" s="507" t="s">
        <v>326</v>
      </c>
      <c r="C336" s="507" t="s">
        <v>304</v>
      </c>
      <c r="D336" s="507" t="s">
        <v>473</v>
      </c>
      <c r="E336" s="507" t="s">
        <v>500</v>
      </c>
      <c r="F336" s="474" t="s">
        <v>489</v>
      </c>
      <c r="G336" s="471">
        <v>4900</v>
      </c>
      <c r="H336" s="471">
        <v>0</v>
      </c>
      <c r="I336" s="471">
        <v>700</v>
      </c>
      <c r="J336" s="471">
        <v>800</v>
      </c>
      <c r="K336" s="471">
        <v>1900</v>
      </c>
      <c r="L336" s="471">
        <v>1100</v>
      </c>
      <c r="M336" s="471">
        <v>400</v>
      </c>
      <c r="N336" s="517">
        <v>89.45</v>
      </c>
    </row>
    <row r="337" spans="1:14">
      <c r="A337" s="473" t="s">
        <v>325</v>
      </c>
      <c r="B337" s="507" t="s">
        <v>326</v>
      </c>
      <c r="C337" s="507" t="s">
        <v>304</v>
      </c>
      <c r="D337" s="507" t="s">
        <v>473</v>
      </c>
      <c r="E337" s="507" t="s">
        <v>500</v>
      </c>
      <c r="F337" s="474" t="s">
        <v>490</v>
      </c>
      <c r="G337" s="471">
        <v>1000</v>
      </c>
      <c r="H337" s="475" t="s">
        <v>327</v>
      </c>
      <c r="I337" s="471">
        <v>100</v>
      </c>
      <c r="J337" s="471">
        <v>200</v>
      </c>
      <c r="K337" s="471">
        <v>400</v>
      </c>
      <c r="L337" s="471">
        <v>200</v>
      </c>
      <c r="M337" s="471">
        <v>100</v>
      </c>
      <c r="N337" s="517">
        <v>93.84</v>
      </c>
    </row>
    <row r="338" spans="1:14">
      <c r="A338" s="473" t="s">
        <v>325</v>
      </c>
      <c r="B338" s="507" t="s">
        <v>326</v>
      </c>
      <c r="C338" s="507" t="s">
        <v>304</v>
      </c>
      <c r="D338" s="507" t="s">
        <v>473</v>
      </c>
      <c r="E338" s="507" t="s">
        <v>501</v>
      </c>
      <c r="F338" s="474" t="s">
        <v>304</v>
      </c>
      <c r="G338" s="471">
        <v>179800</v>
      </c>
      <c r="H338" s="471">
        <v>1800</v>
      </c>
      <c r="I338" s="471">
        <v>9100</v>
      </c>
      <c r="J338" s="471">
        <v>60300</v>
      </c>
      <c r="K338" s="471">
        <v>95300</v>
      </c>
      <c r="L338" s="471">
        <v>12500</v>
      </c>
      <c r="M338" s="471">
        <v>900</v>
      </c>
      <c r="N338" s="517">
        <v>73.86</v>
      </c>
    </row>
    <row r="339" spans="1:14">
      <c r="A339" s="473" t="s">
        <v>325</v>
      </c>
      <c r="B339" s="507" t="s">
        <v>326</v>
      </c>
      <c r="C339" s="507" t="s">
        <v>304</v>
      </c>
      <c r="D339" s="507" t="s">
        <v>473</v>
      </c>
      <c r="E339" s="507" t="s">
        <v>501</v>
      </c>
      <c r="F339" s="474" t="s">
        <v>489</v>
      </c>
      <c r="G339" s="471">
        <v>500</v>
      </c>
      <c r="H339" s="471">
        <v>0</v>
      </c>
      <c r="I339" s="471">
        <v>100</v>
      </c>
      <c r="J339" s="471">
        <v>100</v>
      </c>
      <c r="K339" s="471">
        <v>100</v>
      </c>
      <c r="L339" s="471">
        <v>200</v>
      </c>
      <c r="M339" s="471">
        <v>0</v>
      </c>
      <c r="N339" s="517">
        <v>83.19</v>
      </c>
    </row>
    <row r="340" spans="1:14">
      <c r="A340" s="473" t="s">
        <v>325</v>
      </c>
      <c r="B340" s="507" t="s">
        <v>326</v>
      </c>
      <c r="C340" s="507" t="s">
        <v>304</v>
      </c>
      <c r="D340" s="507" t="s">
        <v>473</v>
      </c>
      <c r="E340" s="507" t="s">
        <v>501</v>
      </c>
      <c r="F340" s="474" t="s">
        <v>490</v>
      </c>
      <c r="G340" s="471">
        <v>179400</v>
      </c>
      <c r="H340" s="471">
        <v>1800</v>
      </c>
      <c r="I340" s="471">
        <v>9000</v>
      </c>
      <c r="J340" s="471">
        <v>60200</v>
      </c>
      <c r="K340" s="471">
        <v>95100</v>
      </c>
      <c r="L340" s="471">
        <v>12300</v>
      </c>
      <c r="M340" s="471">
        <v>900</v>
      </c>
      <c r="N340" s="517">
        <v>73.84</v>
      </c>
    </row>
    <row r="341" spans="1:14">
      <c r="A341" s="473" t="s">
        <v>325</v>
      </c>
      <c r="B341" s="507" t="s">
        <v>326</v>
      </c>
      <c r="C341" s="507" t="s">
        <v>304</v>
      </c>
      <c r="D341" s="507" t="s">
        <v>473</v>
      </c>
      <c r="E341" s="507" t="s">
        <v>509</v>
      </c>
      <c r="F341" s="474" t="s">
        <v>304</v>
      </c>
      <c r="G341" s="471">
        <v>500</v>
      </c>
      <c r="H341" s="475" t="s">
        <v>327</v>
      </c>
      <c r="I341" s="471">
        <v>0</v>
      </c>
      <c r="J341" s="471">
        <v>100</v>
      </c>
      <c r="K341" s="471">
        <v>100</v>
      </c>
      <c r="L341" s="471">
        <v>100</v>
      </c>
      <c r="M341" s="471">
        <v>200</v>
      </c>
      <c r="N341" s="517">
        <v>134.66</v>
      </c>
    </row>
    <row r="342" spans="1:14">
      <c r="A342" s="473" t="s">
        <v>325</v>
      </c>
      <c r="B342" s="507" t="s">
        <v>326</v>
      </c>
      <c r="C342" s="507" t="s">
        <v>304</v>
      </c>
      <c r="D342" s="507" t="s">
        <v>474</v>
      </c>
      <c r="E342" s="507" t="s">
        <v>304</v>
      </c>
      <c r="F342" s="474" t="s">
        <v>304</v>
      </c>
      <c r="G342" s="471">
        <v>278100</v>
      </c>
      <c r="H342" s="471">
        <v>88900</v>
      </c>
      <c r="I342" s="471">
        <v>86100</v>
      </c>
      <c r="J342" s="471">
        <v>67700</v>
      </c>
      <c r="K342" s="471">
        <v>27500</v>
      </c>
      <c r="L342" s="471">
        <v>6200</v>
      </c>
      <c r="M342" s="471">
        <v>1700</v>
      </c>
      <c r="N342" s="517">
        <v>44.08</v>
      </c>
    </row>
    <row r="343" spans="1:14">
      <c r="A343" s="473" t="s">
        <v>325</v>
      </c>
      <c r="B343" s="507" t="s">
        <v>326</v>
      </c>
      <c r="C343" s="507" t="s">
        <v>304</v>
      </c>
      <c r="D343" s="507" t="s">
        <v>474</v>
      </c>
      <c r="E343" s="507" t="s">
        <v>496</v>
      </c>
      <c r="F343" s="474" t="s">
        <v>304</v>
      </c>
      <c r="G343" s="471">
        <v>9500</v>
      </c>
      <c r="H343" s="471">
        <v>500</v>
      </c>
      <c r="I343" s="471">
        <v>1600</v>
      </c>
      <c r="J343" s="471">
        <v>2300</v>
      </c>
      <c r="K343" s="471">
        <v>2500</v>
      </c>
      <c r="L343" s="471">
        <v>1800</v>
      </c>
      <c r="M343" s="471">
        <v>800</v>
      </c>
      <c r="N343" s="517">
        <v>82.49</v>
      </c>
    </row>
    <row r="344" spans="1:14">
      <c r="A344" s="473" t="s">
        <v>325</v>
      </c>
      <c r="B344" s="507" t="s">
        <v>326</v>
      </c>
      <c r="C344" s="507" t="s">
        <v>304</v>
      </c>
      <c r="D344" s="507" t="s">
        <v>474</v>
      </c>
      <c r="E344" s="507" t="s">
        <v>496</v>
      </c>
      <c r="F344" s="474" t="s">
        <v>489</v>
      </c>
      <c r="G344" s="471">
        <v>8000</v>
      </c>
      <c r="H344" s="471">
        <v>500</v>
      </c>
      <c r="I344" s="471">
        <v>1500</v>
      </c>
      <c r="J344" s="471">
        <v>1900</v>
      </c>
      <c r="K344" s="471">
        <v>2100</v>
      </c>
      <c r="L344" s="471">
        <v>1500</v>
      </c>
      <c r="M344" s="471">
        <v>600</v>
      </c>
      <c r="N344" s="517">
        <v>79.95</v>
      </c>
    </row>
    <row r="345" spans="1:14">
      <c r="A345" s="473" t="s">
        <v>325</v>
      </c>
      <c r="B345" s="507" t="s">
        <v>326</v>
      </c>
      <c r="C345" s="507" t="s">
        <v>304</v>
      </c>
      <c r="D345" s="507" t="s">
        <v>474</v>
      </c>
      <c r="E345" s="507" t="s">
        <v>496</v>
      </c>
      <c r="F345" s="474" t="s">
        <v>490</v>
      </c>
      <c r="G345" s="471">
        <v>1400</v>
      </c>
      <c r="H345" s="471">
        <v>0</v>
      </c>
      <c r="I345" s="471">
        <v>100</v>
      </c>
      <c r="J345" s="471">
        <v>300</v>
      </c>
      <c r="K345" s="471">
        <v>400</v>
      </c>
      <c r="L345" s="471">
        <v>300</v>
      </c>
      <c r="M345" s="471">
        <v>200</v>
      </c>
      <c r="N345" s="517">
        <v>96.58</v>
      </c>
    </row>
    <row r="346" spans="1:14">
      <c r="A346" s="473" t="s">
        <v>325</v>
      </c>
      <c r="B346" s="507" t="s">
        <v>326</v>
      </c>
      <c r="C346" s="507" t="s">
        <v>304</v>
      </c>
      <c r="D346" s="507" t="s">
        <v>474</v>
      </c>
      <c r="E346" s="507" t="s">
        <v>500</v>
      </c>
      <c r="F346" s="474" t="s">
        <v>304</v>
      </c>
      <c r="G346" s="471">
        <v>4600</v>
      </c>
      <c r="H346" s="471">
        <v>600</v>
      </c>
      <c r="I346" s="471">
        <v>1400</v>
      </c>
      <c r="J346" s="471">
        <v>1500</v>
      </c>
      <c r="K346" s="471">
        <v>900</v>
      </c>
      <c r="L346" s="471">
        <v>200</v>
      </c>
      <c r="M346" s="471">
        <v>100</v>
      </c>
      <c r="N346" s="517">
        <v>56.83</v>
      </c>
    </row>
    <row r="347" spans="1:14">
      <c r="A347" s="473" t="s">
        <v>325</v>
      </c>
      <c r="B347" s="507" t="s">
        <v>326</v>
      </c>
      <c r="C347" s="507" t="s">
        <v>304</v>
      </c>
      <c r="D347" s="507" t="s">
        <v>474</v>
      </c>
      <c r="E347" s="507" t="s">
        <v>500</v>
      </c>
      <c r="F347" s="474" t="s">
        <v>489</v>
      </c>
      <c r="G347" s="471">
        <v>3300</v>
      </c>
      <c r="H347" s="471">
        <v>500</v>
      </c>
      <c r="I347" s="471">
        <v>1200</v>
      </c>
      <c r="J347" s="471">
        <v>1000</v>
      </c>
      <c r="K347" s="471">
        <v>400</v>
      </c>
      <c r="L347" s="471">
        <v>200</v>
      </c>
      <c r="M347" s="471">
        <v>0</v>
      </c>
      <c r="N347" s="517">
        <v>53.33</v>
      </c>
    </row>
    <row r="348" spans="1:14">
      <c r="A348" s="473" t="s">
        <v>325</v>
      </c>
      <c r="B348" s="507" t="s">
        <v>326</v>
      </c>
      <c r="C348" s="507" t="s">
        <v>304</v>
      </c>
      <c r="D348" s="507" t="s">
        <v>474</v>
      </c>
      <c r="E348" s="507" t="s">
        <v>500</v>
      </c>
      <c r="F348" s="474" t="s">
        <v>490</v>
      </c>
      <c r="G348" s="471">
        <v>1400</v>
      </c>
      <c r="H348" s="471">
        <v>100</v>
      </c>
      <c r="I348" s="471">
        <v>300</v>
      </c>
      <c r="J348" s="471">
        <v>500</v>
      </c>
      <c r="K348" s="471">
        <v>400</v>
      </c>
      <c r="L348" s="475" t="s">
        <v>327</v>
      </c>
      <c r="M348" s="471">
        <v>100</v>
      </c>
      <c r="N348" s="517">
        <v>65.25</v>
      </c>
    </row>
    <row r="349" spans="1:14">
      <c r="A349" s="473" t="s">
        <v>325</v>
      </c>
      <c r="B349" s="507" t="s">
        <v>326</v>
      </c>
      <c r="C349" s="507" t="s">
        <v>304</v>
      </c>
      <c r="D349" s="507" t="s">
        <v>474</v>
      </c>
      <c r="E349" s="507" t="s">
        <v>501</v>
      </c>
      <c r="F349" s="474" t="s">
        <v>304</v>
      </c>
      <c r="G349" s="471">
        <v>263900</v>
      </c>
      <c r="H349" s="471">
        <v>87800</v>
      </c>
      <c r="I349" s="471">
        <v>83100</v>
      </c>
      <c r="J349" s="471">
        <v>63900</v>
      </c>
      <c r="K349" s="471">
        <v>24100</v>
      </c>
      <c r="L349" s="471">
        <v>4200</v>
      </c>
      <c r="M349" s="471">
        <v>800</v>
      </c>
      <c r="N349" s="517">
        <v>42.45</v>
      </c>
    </row>
    <row r="350" spans="1:14">
      <c r="A350" s="473" t="s">
        <v>325</v>
      </c>
      <c r="B350" s="507" t="s">
        <v>326</v>
      </c>
      <c r="C350" s="507" t="s">
        <v>304</v>
      </c>
      <c r="D350" s="507" t="s">
        <v>474</v>
      </c>
      <c r="E350" s="507" t="s">
        <v>501</v>
      </c>
      <c r="F350" s="474" t="s">
        <v>489</v>
      </c>
      <c r="G350" s="471">
        <v>10800</v>
      </c>
      <c r="H350" s="471">
        <v>4800</v>
      </c>
      <c r="I350" s="471">
        <v>4200</v>
      </c>
      <c r="J350" s="471">
        <v>1400</v>
      </c>
      <c r="K350" s="471">
        <v>400</v>
      </c>
      <c r="L350" s="471">
        <v>100</v>
      </c>
      <c r="M350" s="475" t="s">
        <v>327</v>
      </c>
      <c r="N350" s="517">
        <v>34.76</v>
      </c>
    </row>
    <row r="351" spans="1:14">
      <c r="A351" s="473" t="s">
        <v>325</v>
      </c>
      <c r="B351" s="507" t="s">
        <v>326</v>
      </c>
      <c r="C351" s="507" t="s">
        <v>304</v>
      </c>
      <c r="D351" s="507" t="s">
        <v>474</v>
      </c>
      <c r="E351" s="507" t="s">
        <v>501</v>
      </c>
      <c r="F351" s="474" t="s">
        <v>490</v>
      </c>
      <c r="G351" s="471">
        <v>253100</v>
      </c>
      <c r="H351" s="471">
        <v>83000</v>
      </c>
      <c r="I351" s="471">
        <v>78900</v>
      </c>
      <c r="J351" s="471">
        <v>62600</v>
      </c>
      <c r="K351" s="471">
        <v>23700</v>
      </c>
      <c r="L351" s="471">
        <v>4100</v>
      </c>
      <c r="M351" s="471">
        <v>800</v>
      </c>
      <c r="N351" s="517">
        <v>42.78</v>
      </c>
    </row>
    <row r="352" spans="1:14">
      <c r="A352" s="473" t="s">
        <v>325</v>
      </c>
      <c r="B352" s="507" t="s">
        <v>326</v>
      </c>
      <c r="C352" s="507" t="s">
        <v>304</v>
      </c>
      <c r="D352" s="507" t="s">
        <v>474</v>
      </c>
      <c r="E352" s="507" t="s">
        <v>509</v>
      </c>
      <c r="F352" s="474" t="s">
        <v>304</v>
      </c>
      <c r="G352" s="471">
        <v>100</v>
      </c>
      <c r="H352" s="475" t="s">
        <v>327</v>
      </c>
      <c r="I352" s="475" t="s">
        <v>327</v>
      </c>
      <c r="J352" s="471">
        <v>0</v>
      </c>
      <c r="K352" s="471">
        <v>0</v>
      </c>
      <c r="L352" s="471">
        <v>0</v>
      </c>
      <c r="M352" s="475" t="s">
        <v>327</v>
      </c>
      <c r="N352" s="517">
        <v>107.42</v>
      </c>
    </row>
    <row r="353" spans="1:14">
      <c r="A353" s="473" t="s">
        <v>325</v>
      </c>
      <c r="B353" s="507" t="s">
        <v>326</v>
      </c>
      <c r="C353" s="507" t="s">
        <v>304</v>
      </c>
      <c r="D353" s="507" t="s">
        <v>475</v>
      </c>
      <c r="E353" s="507" t="s">
        <v>304</v>
      </c>
      <c r="F353" s="474" t="s">
        <v>304</v>
      </c>
      <c r="G353" s="471">
        <v>44800</v>
      </c>
      <c r="H353" s="471">
        <v>2700</v>
      </c>
      <c r="I353" s="471">
        <v>19100</v>
      </c>
      <c r="J353" s="471">
        <v>18500</v>
      </c>
      <c r="K353" s="471">
        <v>4300</v>
      </c>
      <c r="L353" s="471">
        <v>100</v>
      </c>
      <c r="M353" s="471">
        <v>0</v>
      </c>
      <c r="N353" s="517">
        <v>49.57</v>
      </c>
    </row>
    <row r="354" spans="1:14">
      <c r="A354" s="473" t="s">
        <v>325</v>
      </c>
      <c r="B354" s="507" t="s">
        <v>326</v>
      </c>
      <c r="C354" s="507" t="s">
        <v>304</v>
      </c>
      <c r="D354" s="507" t="s">
        <v>475</v>
      </c>
      <c r="E354" s="507" t="s">
        <v>496</v>
      </c>
      <c r="F354" s="474" t="s">
        <v>304</v>
      </c>
      <c r="G354" s="471">
        <v>0</v>
      </c>
      <c r="H354" s="475" t="s">
        <v>327</v>
      </c>
      <c r="I354" s="475" t="s">
        <v>327</v>
      </c>
      <c r="J354" s="471">
        <v>0</v>
      </c>
      <c r="K354" s="475" t="s">
        <v>327</v>
      </c>
      <c r="L354" s="475" t="s">
        <v>327</v>
      </c>
      <c r="M354" s="475" t="s">
        <v>327</v>
      </c>
      <c r="N354" s="517">
        <v>66</v>
      </c>
    </row>
    <row r="355" spans="1:14">
      <c r="A355" s="473" t="s">
        <v>325</v>
      </c>
      <c r="B355" s="507" t="s">
        <v>326</v>
      </c>
      <c r="C355" s="507" t="s">
        <v>304</v>
      </c>
      <c r="D355" s="507" t="s">
        <v>475</v>
      </c>
      <c r="E355" s="507" t="s">
        <v>496</v>
      </c>
      <c r="F355" s="474" t="s">
        <v>489</v>
      </c>
      <c r="G355" s="475" t="s">
        <v>327</v>
      </c>
      <c r="H355" s="475" t="s">
        <v>327</v>
      </c>
      <c r="I355" s="475" t="s">
        <v>327</v>
      </c>
      <c r="J355" s="475" t="s">
        <v>327</v>
      </c>
      <c r="K355" s="475" t="s">
        <v>327</v>
      </c>
      <c r="L355" s="475" t="s">
        <v>327</v>
      </c>
      <c r="M355" s="475" t="s">
        <v>327</v>
      </c>
      <c r="N355" s="518" t="s">
        <v>327</v>
      </c>
    </row>
    <row r="356" spans="1:14">
      <c r="A356" s="473" t="s">
        <v>325</v>
      </c>
      <c r="B356" s="507" t="s">
        <v>326</v>
      </c>
      <c r="C356" s="507" t="s">
        <v>304</v>
      </c>
      <c r="D356" s="507" t="s">
        <v>475</v>
      </c>
      <c r="E356" s="507" t="s">
        <v>496</v>
      </c>
      <c r="F356" s="474" t="s">
        <v>490</v>
      </c>
      <c r="G356" s="471">
        <v>0</v>
      </c>
      <c r="H356" s="475" t="s">
        <v>327</v>
      </c>
      <c r="I356" s="475" t="s">
        <v>327</v>
      </c>
      <c r="J356" s="471">
        <v>0</v>
      </c>
      <c r="K356" s="475" t="s">
        <v>327</v>
      </c>
      <c r="L356" s="475" t="s">
        <v>327</v>
      </c>
      <c r="M356" s="475" t="s">
        <v>327</v>
      </c>
      <c r="N356" s="517">
        <v>66</v>
      </c>
    </row>
    <row r="357" spans="1:14">
      <c r="A357" s="473" t="s">
        <v>325</v>
      </c>
      <c r="B357" s="507" t="s">
        <v>326</v>
      </c>
      <c r="C357" s="507" t="s">
        <v>304</v>
      </c>
      <c r="D357" s="507" t="s">
        <v>475</v>
      </c>
      <c r="E357" s="507" t="s">
        <v>500</v>
      </c>
      <c r="F357" s="474" t="s">
        <v>304</v>
      </c>
      <c r="G357" s="475" t="s">
        <v>327</v>
      </c>
      <c r="H357" s="475" t="s">
        <v>327</v>
      </c>
      <c r="I357" s="475" t="s">
        <v>327</v>
      </c>
      <c r="J357" s="475" t="s">
        <v>327</v>
      </c>
      <c r="K357" s="475" t="s">
        <v>327</v>
      </c>
      <c r="L357" s="475" t="s">
        <v>327</v>
      </c>
      <c r="M357" s="475" t="s">
        <v>327</v>
      </c>
      <c r="N357" s="518" t="s">
        <v>327</v>
      </c>
    </row>
    <row r="358" spans="1:14">
      <c r="A358" s="473" t="s">
        <v>325</v>
      </c>
      <c r="B358" s="507" t="s">
        <v>326</v>
      </c>
      <c r="C358" s="507" t="s">
        <v>304</v>
      </c>
      <c r="D358" s="507" t="s">
        <v>475</v>
      </c>
      <c r="E358" s="507" t="s">
        <v>500</v>
      </c>
      <c r="F358" s="474" t="s">
        <v>489</v>
      </c>
      <c r="G358" s="475" t="s">
        <v>327</v>
      </c>
      <c r="H358" s="475" t="s">
        <v>327</v>
      </c>
      <c r="I358" s="475" t="s">
        <v>327</v>
      </c>
      <c r="J358" s="475" t="s">
        <v>327</v>
      </c>
      <c r="K358" s="475" t="s">
        <v>327</v>
      </c>
      <c r="L358" s="475" t="s">
        <v>327</v>
      </c>
      <c r="M358" s="475" t="s">
        <v>327</v>
      </c>
      <c r="N358" s="518" t="s">
        <v>327</v>
      </c>
    </row>
    <row r="359" spans="1:14">
      <c r="A359" s="473" t="s">
        <v>325</v>
      </c>
      <c r="B359" s="507" t="s">
        <v>326</v>
      </c>
      <c r="C359" s="507" t="s">
        <v>304</v>
      </c>
      <c r="D359" s="507" t="s">
        <v>475</v>
      </c>
      <c r="E359" s="507" t="s">
        <v>500</v>
      </c>
      <c r="F359" s="474" t="s">
        <v>490</v>
      </c>
      <c r="G359" s="475" t="s">
        <v>327</v>
      </c>
      <c r="H359" s="475" t="s">
        <v>327</v>
      </c>
      <c r="I359" s="475" t="s">
        <v>327</v>
      </c>
      <c r="J359" s="475" t="s">
        <v>327</v>
      </c>
      <c r="K359" s="475" t="s">
        <v>327</v>
      </c>
      <c r="L359" s="475" t="s">
        <v>327</v>
      </c>
      <c r="M359" s="475" t="s">
        <v>327</v>
      </c>
      <c r="N359" s="518" t="s">
        <v>327</v>
      </c>
    </row>
    <row r="360" spans="1:14">
      <c r="A360" s="473" t="s">
        <v>325</v>
      </c>
      <c r="B360" s="507" t="s">
        <v>326</v>
      </c>
      <c r="C360" s="507" t="s">
        <v>304</v>
      </c>
      <c r="D360" s="507" t="s">
        <v>475</v>
      </c>
      <c r="E360" s="507" t="s">
        <v>501</v>
      </c>
      <c r="F360" s="474" t="s">
        <v>304</v>
      </c>
      <c r="G360" s="471">
        <v>44800</v>
      </c>
      <c r="H360" s="471">
        <v>2700</v>
      </c>
      <c r="I360" s="471">
        <v>19100</v>
      </c>
      <c r="J360" s="471">
        <v>18500</v>
      </c>
      <c r="K360" s="471">
        <v>4300</v>
      </c>
      <c r="L360" s="471">
        <v>100</v>
      </c>
      <c r="M360" s="471">
        <v>0</v>
      </c>
      <c r="N360" s="517">
        <v>49.56</v>
      </c>
    </row>
    <row r="361" spans="1:14">
      <c r="A361" s="473" t="s">
        <v>325</v>
      </c>
      <c r="B361" s="507" t="s">
        <v>326</v>
      </c>
      <c r="C361" s="507" t="s">
        <v>304</v>
      </c>
      <c r="D361" s="507" t="s">
        <v>475</v>
      </c>
      <c r="E361" s="507" t="s">
        <v>501</v>
      </c>
      <c r="F361" s="474" t="s">
        <v>489</v>
      </c>
      <c r="G361" s="475" t="s">
        <v>327</v>
      </c>
      <c r="H361" s="475" t="s">
        <v>327</v>
      </c>
      <c r="I361" s="475" t="s">
        <v>327</v>
      </c>
      <c r="J361" s="475" t="s">
        <v>327</v>
      </c>
      <c r="K361" s="475" t="s">
        <v>327</v>
      </c>
      <c r="L361" s="475" t="s">
        <v>327</v>
      </c>
      <c r="M361" s="475" t="s">
        <v>327</v>
      </c>
      <c r="N361" s="518" t="s">
        <v>327</v>
      </c>
    </row>
    <row r="362" spans="1:14">
      <c r="A362" s="473" t="s">
        <v>325</v>
      </c>
      <c r="B362" s="507" t="s">
        <v>326</v>
      </c>
      <c r="C362" s="507" t="s">
        <v>304</v>
      </c>
      <c r="D362" s="507" t="s">
        <v>475</v>
      </c>
      <c r="E362" s="507" t="s">
        <v>501</v>
      </c>
      <c r="F362" s="474" t="s">
        <v>490</v>
      </c>
      <c r="G362" s="471">
        <v>44800</v>
      </c>
      <c r="H362" s="471">
        <v>2700</v>
      </c>
      <c r="I362" s="471">
        <v>19100</v>
      </c>
      <c r="J362" s="471">
        <v>18500</v>
      </c>
      <c r="K362" s="471">
        <v>4300</v>
      </c>
      <c r="L362" s="471">
        <v>100</v>
      </c>
      <c r="M362" s="471">
        <v>0</v>
      </c>
      <c r="N362" s="517">
        <v>49.56</v>
      </c>
    </row>
    <row r="363" spans="1:14">
      <c r="A363" s="473" t="s">
        <v>325</v>
      </c>
      <c r="B363" s="507" t="s">
        <v>326</v>
      </c>
      <c r="C363" s="507" t="s">
        <v>304</v>
      </c>
      <c r="D363" s="507" t="s">
        <v>475</v>
      </c>
      <c r="E363" s="507" t="s">
        <v>509</v>
      </c>
      <c r="F363" s="474" t="s">
        <v>304</v>
      </c>
      <c r="G363" s="475" t="s">
        <v>327</v>
      </c>
      <c r="H363" s="475" t="s">
        <v>327</v>
      </c>
      <c r="I363" s="475" t="s">
        <v>327</v>
      </c>
      <c r="J363" s="475" t="s">
        <v>327</v>
      </c>
      <c r="K363" s="475" t="s">
        <v>327</v>
      </c>
      <c r="L363" s="475" t="s">
        <v>327</v>
      </c>
      <c r="M363" s="475" t="s">
        <v>327</v>
      </c>
      <c r="N363" s="518" t="s">
        <v>327</v>
      </c>
    </row>
    <row r="364" spans="1:14">
      <c r="A364" s="473" t="s">
        <v>325</v>
      </c>
      <c r="B364" s="507" t="s">
        <v>326</v>
      </c>
      <c r="C364" s="507" t="s">
        <v>304</v>
      </c>
      <c r="D364" s="507" t="s">
        <v>476</v>
      </c>
      <c r="E364" s="507" t="s">
        <v>304</v>
      </c>
      <c r="F364" s="474" t="s">
        <v>304</v>
      </c>
      <c r="G364" s="471">
        <v>26800</v>
      </c>
      <c r="H364" s="471">
        <v>1200</v>
      </c>
      <c r="I364" s="471">
        <v>11600</v>
      </c>
      <c r="J364" s="471">
        <v>8500</v>
      </c>
      <c r="K364" s="471">
        <v>5300</v>
      </c>
      <c r="L364" s="471">
        <v>200</v>
      </c>
      <c r="M364" s="475" t="s">
        <v>327</v>
      </c>
      <c r="N364" s="517">
        <v>53.26</v>
      </c>
    </row>
    <row r="365" spans="1:14">
      <c r="A365" s="473" t="s">
        <v>325</v>
      </c>
      <c r="B365" s="507" t="s">
        <v>326</v>
      </c>
      <c r="C365" s="507" t="s">
        <v>304</v>
      </c>
      <c r="D365" s="507" t="s">
        <v>476</v>
      </c>
      <c r="E365" s="507" t="s">
        <v>496</v>
      </c>
      <c r="F365" s="474" t="s">
        <v>304</v>
      </c>
      <c r="G365" s="475" t="s">
        <v>327</v>
      </c>
      <c r="H365" s="475" t="s">
        <v>327</v>
      </c>
      <c r="I365" s="475" t="s">
        <v>327</v>
      </c>
      <c r="J365" s="475" t="s">
        <v>327</v>
      </c>
      <c r="K365" s="475" t="s">
        <v>327</v>
      </c>
      <c r="L365" s="475" t="s">
        <v>327</v>
      </c>
      <c r="M365" s="475" t="s">
        <v>327</v>
      </c>
      <c r="N365" s="518" t="s">
        <v>327</v>
      </c>
    </row>
    <row r="366" spans="1:14">
      <c r="A366" s="473" t="s">
        <v>325</v>
      </c>
      <c r="B366" s="507" t="s">
        <v>326</v>
      </c>
      <c r="C366" s="507" t="s">
        <v>304</v>
      </c>
      <c r="D366" s="507" t="s">
        <v>476</v>
      </c>
      <c r="E366" s="507" t="s">
        <v>496</v>
      </c>
      <c r="F366" s="474" t="s">
        <v>489</v>
      </c>
      <c r="G366" s="475" t="s">
        <v>327</v>
      </c>
      <c r="H366" s="475" t="s">
        <v>327</v>
      </c>
      <c r="I366" s="475" t="s">
        <v>327</v>
      </c>
      <c r="J366" s="475" t="s">
        <v>327</v>
      </c>
      <c r="K366" s="475" t="s">
        <v>327</v>
      </c>
      <c r="L366" s="475" t="s">
        <v>327</v>
      </c>
      <c r="M366" s="475" t="s">
        <v>327</v>
      </c>
      <c r="N366" s="518" t="s">
        <v>327</v>
      </c>
    </row>
    <row r="367" spans="1:14">
      <c r="A367" s="473" t="s">
        <v>325</v>
      </c>
      <c r="B367" s="507" t="s">
        <v>326</v>
      </c>
      <c r="C367" s="507" t="s">
        <v>304</v>
      </c>
      <c r="D367" s="507" t="s">
        <v>476</v>
      </c>
      <c r="E367" s="507" t="s">
        <v>496</v>
      </c>
      <c r="F367" s="474" t="s">
        <v>490</v>
      </c>
      <c r="G367" s="475" t="s">
        <v>327</v>
      </c>
      <c r="H367" s="475" t="s">
        <v>327</v>
      </c>
      <c r="I367" s="475" t="s">
        <v>327</v>
      </c>
      <c r="J367" s="475" t="s">
        <v>327</v>
      </c>
      <c r="K367" s="475" t="s">
        <v>327</v>
      </c>
      <c r="L367" s="475" t="s">
        <v>327</v>
      </c>
      <c r="M367" s="475" t="s">
        <v>327</v>
      </c>
      <c r="N367" s="518" t="s">
        <v>327</v>
      </c>
    </row>
    <row r="368" spans="1:14">
      <c r="A368" s="473" t="s">
        <v>325</v>
      </c>
      <c r="B368" s="507" t="s">
        <v>326</v>
      </c>
      <c r="C368" s="507" t="s">
        <v>304</v>
      </c>
      <c r="D368" s="507" t="s">
        <v>476</v>
      </c>
      <c r="E368" s="507" t="s">
        <v>500</v>
      </c>
      <c r="F368" s="474" t="s">
        <v>304</v>
      </c>
      <c r="G368" s="475" t="s">
        <v>327</v>
      </c>
      <c r="H368" s="475" t="s">
        <v>327</v>
      </c>
      <c r="I368" s="475" t="s">
        <v>327</v>
      </c>
      <c r="J368" s="475" t="s">
        <v>327</v>
      </c>
      <c r="K368" s="475" t="s">
        <v>327</v>
      </c>
      <c r="L368" s="475" t="s">
        <v>327</v>
      </c>
      <c r="M368" s="475" t="s">
        <v>327</v>
      </c>
      <c r="N368" s="518" t="s">
        <v>327</v>
      </c>
    </row>
    <row r="369" spans="1:14">
      <c r="A369" s="473" t="s">
        <v>325</v>
      </c>
      <c r="B369" s="507" t="s">
        <v>326</v>
      </c>
      <c r="C369" s="507" t="s">
        <v>304</v>
      </c>
      <c r="D369" s="507" t="s">
        <v>476</v>
      </c>
      <c r="E369" s="507" t="s">
        <v>500</v>
      </c>
      <c r="F369" s="474" t="s">
        <v>489</v>
      </c>
      <c r="G369" s="475" t="s">
        <v>327</v>
      </c>
      <c r="H369" s="475" t="s">
        <v>327</v>
      </c>
      <c r="I369" s="475" t="s">
        <v>327</v>
      </c>
      <c r="J369" s="475" t="s">
        <v>327</v>
      </c>
      <c r="K369" s="475" t="s">
        <v>327</v>
      </c>
      <c r="L369" s="475" t="s">
        <v>327</v>
      </c>
      <c r="M369" s="475" t="s">
        <v>327</v>
      </c>
      <c r="N369" s="518" t="s">
        <v>327</v>
      </c>
    </row>
    <row r="370" spans="1:14">
      <c r="A370" s="473" t="s">
        <v>325</v>
      </c>
      <c r="B370" s="507" t="s">
        <v>326</v>
      </c>
      <c r="C370" s="507" t="s">
        <v>304</v>
      </c>
      <c r="D370" s="507" t="s">
        <v>476</v>
      </c>
      <c r="E370" s="507" t="s">
        <v>500</v>
      </c>
      <c r="F370" s="474" t="s">
        <v>490</v>
      </c>
      <c r="G370" s="475" t="s">
        <v>327</v>
      </c>
      <c r="H370" s="475" t="s">
        <v>327</v>
      </c>
      <c r="I370" s="475" t="s">
        <v>327</v>
      </c>
      <c r="J370" s="475" t="s">
        <v>327</v>
      </c>
      <c r="K370" s="475" t="s">
        <v>327</v>
      </c>
      <c r="L370" s="475" t="s">
        <v>327</v>
      </c>
      <c r="M370" s="475" t="s">
        <v>327</v>
      </c>
      <c r="N370" s="518" t="s">
        <v>327</v>
      </c>
    </row>
    <row r="371" spans="1:14">
      <c r="A371" s="473" t="s">
        <v>325</v>
      </c>
      <c r="B371" s="507" t="s">
        <v>326</v>
      </c>
      <c r="C371" s="507" t="s">
        <v>304</v>
      </c>
      <c r="D371" s="507" t="s">
        <v>476</v>
      </c>
      <c r="E371" s="507" t="s">
        <v>501</v>
      </c>
      <c r="F371" s="474" t="s">
        <v>304</v>
      </c>
      <c r="G371" s="471">
        <v>26800</v>
      </c>
      <c r="H371" s="471">
        <v>1200</v>
      </c>
      <c r="I371" s="471">
        <v>11600</v>
      </c>
      <c r="J371" s="471">
        <v>8500</v>
      </c>
      <c r="K371" s="471">
        <v>5300</v>
      </c>
      <c r="L371" s="471">
        <v>200</v>
      </c>
      <c r="M371" s="475" t="s">
        <v>327</v>
      </c>
      <c r="N371" s="517">
        <v>53.26</v>
      </c>
    </row>
    <row r="372" spans="1:14">
      <c r="A372" s="473" t="s">
        <v>325</v>
      </c>
      <c r="B372" s="507" t="s">
        <v>326</v>
      </c>
      <c r="C372" s="507" t="s">
        <v>304</v>
      </c>
      <c r="D372" s="507" t="s">
        <v>476</v>
      </c>
      <c r="E372" s="507" t="s">
        <v>501</v>
      </c>
      <c r="F372" s="474" t="s">
        <v>489</v>
      </c>
      <c r="G372" s="475" t="s">
        <v>327</v>
      </c>
      <c r="H372" s="475" t="s">
        <v>327</v>
      </c>
      <c r="I372" s="475" t="s">
        <v>327</v>
      </c>
      <c r="J372" s="475" t="s">
        <v>327</v>
      </c>
      <c r="K372" s="475" t="s">
        <v>327</v>
      </c>
      <c r="L372" s="475" t="s">
        <v>327</v>
      </c>
      <c r="M372" s="475" t="s">
        <v>327</v>
      </c>
      <c r="N372" s="518" t="s">
        <v>327</v>
      </c>
    </row>
    <row r="373" spans="1:14">
      <c r="A373" s="473" t="s">
        <v>325</v>
      </c>
      <c r="B373" s="507" t="s">
        <v>326</v>
      </c>
      <c r="C373" s="507" t="s">
        <v>304</v>
      </c>
      <c r="D373" s="507" t="s">
        <v>476</v>
      </c>
      <c r="E373" s="507" t="s">
        <v>501</v>
      </c>
      <c r="F373" s="474" t="s">
        <v>490</v>
      </c>
      <c r="G373" s="471">
        <v>26800</v>
      </c>
      <c r="H373" s="471">
        <v>1200</v>
      </c>
      <c r="I373" s="471">
        <v>11600</v>
      </c>
      <c r="J373" s="471">
        <v>8500</v>
      </c>
      <c r="K373" s="471">
        <v>5300</v>
      </c>
      <c r="L373" s="471">
        <v>200</v>
      </c>
      <c r="M373" s="475" t="s">
        <v>327</v>
      </c>
      <c r="N373" s="517">
        <v>53.26</v>
      </c>
    </row>
    <row r="374" spans="1:14">
      <c r="A374" s="473" t="s">
        <v>325</v>
      </c>
      <c r="B374" s="507" t="s">
        <v>326</v>
      </c>
      <c r="C374" s="507" t="s">
        <v>304</v>
      </c>
      <c r="D374" s="507" t="s">
        <v>476</v>
      </c>
      <c r="E374" s="507" t="s">
        <v>509</v>
      </c>
      <c r="F374" s="474" t="s">
        <v>304</v>
      </c>
      <c r="G374" s="475" t="s">
        <v>327</v>
      </c>
      <c r="H374" s="475" t="s">
        <v>327</v>
      </c>
      <c r="I374" s="475" t="s">
        <v>327</v>
      </c>
      <c r="J374" s="475" t="s">
        <v>327</v>
      </c>
      <c r="K374" s="475" t="s">
        <v>327</v>
      </c>
      <c r="L374" s="475" t="s">
        <v>327</v>
      </c>
      <c r="M374" s="475" t="s">
        <v>327</v>
      </c>
      <c r="N374" s="518" t="s">
        <v>327</v>
      </c>
    </row>
    <row r="375" spans="1:14">
      <c r="A375" s="473" t="s">
        <v>325</v>
      </c>
      <c r="B375" s="507" t="s">
        <v>326</v>
      </c>
      <c r="C375" s="507" t="s">
        <v>304</v>
      </c>
      <c r="D375" s="507" t="s">
        <v>477</v>
      </c>
      <c r="E375" s="507" t="s">
        <v>304</v>
      </c>
      <c r="F375" s="474" t="s">
        <v>304</v>
      </c>
      <c r="G375" s="471">
        <v>191000</v>
      </c>
      <c r="H375" s="471">
        <v>77400</v>
      </c>
      <c r="I375" s="471">
        <v>53000</v>
      </c>
      <c r="J375" s="471">
        <v>38300</v>
      </c>
      <c r="K375" s="471">
        <v>15600</v>
      </c>
      <c r="L375" s="471">
        <v>5300</v>
      </c>
      <c r="M375" s="471">
        <v>1300</v>
      </c>
      <c r="N375" s="517">
        <v>41.46</v>
      </c>
    </row>
    <row r="376" spans="1:14">
      <c r="A376" s="473" t="s">
        <v>325</v>
      </c>
      <c r="B376" s="507" t="s">
        <v>326</v>
      </c>
      <c r="C376" s="507" t="s">
        <v>304</v>
      </c>
      <c r="D376" s="507" t="s">
        <v>477</v>
      </c>
      <c r="E376" s="507" t="s">
        <v>496</v>
      </c>
      <c r="F376" s="474" t="s">
        <v>304</v>
      </c>
      <c r="G376" s="471">
        <v>8800</v>
      </c>
      <c r="H376" s="471">
        <v>500</v>
      </c>
      <c r="I376" s="471">
        <v>1600</v>
      </c>
      <c r="J376" s="471">
        <v>2200</v>
      </c>
      <c r="K376" s="471">
        <v>2400</v>
      </c>
      <c r="L376" s="471">
        <v>1600</v>
      </c>
      <c r="M376" s="471">
        <v>500</v>
      </c>
      <c r="N376" s="517">
        <v>78.150000000000006</v>
      </c>
    </row>
    <row r="377" spans="1:14">
      <c r="A377" s="473" t="s">
        <v>325</v>
      </c>
      <c r="B377" s="507" t="s">
        <v>326</v>
      </c>
      <c r="C377" s="507" t="s">
        <v>304</v>
      </c>
      <c r="D377" s="507" t="s">
        <v>477</v>
      </c>
      <c r="E377" s="507" t="s">
        <v>496</v>
      </c>
      <c r="F377" s="474" t="s">
        <v>489</v>
      </c>
      <c r="G377" s="471">
        <v>7600</v>
      </c>
      <c r="H377" s="471">
        <v>500</v>
      </c>
      <c r="I377" s="471">
        <v>1500</v>
      </c>
      <c r="J377" s="471">
        <v>1800</v>
      </c>
      <c r="K377" s="471">
        <v>2000</v>
      </c>
      <c r="L377" s="471">
        <v>1300</v>
      </c>
      <c r="M377" s="471">
        <v>400</v>
      </c>
      <c r="N377" s="517">
        <v>76.75</v>
      </c>
    </row>
    <row r="378" spans="1:14">
      <c r="A378" s="473" t="s">
        <v>325</v>
      </c>
      <c r="B378" s="507" t="s">
        <v>326</v>
      </c>
      <c r="C378" s="507" t="s">
        <v>304</v>
      </c>
      <c r="D378" s="507" t="s">
        <v>477</v>
      </c>
      <c r="E378" s="507" t="s">
        <v>496</v>
      </c>
      <c r="F378" s="474" t="s">
        <v>490</v>
      </c>
      <c r="G378" s="471">
        <v>1200</v>
      </c>
      <c r="H378" s="471">
        <v>0</v>
      </c>
      <c r="I378" s="471">
        <v>100</v>
      </c>
      <c r="J378" s="471">
        <v>300</v>
      </c>
      <c r="K378" s="471">
        <v>400</v>
      </c>
      <c r="L378" s="471">
        <v>300</v>
      </c>
      <c r="M378" s="471">
        <v>100</v>
      </c>
      <c r="N378" s="517">
        <v>87.05</v>
      </c>
    </row>
    <row r="379" spans="1:14">
      <c r="A379" s="473" t="s">
        <v>325</v>
      </c>
      <c r="B379" s="507" t="s">
        <v>326</v>
      </c>
      <c r="C379" s="507" t="s">
        <v>304</v>
      </c>
      <c r="D379" s="507" t="s">
        <v>477</v>
      </c>
      <c r="E379" s="507" t="s">
        <v>500</v>
      </c>
      <c r="F379" s="474" t="s">
        <v>304</v>
      </c>
      <c r="G379" s="471">
        <v>4500</v>
      </c>
      <c r="H379" s="471">
        <v>600</v>
      </c>
      <c r="I379" s="471">
        <v>1400</v>
      </c>
      <c r="J379" s="471">
        <v>1500</v>
      </c>
      <c r="K379" s="471">
        <v>800</v>
      </c>
      <c r="L379" s="471">
        <v>200</v>
      </c>
      <c r="M379" s="471">
        <v>100</v>
      </c>
      <c r="N379" s="517">
        <v>56.65</v>
      </c>
    </row>
    <row r="380" spans="1:14">
      <c r="A380" s="473" t="s">
        <v>325</v>
      </c>
      <c r="B380" s="507" t="s">
        <v>326</v>
      </c>
      <c r="C380" s="507" t="s">
        <v>304</v>
      </c>
      <c r="D380" s="507" t="s">
        <v>477</v>
      </c>
      <c r="E380" s="507" t="s">
        <v>500</v>
      </c>
      <c r="F380" s="474" t="s">
        <v>489</v>
      </c>
      <c r="G380" s="471">
        <v>3200</v>
      </c>
      <c r="H380" s="471">
        <v>500</v>
      </c>
      <c r="I380" s="471">
        <v>1100</v>
      </c>
      <c r="J380" s="471">
        <v>1000</v>
      </c>
      <c r="K380" s="471">
        <v>400</v>
      </c>
      <c r="L380" s="471">
        <v>200</v>
      </c>
      <c r="M380" s="471">
        <v>0</v>
      </c>
      <c r="N380" s="517">
        <v>53.23</v>
      </c>
    </row>
    <row r="381" spans="1:14">
      <c r="A381" s="473" t="s">
        <v>325</v>
      </c>
      <c r="B381" s="507" t="s">
        <v>326</v>
      </c>
      <c r="C381" s="507" t="s">
        <v>304</v>
      </c>
      <c r="D381" s="507" t="s">
        <v>477</v>
      </c>
      <c r="E381" s="507" t="s">
        <v>500</v>
      </c>
      <c r="F381" s="474" t="s">
        <v>490</v>
      </c>
      <c r="G381" s="471">
        <v>1300</v>
      </c>
      <c r="H381" s="471">
        <v>100</v>
      </c>
      <c r="I381" s="471">
        <v>300</v>
      </c>
      <c r="J381" s="471">
        <v>500</v>
      </c>
      <c r="K381" s="471">
        <v>400</v>
      </c>
      <c r="L381" s="475" t="s">
        <v>327</v>
      </c>
      <c r="M381" s="471">
        <v>100</v>
      </c>
      <c r="N381" s="517">
        <v>65.02</v>
      </c>
    </row>
    <row r="382" spans="1:14">
      <c r="A382" s="473" t="s">
        <v>325</v>
      </c>
      <c r="B382" s="507" t="s">
        <v>326</v>
      </c>
      <c r="C382" s="507" t="s">
        <v>304</v>
      </c>
      <c r="D382" s="507" t="s">
        <v>477</v>
      </c>
      <c r="E382" s="507" t="s">
        <v>501</v>
      </c>
      <c r="F382" s="474" t="s">
        <v>304</v>
      </c>
      <c r="G382" s="471">
        <v>177600</v>
      </c>
      <c r="H382" s="471">
        <v>76300</v>
      </c>
      <c r="I382" s="471">
        <v>50100</v>
      </c>
      <c r="J382" s="471">
        <v>34700</v>
      </c>
      <c r="K382" s="471">
        <v>12400</v>
      </c>
      <c r="L382" s="471">
        <v>3400</v>
      </c>
      <c r="M382" s="471">
        <v>700</v>
      </c>
      <c r="N382" s="517">
        <v>39.24</v>
      </c>
    </row>
    <row r="383" spans="1:14">
      <c r="A383" s="473" t="s">
        <v>325</v>
      </c>
      <c r="B383" s="507" t="s">
        <v>326</v>
      </c>
      <c r="C383" s="507" t="s">
        <v>304</v>
      </c>
      <c r="D383" s="507" t="s">
        <v>477</v>
      </c>
      <c r="E383" s="507" t="s">
        <v>501</v>
      </c>
      <c r="F383" s="474" t="s">
        <v>489</v>
      </c>
      <c r="G383" s="471">
        <v>10400</v>
      </c>
      <c r="H383" s="471">
        <v>4600</v>
      </c>
      <c r="I383" s="471">
        <v>4100</v>
      </c>
      <c r="J383" s="471">
        <v>1300</v>
      </c>
      <c r="K383" s="471">
        <v>300</v>
      </c>
      <c r="L383" s="471">
        <v>100</v>
      </c>
      <c r="M383" s="475" t="s">
        <v>327</v>
      </c>
      <c r="N383" s="517">
        <v>34.49</v>
      </c>
    </row>
    <row r="384" spans="1:14">
      <c r="A384" s="473" t="s">
        <v>325</v>
      </c>
      <c r="B384" s="507" t="s">
        <v>326</v>
      </c>
      <c r="C384" s="507" t="s">
        <v>304</v>
      </c>
      <c r="D384" s="507" t="s">
        <v>477</v>
      </c>
      <c r="E384" s="507" t="s">
        <v>501</v>
      </c>
      <c r="F384" s="474" t="s">
        <v>490</v>
      </c>
      <c r="G384" s="471">
        <v>167200</v>
      </c>
      <c r="H384" s="471">
        <v>71700</v>
      </c>
      <c r="I384" s="471">
        <v>46000</v>
      </c>
      <c r="J384" s="471">
        <v>33300</v>
      </c>
      <c r="K384" s="471">
        <v>12200</v>
      </c>
      <c r="L384" s="471">
        <v>3300</v>
      </c>
      <c r="M384" s="471">
        <v>700</v>
      </c>
      <c r="N384" s="517">
        <v>39.54</v>
      </c>
    </row>
    <row r="385" spans="1:14">
      <c r="A385" s="473" t="s">
        <v>325</v>
      </c>
      <c r="B385" s="507" t="s">
        <v>326</v>
      </c>
      <c r="C385" s="507" t="s">
        <v>304</v>
      </c>
      <c r="D385" s="507" t="s">
        <v>477</v>
      </c>
      <c r="E385" s="507" t="s">
        <v>509</v>
      </c>
      <c r="F385" s="474" t="s">
        <v>304</v>
      </c>
      <c r="G385" s="471">
        <v>0</v>
      </c>
      <c r="H385" s="475" t="s">
        <v>327</v>
      </c>
      <c r="I385" s="475" t="s">
        <v>327</v>
      </c>
      <c r="J385" s="475" t="s">
        <v>327</v>
      </c>
      <c r="K385" s="475" t="s">
        <v>327</v>
      </c>
      <c r="L385" s="471">
        <v>0</v>
      </c>
      <c r="M385" s="475" t="s">
        <v>327</v>
      </c>
      <c r="N385" s="517">
        <v>122.34</v>
      </c>
    </row>
    <row r="386" spans="1:14">
      <c r="A386" s="473" t="s">
        <v>325</v>
      </c>
      <c r="B386" s="507" t="s">
        <v>326</v>
      </c>
      <c r="C386" s="507" t="s">
        <v>304</v>
      </c>
      <c r="D386" s="507" t="s">
        <v>478</v>
      </c>
      <c r="E386" s="507" t="s">
        <v>304</v>
      </c>
      <c r="F386" s="474" t="s">
        <v>304</v>
      </c>
      <c r="G386" s="471">
        <v>15500</v>
      </c>
      <c r="H386" s="471">
        <v>7600</v>
      </c>
      <c r="I386" s="471">
        <v>2300</v>
      </c>
      <c r="J386" s="471">
        <v>2400</v>
      </c>
      <c r="K386" s="471">
        <v>2300</v>
      </c>
      <c r="L386" s="471">
        <v>600</v>
      </c>
      <c r="M386" s="471">
        <v>300</v>
      </c>
      <c r="N386" s="517">
        <v>44.58</v>
      </c>
    </row>
    <row r="387" spans="1:14">
      <c r="A387" s="473" t="s">
        <v>325</v>
      </c>
      <c r="B387" s="507" t="s">
        <v>326</v>
      </c>
      <c r="C387" s="507" t="s">
        <v>304</v>
      </c>
      <c r="D387" s="507" t="s">
        <v>478</v>
      </c>
      <c r="E387" s="507" t="s">
        <v>496</v>
      </c>
      <c r="F387" s="474" t="s">
        <v>304</v>
      </c>
      <c r="G387" s="471">
        <v>700</v>
      </c>
      <c r="H387" s="475" t="s">
        <v>327</v>
      </c>
      <c r="I387" s="471">
        <v>0</v>
      </c>
      <c r="J387" s="471">
        <v>100</v>
      </c>
      <c r="K387" s="471">
        <v>100</v>
      </c>
      <c r="L387" s="471">
        <v>200</v>
      </c>
      <c r="M387" s="471">
        <v>200</v>
      </c>
      <c r="N387" s="517">
        <v>136.38999999999999</v>
      </c>
    </row>
    <row r="388" spans="1:14">
      <c r="A388" s="473" t="s">
        <v>325</v>
      </c>
      <c r="B388" s="507" t="s">
        <v>326</v>
      </c>
      <c r="C388" s="507" t="s">
        <v>304</v>
      </c>
      <c r="D388" s="507" t="s">
        <v>478</v>
      </c>
      <c r="E388" s="507" t="s">
        <v>496</v>
      </c>
      <c r="F388" s="474" t="s">
        <v>489</v>
      </c>
      <c r="G388" s="471">
        <v>500</v>
      </c>
      <c r="H388" s="475" t="s">
        <v>327</v>
      </c>
      <c r="I388" s="475" t="s">
        <v>327</v>
      </c>
      <c r="J388" s="471">
        <v>100</v>
      </c>
      <c r="K388" s="471">
        <v>100</v>
      </c>
      <c r="L388" s="471">
        <v>100</v>
      </c>
      <c r="M388" s="471">
        <v>200</v>
      </c>
      <c r="N388" s="517">
        <v>131.36000000000001</v>
      </c>
    </row>
    <row r="389" spans="1:14">
      <c r="A389" s="473" t="s">
        <v>325</v>
      </c>
      <c r="B389" s="507" t="s">
        <v>326</v>
      </c>
      <c r="C389" s="507" t="s">
        <v>304</v>
      </c>
      <c r="D389" s="507" t="s">
        <v>478</v>
      </c>
      <c r="E389" s="507" t="s">
        <v>496</v>
      </c>
      <c r="F389" s="474" t="s">
        <v>490</v>
      </c>
      <c r="G389" s="471">
        <v>200</v>
      </c>
      <c r="H389" s="475" t="s">
        <v>327</v>
      </c>
      <c r="I389" s="471">
        <v>0</v>
      </c>
      <c r="J389" s="475" t="s">
        <v>327</v>
      </c>
      <c r="K389" s="471">
        <v>0</v>
      </c>
      <c r="L389" s="471">
        <v>100</v>
      </c>
      <c r="M389" s="471">
        <v>100</v>
      </c>
      <c r="N389" s="517">
        <v>146.32</v>
      </c>
    </row>
    <row r="390" spans="1:14">
      <c r="A390" s="473" t="s">
        <v>325</v>
      </c>
      <c r="B390" s="507" t="s">
        <v>326</v>
      </c>
      <c r="C390" s="507" t="s">
        <v>304</v>
      </c>
      <c r="D390" s="507" t="s">
        <v>478</v>
      </c>
      <c r="E390" s="507" t="s">
        <v>500</v>
      </c>
      <c r="F390" s="474" t="s">
        <v>304</v>
      </c>
      <c r="G390" s="471">
        <v>100</v>
      </c>
      <c r="H390" s="475" t="s">
        <v>327</v>
      </c>
      <c r="I390" s="471">
        <v>0</v>
      </c>
      <c r="J390" s="475" t="s">
        <v>327</v>
      </c>
      <c r="K390" s="471">
        <v>100</v>
      </c>
      <c r="L390" s="475" t="s">
        <v>327</v>
      </c>
      <c r="M390" s="475" t="s">
        <v>327</v>
      </c>
      <c r="N390" s="517">
        <v>64.17</v>
      </c>
    </row>
    <row r="391" spans="1:14">
      <c r="A391" s="473" t="s">
        <v>325</v>
      </c>
      <c r="B391" s="507" t="s">
        <v>326</v>
      </c>
      <c r="C391" s="507" t="s">
        <v>304</v>
      </c>
      <c r="D391" s="507" t="s">
        <v>478</v>
      </c>
      <c r="E391" s="507" t="s">
        <v>500</v>
      </c>
      <c r="F391" s="474" t="s">
        <v>489</v>
      </c>
      <c r="G391" s="471">
        <v>100</v>
      </c>
      <c r="H391" s="475" t="s">
        <v>327</v>
      </c>
      <c r="I391" s="471">
        <v>0</v>
      </c>
      <c r="J391" s="475" t="s">
        <v>327</v>
      </c>
      <c r="K391" s="471">
        <v>0</v>
      </c>
      <c r="L391" s="475" t="s">
        <v>327</v>
      </c>
      <c r="M391" s="475" t="s">
        <v>327</v>
      </c>
      <c r="N391" s="517">
        <v>58.4</v>
      </c>
    </row>
    <row r="392" spans="1:14">
      <c r="A392" s="473" t="s">
        <v>325</v>
      </c>
      <c r="B392" s="507" t="s">
        <v>326</v>
      </c>
      <c r="C392" s="507" t="s">
        <v>304</v>
      </c>
      <c r="D392" s="507" t="s">
        <v>478</v>
      </c>
      <c r="E392" s="507" t="s">
        <v>500</v>
      </c>
      <c r="F392" s="474" t="s">
        <v>490</v>
      </c>
      <c r="G392" s="471">
        <v>0</v>
      </c>
      <c r="H392" s="475" t="s">
        <v>327</v>
      </c>
      <c r="I392" s="475" t="s">
        <v>327</v>
      </c>
      <c r="J392" s="475" t="s">
        <v>327</v>
      </c>
      <c r="K392" s="471">
        <v>0</v>
      </c>
      <c r="L392" s="475" t="s">
        <v>327</v>
      </c>
      <c r="M392" s="475" t="s">
        <v>327</v>
      </c>
      <c r="N392" s="517">
        <v>71.41</v>
      </c>
    </row>
    <row r="393" spans="1:14">
      <c r="A393" s="473" t="s">
        <v>325</v>
      </c>
      <c r="B393" s="507" t="s">
        <v>326</v>
      </c>
      <c r="C393" s="507" t="s">
        <v>304</v>
      </c>
      <c r="D393" s="507" t="s">
        <v>478</v>
      </c>
      <c r="E393" s="507" t="s">
        <v>501</v>
      </c>
      <c r="F393" s="474" t="s">
        <v>304</v>
      </c>
      <c r="G393" s="471">
        <v>14700</v>
      </c>
      <c r="H393" s="471">
        <v>7600</v>
      </c>
      <c r="I393" s="471">
        <v>2200</v>
      </c>
      <c r="J393" s="471">
        <v>2300</v>
      </c>
      <c r="K393" s="471">
        <v>2100</v>
      </c>
      <c r="L393" s="471">
        <v>400</v>
      </c>
      <c r="M393" s="471">
        <v>100</v>
      </c>
      <c r="N393" s="517">
        <v>39.93</v>
      </c>
    </row>
    <row r="394" spans="1:14">
      <c r="A394" s="473" t="s">
        <v>325</v>
      </c>
      <c r="B394" s="507" t="s">
        <v>326</v>
      </c>
      <c r="C394" s="507" t="s">
        <v>304</v>
      </c>
      <c r="D394" s="507" t="s">
        <v>478</v>
      </c>
      <c r="E394" s="507" t="s">
        <v>501</v>
      </c>
      <c r="F394" s="474" t="s">
        <v>489</v>
      </c>
      <c r="G394" s="471">
        <v>400</v>
      </c>
      <c r="H394" s="471">
        <v>200</v>
      </c>
      <c r="I394" s="471">
        <v>100</v>
      </c>
      <c r="J394" s="471">
        <v>100</v>
      </c>
      <c r="K394" s="471">
        <v>100</v>
      </c>
      <c r="L394" s="475" t="s">
        <v>327</v>
      </c>
      <c r="M394" s="475" t="s">
        <v>327</v>
      </c>
      <c r="N394" s="517">
        <v>42.23</v>
      </c>
    </row>
    <row r="395" spans="1:14">
      <c r="A395" s="473" t="s">
        <v>325</v>
      </c>
      <c r="B395" s="507" t="s">
        <v>326</v>
      </c>
      <c r="C395" s="507" t="s">
        <v>304</v>
      </c>
      <c r="D395" s="507" t="s">
        <v>478</v>
      </c>
      <c r="E395" s="507" t="s">
        <v>501</v>
      </c>
      <c r="F395" s="474" t="s">
        <v>490</v>
      </c>
      <c r="G395" s="471">
        <v>14300</v>
      </c>
      <c r="H395" s="471">
        <v>7400</v>
      </c>
      <c r="I395" s="471">
        <v>2100</v>
      </c>
      <c r="J395" s="471">
        <v>2200</v>
      </c>
      <c r="K395" s="471">
        <v>2000</v>
      </c>
      <c r="L395" s="471">
        <v>400</v>
      </c>
      <c r="M395" s="471">
        <v>100</v>
      </c>
      <c r="N395" s="517">
        <v>39.869999999999997</v>
      </c>
    </row>
    <row r="396" spans="1:14">
      <c r="A396" s="473" t="s">
        <v>325</v>
      </c>
      <c r="B396" s="507" t="s">
        <v>326</v>
      </c>
      <c r="C396" s="507" t="s">
        <v>304</v>
      </c>
      <c r="D396" s="507" t="s">
        <v>478</v>
      </c>
      <c r="E396" s="507" t="s">
        <v>509</v>
      </c>
      <c r="F396" s="474" t="s">
        <v>304</v>
      </c>
      <c r="G396" s="471">
        <v>0</v>
      </c>
      <c r="H396" s="475" t="s">
        <v>327</v>
      </c>
      <c r="I396" s="475" t="s">
        <v>327</v>
      </c>
      <c r="J396" s="471">
        <v>0</v>
      </c>
      <c r="K396" s="471">
        <v>0</v>
      </c>
      <c r="L396" s="475" t="s">
        <v>327</v>
      </c>
      <c r="M396" s="475" t="s">
        <v>327</v>
      </c>
      <c r="N396" s="517">
        <v>83.77</v>
      </c>
    </row>
    <row r="397" spans="1:14">
      <c r="A397" s="473" t="s">
        <v>325</v>
      </c>
      <c r="B397" s="507" t="s">
        <v>326</v>
      </c>
      <c r="C397" s="507" t="s">
        <v>521</v>
      </c>
      <c r="D397" s="507" t="s">
        <v>304</v>
      </c>
      <c r="E397" s="507" t="s">
        <v>304</v>
      </c>
      <c r="F397" s="474" t="s">
        <v>304</v>
      </c>
      <c r="G397" s="471">
        <v>725100</v>
      </c>
      <c r="H397" s="471">
        <v>91500</v>
      </c>
      <c r="I397" s="471">
        <v>102900</v>
      </c>
      <c r="J397" s="471">
        <v>147300</v>
      </c>
      <c r="K397" s="471">
        <v>181600</v>
      </c>
      <c r="L397" s="471">
        <v>127600</v>
      </c>
      <c r="M397" s="471">
        <v>46000</v>
      </c>
      <c r="N397" s="517">
        <v>77.150000000000006</v>
      </c>
    </row>
    <row r="398" spans="1:14">
      <c r="A398" s="473" t="s">
        <v>325</v>
      </c>
      <c r="B398" s="507" t="s">
        <v>326</v>
      </c>
      <c r="C398" s="507" t="s">
        <v>521</v>
      </c>
      <c r="D398" s="507" t="s">
        <v>304</v>
      </c>
      <c r="E398" s="507" t="s">
        <v>496</v>
      </c>
      <c r="F398" s="474" t="s">
        <v>304</v>
      </c>
      <c r="G398" s="471">
        <v>257200</v>
      </c>
      <c r="H398" s="471">
        <v>1300</v>
      </c>
      <c r="I398" s="471">
        <v>8400</v>
      </c>
      <c r="J398" s="471">
        <v>20900</v>
      </c>
      <c r="K398" s="471">
        <v>59200</v>
      </c>
      <c r="L398" s="471">
        <v>109400</v>
      </c>
      <c r="M398" s="471">
        <v>43700</v>
      </c>
      <c r="N398" s="517">
        <v>117.35</v>
      </c>
    </row>
    <row r="399" spans="1:14">
      <c r="A399" s="473" t="s">
        <v>325</v>
      </c>
      <c r="B399" s="507" t="s">
        <v>326</v>
      </c>
      <c r="C399" s="507" t="s">
        <v>521</v>
      </c>
      <c r="D399" s="507" t="s">
        <v>304</v>
      </c>
      <c r="E399" s="507" t="s">
        <v>496</v>
      </c>
      <c r="F399" s="474" t="s">
        <v>489</v>
      </c>
      <c r="G399" s="471">
        <v>212600</v>
      </c>
      <c r="H399" s="471">
        <v>1200</v>
      </c>
      <c r="I399" s="471">
        <v>7600</v>
      </c>
      <c r="J399" s="471">
        <v>18500</v>
      </c>
      <c r="K399" s="471">
        <v>52100</v>
      </c>
      <c r="L399" s="471">
        <v>88300</v>
      </c>
      <c r="M399" s="471">
        <v>32200</v>
      </c>
      <c r="N399" s="517">
        <v>114.44</v>
      </c>
    </row>
    <row r="400" spans="1:14">
      <c r="A400" s="473" t="s">
        <v>325</v>
      </c>
      <c r="B400" s="507" t="s">
        <v>326</v>
      </c>
      <c r="C400" s="507" t="s">
        <v>521</v>
      </c>
      <c r="D400" s="507" t="s">
        <v>304</v>
      </c>
      <c r="E400" s="507" t="s">
        <v>496</v>
      </c>
      <c r="F400" s="474" t="s">
        <v>490</v>
      </c>
      <c r="G400" s="471">
        <v>44600</v>
      </c>
      <c r="H400" s="471">
        <v>100</v>
      </c>
      <c r="I400" s="471">
        <v>800</v>
      </c>
      <c r="J400" s="471">
        <v>2300</v>
      </c>
      <c r="K400" s="471">
        <v>7100</v>
      </c>
      <c r="L400" s="471">
        <v>21100</v>
      </c>
      <c r="M400" s="471">
        <v>11400</v>
      </c>
      <c r="N400" s="517">
        <v>130.91999999999999</v>
      </c>
    </row>
    <row r="401" spans="1:14">
      <c r="A401" s="473" t="s">
        <v>325</v>
      </c>
      <c r="B401" s="507" t="s">
        <v>326</v>
      </c>
      <c r="C401" s="507" t="s">
        <v>521</v>
      </c>
      <c r="D401" s="507" t="s">
        <v>304</v>
      </c>
      <c r="E401" s="507" t="s">
        <v>500</v>
      </c>
      <c r="F401" s="474" t="s">
        <v>304</v>
      </c>
      <c r="G401" s="471">
        <v>12400</v>
      </c>
      <c r="H401" s="471">
        <v>600</v>
      </c>
      <c r="I401" s="471">
        <v>2200</v>
      </c>
      <c r="J401" s="471">
        <v>2300</v>
      </c>
      <c r="K401" s="471">
        <v>3200</v>
      </c>
      <c r="L401" s="471">
        <v>1500</v>
      </c>
      <c r="M401" s="471">
        <v>600</v>
      </c>
      <c r="N401" s="517">
        <v>75.41</v>
      </c>
    </row>
    <row r="402" spans="1:14">
      <c r="A402" s="473" t="s">
        <v>325</v>
      </c>
      <c r="B402" s="507" t="s">
        <v>326</v>
      </c>
      <c r="C402" s="507" t="s">
        <v>521</v>
      </c>
      <c r="D402" s="507" t="s">
        <v>304</v>
      </c>
      <c r="E402" s="507" t="s">
        <v>500</v>
      </c>
      <c r="F402" s="474" t="s">
        <v>489</v>
      </c>
      <c r="G402" s="471">
        <v>9200</v>
      </c>
      <c r="H402" s="471">
        <v>500</v>
      </c>
      <c r="I402" s="471">
        <v>1900</v>
      </c>
      <c r="J402" s="471">
        <v>1700</v>
      </c>
      <c r="K402" s="471">
        <v>2300</v>
      </c>
      <c r="L402" s="471">
        <v>1200</v>
      </c>
      <c r="M402" s="471">
        <v>400</v>
      </c>
      <c r="N402" s="517">
        <v>75.150000000000006</v>
      </c>
    </row>
    <row r="403" spans="1:14">
      <c r="A403" s="473" t="s">
        <v>325</v>
      </c>
      <c r="B403" s="507" t="s">
        <v>326</v>
      </c>
      <c r="C403" s="507" t="s">
        <v>521</v>
      </c>
      <c r="D403" s="507" t="s">
        <v>304</v>
      </c>
      <c r="E403" s="507" t="s">
        <v>500</v>
      </c>
      <c r="F403" s="474" t="s">
        <v>490</v>
      </c>
      <c r="G403" s="471">
        <v>3200</v>
      </c>
      <c r="H403" s="471">
        <v>100</v>
      </c>
      <c r="I403" s="471">
        <v>300</v>
      </c>
      <c r="J403" s="471">
        <v>600</v>
      </c>
      <c r="K403" s="471">
        <v>800</v>
      </c>
      <c r="L403" s="471">
        <v>200</v>
      </c>
      <c r="M403" s="471">
        <v>100</v>
      </c>
      <c r="N403" s="517">
        <v>76.36</v>
      </c>
    </row>
    <row r="404" spans="1:14">
      <c r="A404" s="473" t="s">
        <v>325</v>
      </c>
      <c r="B404" s="507" t="s">
        <v>326</v>
      </c>
      <c r="C404" s="507" t="s">
        <v>521</v>
      </c>
      <c r="D404" s="507" t="s">
        <v>304</v>
      </c>
      <c r="E404" s="507" t="s">
        <v>501</v>
      </c>
      <c r="F404" s="474" t="s">
        <v>304</v>
      </c>
      <c r="G404" s="471">
        <v>455100</v>
      </c>
      <c r="H404" s="471">
        <v>89600</v>
      </c>
      <c r="I404" s="471">
        <v>92200</v>
      </c>
      <c r="J404" s="471">
        <v>124200</v>
      </c>
      <c r="K404" s="471">
        <v>119200</v>
      </c>
      <c r="L404" s="471">
        <v>16600</v>
      </c>
      <c r="M404" s="471">
        <v>1700</v>
      </c>
      <c r="N404" s="517">
        <v>55.17</v>
      </c>
    </row>
    <row r="405" spans="1:14">
      <c r="A405" s="473" t="s">
        <v>325</v>
      </c>
      <c r="B405" s="507" t="s">
        <v>326</v>
      </c>
      <c r="C405" s="507" t="s">
        <v>521</v>
      </c>
      <c r="D405" s="507" t="s">
        <v>304</v>
      </c>
      <c r="E405" s="507" t="s">
        <v>501</v>
      </c>
      <c r="F405" s="474" t="s">
        <v>489</v>
      </c>
      <c r="G405" s="471">
        <v>13400</v>
      </c>
      <c r="H405" s="471">
        <v>4800</v>
      </c>
      <c r="I405" s="471">
        <v>4200</v>
      </c>
      <c r="J405" s="471">
        <v>1400</v>
      </c>
      <c r="K405" s="471">
        <v>500</v>
      </c>
      <c r="L405" s="471">
        <v>300</v>
      </c>
      <c r="M405" s="471">
        <v>0</v>
      </c>
      <c r="N405" s="517">
        <v>36.729999999999997</v>
      </c>
    </row>
    <row r="406" spans="1:14">
      <c r="A406" s="473" t="s">
        <v>325</v>
      </c>
      <c r="B406" s="507" t="s">
        <v>326</v>
      </c>
      <c r="C406" s="507" t="s">
        <v>521</v>
      </c>
      <c r="D406" s="507" t="s">
        <v>304</v>
      </c>
      <c r="E406" s="507" t="s">
        <v>501</v>
      </c>
      <c r="F406" s="474" t="s">
        <v>490</v>
      </c>
      <c r="G406" s="471">
        <v>441800</v>
      </c>
      <c r="H406" s="471">
        <v>84800</v>
      </c>
      <c r="I406" s="471">
        <v>88000</v>
      </c>
      <c r="J406" s="471">
        <v>122700</v>
      </c>
      <c r="K406" s="471">
        <v>118800</v>
      </c>
      <c r="L406" s="471">
        <v>16300</v>
      </c>
      <c r="M406" s="471">
        <v>1700</v>
      </c>
      <c r="N406" s="517">
        <v>55.65</v>
      </c>
    </row>
    <row r="407" spans="1:14">
      <c r="A407" s="473" t="s">
        <v>325</v>
      </c>
      <c r="B407" s="507" t="s">
        <v>326</v>
      </c>
      <c r="C407" s="507" t="s">
        <v>521</v>
      </c>
      <c r="D407" s="507" t="s">
        <v>304</v>
      </c>
      <c r="E407" s="507" t="s">
        <v>509</v>
      </c>
      <c r="F407" s="474" t="s">
        <v>304</v>
      </c>
      <c r="G407" s="471">
        <v>400</v>
      </c>
      <c r="H407" s="475" t="s">
        <v>327</v>
      </c>
      <c r="I407" s="471">
        <v>0</v>
      </c>
      <c r="J407" s="471">
        <v>0</v>
      </c>
      <c r="K407" s="471">
        <v>0</v>
      </c>
      <c r="L407" s="471">
        <v>100</v>
      </c>
      <c r="M407" s="471">
        <v>0</v>
      </c>
      <c r="N407" s="517">
        <v>106.22</v>
      </c>
    </row>
    <row r="408" spans="1:14">
      <c r="A408" s="473" t="s">
        <v>325</v>
      </c>
      <c r="B408" s="507" t="s">
        <v>326</v>
      </c>
      <c r="C408" s="507" t="s">
        <v>521</v>
      </c>
      <c r="D408" s="507" t="s">
        <v>473</v>
      </c>
      <c r="E408" s="507" t="s">
        <v>304</v>
      </c>
      <c r="F408" s="474" t="s">
        <v>304</v>
      </c>
      <c r="G408" s="471">
        <v>419300</v>
      </c>
      <c r="H408" s="471">
        <v>2700</v>
      </c>
      <c r="I408" s="471">
        <v>16800</v>
      </c>
      <c r="J408" s="471">
        <v>79800</v>
      </c>
      <c r="K408" s="471">
        <v>154200</v>
      </c>
      <c r="L408" s="471">
        <v>121400</v>
      </c>
      <c r="M408" s="471">
        <v>44400</v>
      </c>
      <c r="N408" s="517">
        <v>99.11</v>
      </c>
    </row>
    <row r="409" spans="1:14">
      <c r="A409" s="473" t="s">
        <v>325</v>
      </c>
      <c r="B409" s="507" t="s">
        <v>326</v>
      </c>
      <c r="C409" s="507" t="s">
        <v>521</v>
      </c>
      <c r="D409" s="507" t="s">
        <v>473</v>
      </c>
      <c r="E409" s="507" t="s">
        <v>496</v>
      </c>
      <c r="F409" s="474" t="s">
        <v>304</v>
      </c>
      <c r="G409" s="471">
        <v>233700</v>
      </c>
      <c r="H409" s="471">
        <v>900</v>
      </c>
      <c r="I409" s="471">
        <v>6900</v>
      </c>
      <c r="J409" s="471">
        <v>18600</v>
      </c>
      <c r="K409" s="471">
        <v>56700</v>
      </c>
      <c r="L409" s="471">
        <v>107700</v>
      </c>
      <c r="M409" s="471">
        <v>42900</v>
      </c>
      <c r="N409" s="517">
        <v>118.74</v>
      </c>
    </row>
    <row r="410" spans="1:14">
      <c r="A410" s="473" t="s">
        <v>325</v>
      </c>
      <c r="B410" s="507" t="s">
        <v>326</v>
      </c>
      <c r="C410" s="507" t="s">
        <v>521</v>
      </c>
      <c r="D410" s="507" t="s">
        <v>473</v>
      </c>
      <c r="E410" s="507" t="s">
        <v>496</v>
      </c>
      <c r="F410" s="474" t="s">
        <v>489</v>
      </c>
      <c r="G410" s="471">
        <v>192200</v>
      </c>
      <c r="H410" s="471">
        <v>800</v>
      </c>
      <c r="I410" s="471">
        <v>6200</v>
      </c>
      <c r="J410" s="471">
        <v>16600</v>
      </c>
      <c r="K410" s="471">
        <v>50000</v>
      </c>
      <c r="L410" s="471">
        <v>86900</v>
      </c>
      <c r="M410" s="471">
        <v>31700</v>
      </c>
      <c r="N410" s="517">
        <v>115.88</v>
      </c>
    </row>
    <row r="411" spans="1:14">
      <c r="A411" s="473" t="s">
        <v>325</v>
      </c>
      <c r="B411" s="507" t="s">
        <v>326</v>
      </c>
      <c r="C411" s="507" t="s">
        <v>521</v>
      </c>
      <c r="D411" s="507" t="s">
        <v>473</v>
      </c>
      <c r="E411" s="507" t="s">
        <v>496</v>
      </c>
      <c r="F411" s="474" t="s">
        <v>490</v>
      </c>
      <c r="G411" s="471">
        <v>41500</v>
      </c>
      <c r="H411" s="471">
        <v>100</v>
      </c>
      <c r="I411" s="471">
        <v>700</v>
      </c>
      <c r="J411" s="471">
        <v>2000</v>
      </c>
      <c r="K411" s="471">
        <v>6700</v>
      </c>
      <c r="L411" s="471">
        <v>20800</v>
      </c>
      <c r="M411" s="471">
        <v>11300</v>
      </c>
      <c r="N411" s="517">
        <v>132.02000000000001</v>
      </c>
    </row>
    <row r="412" spans="1:14">
      <c r="A412" s="473" t="s">
        <v>325</v>
      </c>
      <c r="B412" s="507" t="s">
        <v>326</v>
      </c>
      <c r="C412" s="507" t="s">
        <v>521</v>
      </c>
      <c r="D412" s="507" t="s">
        <v>473</v>
      </c>
      <c r="E412" s="507" t="s">
        <v>500</v>
      </c>
      <c r="F412" s="474" t="s">
        <v>304</v>
      </c>
      <c r="G412" s="471">
        <v>5700</v>
      </c>
      <c r="H412" s="471">
        <v>0</v>
      </c>
      <c r="I412" s="471">
        <v>800</v>
      </c>
      <c r="J412" s="471">
        <v>900</v>
      </c>
      <c r="K412" s="471">
        <v>2300</v>
      </c>
      <c r="L412" s="471">
        <v>1300</v>
      </c>
      <c r="M412" s="471">
        <v>500</v>
      </c>
      <c r="N412" s="517">
        <v>90.55</v>
      </c>
    </row>
    <row r="413" spans="1:14">
      <c r="A413" s="473" t="s">
        <v>325</v>
      </c>
      <c r="B413" s="507" t="s">
        <v>326</v>
      </c>
      <c r="C413" s="507" t="s">
        <v>521</v>
      </c>
      <c r="D413" s="507" t="s">
        <v>473</v>
      </c>
      <c r="E413" s="507" t="s">
        <v>500</v>
      </c>
      <c r="F413" s="474" t="s">
        <v>489</v>
      </c>
      <c r="G413" s="471">
        <v>4900</v>
      </c>
      <c r="H413" s="471">
        <v>0</v>
      </c>
      <c r="I413" s="471">
        <v>700</v>
      </c>
      <c r="J413" s="471">
        <v>700</v>
      </c>
      <c r="K413" s="471">
        <v>1900</v>
      </c>
      <c r="L413" s="471">
        <v>1000</v>
      </c>
      <c r="M413" s="471">
        <v>400</v>
      </c>
      <c r="N413" s="517">
        <v>89.64</v>
      </c>
    </row>
    <row r="414" spans="1:14">
      <c r="A414" s="473" t="s">
        <v>325</v>
      </c>
      <c r="B414" s="507" t="s">
        <v>326</v>
      </c>
      <c r="C414" s="507" t="s">
        <v>521</v>
      </c>
      <c r="D414" s="507" t="s">
        <v>473</v>
      </c>
      <c r="E414" s="507" t="s">
        <v>500</v>
      </c>
      <c r="F414" s="474" t="s">
        <v>490</v>
      </c>
      <c r="G414" s="471">
        <v>900</v>
      </c>
      <c r="H414" s="475" t="s">
        <v>327</v>
      </c>
      <c r="I414" s="471">
        <v>100</v>
      </c>
      <c r="J414" s="471">
        <v>100</v>
      </c>
      <c r="K414" s="471">
        <v>400</v>
      </c>
      <c r="L414" s="471">
        <v>200</v>
      </c>
      <c r="M414" s="471">
        <v>100</v>
      </c>
      <c r="N414" s="517">
        <v>95.68</v>
      </c>
    </row>
    <row r="415" spans="1:14">
      <c r="A415" s="473" t="s">
        <v>325</v>
      </c>
      <c r="B415" s="507" t="s">
        <v>326</v>
      </c>
      <c r="C415" s="507" t="s">
        <v>521</v>
      </c>
      <c r="D415" s="507" t="s">
        <v>473</v>
      </c>
      <c r="E415" s="507" t="s">
        <v>501</v>
      </c>
      <c r="F415" s="474" t="s">
        <v>304</v>
      </c>
      <c r="G415" s="471">
        <v>179700</v>
      </c>
      <c r="H415" s="471">
        <v>1800</v>
      </c>
      <c r="I415" s="471">
        <v>9100</v>
      </c>
      <c r="J415" s="471">
        <v>60200</v>
      </c>
      <c r="K415" s="471">
        <v>95200</v>
      </c>
      <c r="L415" s="471">
        <v>12400</v>
      </c>
      <c r="M415" s="471">
        <v>900</v>
      </c>
      <c r="N415" s="517">
        <v>73.83</v>
      </c>
    </row>
    <row r="416" spans="1:14">
      <c r="A416" s="473" t="s">
        <v>325</v>
      </c>
      <c r="B416" s="507" t="s">
        <v>326</v>
      </c>
      <c r="C416" s="507" t="s">
        <v>521</v>
      </c>
      <c r="D416" s="507" t="s">
        <v>473</v>
      </c>
      <c r="E416" s="507" t="s">
        <v>501</v>
      </c>
      <c r="F416" s="474" t="s">
        <v>489</v>
      </c>
      <c r="G416" s="471">
        <v>500</v>
      </c>
      <c r="H416" s="471">
        <v>0</v>
      </c>
      <c r="I416" s="471">
        <v>100</v>
      </c>
      <c r="J416" s="471">
        <v>100</v>
      </c>
      <c r="K416" s="471">
        <v>100</v>
      </c>
      <c r="L416" s="471">
        <v>200</v>
      </c>
      <c r="M416" s="471">
        <v>0</v>
      </c>
      <c r="N416" s="517">
        <v>83.19</v>
      </c>
    </row>
    <row r="417" spans="1:14">
      <c r="A417" s="473" t="s">
        <v>325</v>
      </c>
      <c r="B417" s="507" t="s">
        <v>326</v>
      </c>
      <c r="C417" s="507" t="s">
        <v>521</v>
      </c>
      <c r="D417" s="507" t="s">
        <v>473</v>
      </c>
      <c r="E417" s="507" t="s">
        <v>501</v>
      </c>
      <c r="F417" s="474" t="s">
        <v>490</v>
      </c>
      <c r="G417" s="471">
        <v>179200</v>
      </c>
      <c r="H417" s="471">
        <v>1800</v>
      </c>
      <c r="I417" s="471">
        <v>9000</v>
      </c>
      <c r="J417" s="471">
        <v>60200</v>
      </c>
      <c r="K417" s="471">
        <v>95100</v>
      </c>
      <c r="L417" s="471">
        <v>12300</v>
      </c>
      <c r="M417" s="471">
        <v>900</v>
      </c>
      <c r="N417" s="517">
        <v>73.81</v>
      </c>
    </row>
    <row r="418" spans="1:14">
      <c r="A418" s="473" t="s">
        <v>325</v>
      </c>
      <c r="B418" s="507" t="s">
        <v>326</v>
      </c>
      <c r="C418" s="507" t="s">
        <v>521</v>
      </c>
      <c r="D418" s="507" t="s">
        <v>473</v>
      </c>
      <c r="E418" s="507" t="s">
        <v>509</v>
      </c>
      <c r="F418" s="474" t="s">
        <v>304</v>
      </c>
      <c r="G418" s="471">
        <v>200</v>
      </c>
      <c r="H418" s="475" t="s">
        <v>327</v>
      </c>
      <c r="I418" s="471">
        <v>0</v>
      </c>
      <c r="J418" s="471">
        <v>0</v>
      </c>
      <c r="K418" s="471">
        <v>0</v>
      </c>
      <c r="L418" s="471">
        <v>100</v>
      </c>
      <c r="M418" s="471">
        <v>0</v>
      </c>
      <c r="N418" s="517">
        <v>105.41</v>
      </c>
    </row>
    <row r="419" spans="1:14">
      <c r="A419" s="473" t="s">
        <v>325</v>
      </c>
      <c r="B419" s="507" t="s">
        <v>326</v>
      </c>
      <c r="C419" s="507" t="s">
        <v>521</v>
      </c>
      <c r="D419" s="507" t="s">
        <v>474</v>
      </c>
      <c r="E419" s="507" t="s">
        <v>304</v>
      </c>
      <c r="F419" s="474" t="s">
        <v>304</v>
      </c>
      <c r="G419" s="471">
        <v>277600</v>
      </c>
      <c r="H419" s="471">
        <v>88900</v>
      </c>
      <c r="I419" s="471">
        <v>86100</v>
      </c>
      <c r="J419" s="471">
        <v>67600</v>
      </c>
      <c r="K419" s="471">
        <v>27400</v>
      </c>
      <c r="L419" s="471">
        <v>6100</v>
      </c>
      <c r="M419" s="471">
        <v>1600</v>
      </c>
      <c r="N419" s="517">
        <v>44</v>
      </c>
    </row>
    <row r="420" spans="1:14">
      <c r="A420" s="473" t="s">
        <v>325</v>
      </c>
      <c r="B420" s="507" t="s">
        <v>326</v>
      </c>
      <c r="C420" s="507" t="s">
        <v>521</v>
      </c>
      <c r="D420" s="507" t="s">
        <v>474</v>
      </c>
      <c r="E420" s="507" t="s">
        <v>496</v>
      </c>
      <c r="F420" s="474" t="s">
        <v>304</v>
      </c>
      <c r="G420" s="471">
        <v>9200</v>
      </c>
      <c r="H420" s="471">
        <v>500</v>
      </c>
      <c r="I420" s="471">
        <v>1600</v>
      </c>
      <c r="J420" s="471">
        <v>2200</v>
      </c>
      <c r="K420" s="471">
        <v>2500</v>
      </c>
      <c r="L420" s="471">
        <v>1700</v>
      </c>
      <c r="M420" s="471">
        <v>700</v>
      </c>
      <c r="N420" s="517">
        <v>81.99</v>
      </c>
    </row>
    <row r="421" spans="1:14">
      <c r="A421" s="473" t="s">
        <v>325</v>
      </c>
      <c r="B421" s="507" t="s">
        <v>326</v>
      </c>
      <c r="C421" s="507" t="s">
        <v>521</v>
      </c>
      <c r="D421" s="507" t="s">
        <v>474</v>
      </c>
      <c r="E421" s="507" t="s">
        <v>496</v>
      </c>
      <c r="F421" s="474" t="s">
        <v>489</v>
      </c>
      <c r="G421" s="471">
        <v>7800</v>
      </c>
      <c r="H421" s="471">
        <v>500</v>
      </c>
      <c r="I421" s="471">
        <v>1400</v>
      </c>
      <c r="J421" s="471">
        <v>1900</v>
      </c>
      <c r="K421" s="471">
        <v>2100</v>
      </c>
      <c r="L421" s="471">
        <v>1400</v>
      </c>
      <c r="M421" s="471">
        <v>500</v>
      </c>
      <c r="N421" s="517">
        <v>79.150000000000006</v>
      </c>
    </row>
    <row r="422" spans="1:14">
      <c r="A422" s="473" t="s">
        <v>325</v>
      </c>
      <c r="B422" s="507" t="s">
        <v>326</v>
      </c>
      <c r="C422" s="507" t="s">
        <v>521</v>
      </c>
      <c r="D422" s="507" t="s">
        <v>474</v>
      </c>
      <c r="E422" s="507" t="s">
        <v>496</v>
      </c>
      <c r="F422" s="474" t="s">
        <v>490</v>
      </c>
      <c r="G422" s="471">
        <v>1400</v>
      </c>
      <c r="H422" s="471">
        <v>0</v>
      </c>
      <c r="I422" s="471">
        <v>100</v>
      </c>
      <c r="J422" s="471">
        <v>300</v>
      </c>
      <c r="K422" s="471">
        <v>400</v>
      </c>
      <c r="L422" s="471">
        <v>300</v>
      </c>
      <c r="M422" s="471">
        <v>200</v>
      </c>
      <c r="N422" s="517">
        <v>97.97</v>
      </c>
    </row>
    <row r="423" spans="1:14">
      <c r="A423" s="473" t="s">
        <v>325</v>
      </c>
      <c r="B423" s="507" t="s">
        <v>326</v>
      </c>
      <c r="C423" s="507" t="s">
        <v>521</v>
      </c>
      <c r="D423" s="507" t="s">
        <v>474</v>
      </c>
      <c r="E423" s="507" t="s">
        <v>500</v>
      </c>
      <c r="F423" s="474" t="s">
        <v>304</v>
      </c>
      <c r="G423" s="471">
        <v>4600</v>
      </c>
      <c r="H423" s="471">
        <v>600</v>
      </c>
      <c r="I423" s="471">
        <v>1400</v>
      </c>
      <c r="J423" s="471">
        <v>1400</v>
      </c>
      <c r="K423" s="471">
        <v>900</v>
      </c>
      <c r="L423" s="471">
        <v>200</v>
      </c>
      <c r="M423" s="471">
        <v>100</v>
      </c>
      <c r="N423" s="517">
        <v>56.37</v>
      </c>
    </row>
    <row r="424" spans="1:14">
      <c r="A424" s="473" t="s">
        <v>325</v>
      </c>
      <c r="B424" s="507" t="s">
        <v>326</v>
      </c>
      <c r="C424" s="507" t="s">
        <v>521</v>
      </c>
      <c r="D424" s="507" t="s">
        <v>474</v>
      </c>
      <c r="E424" s="507" t="s">
        <v>500</v>
      </c>
      <c r="F424" s="474" t="s">
        <v>489</v>
      </c>
      <c r="G424" s="471">
        <v>3200</v>
      </c>
      <c r="H424" s="471">
        <v>500</v>
      </c>
      <c r="I424" s="471">
        <v>1200</v>
      </c>
      <c r="J424" s="471">
        <v>900</v>
      </c>
      <c r="K424" s="471">
        <v>400</v>
      </c>
      <c r="L424" s="471">
        <v>200</v>
      </c>
      <c r="M424" s="471">
        <v>0</v>
      </c>
      <c r="N424" s="517">
        <v>53.43</v>
      </c>
    </row>
    <row r="425" spans="1:14">
      <c r="A425" s="473" t="s">
        <v>325</v>
      </c>
      <c r="B425" s="507" t="s">
        <v>326</v>
      </c>
      <c r="C425" s="507" t="s">
        <v>521</v>
      </c>
      <c r="D425" s="507" t="s">
        <v>474</v>
      </c>
      <c r="E425" s="507" t="s">
        <v>500</v>
      </c>
      <c r="F425" s="474" t="s">
        <v>490</v>
      </c>
      <c r="G425" s="471">
        <v>1300</v>
      </c>
      <c r="H425" s="471">
        <v>100</v>
      </c>
      <c r="I425" s="471">
        <v>300</v>
      </c>
      <c r="J425" s="471">
        <v>500</v>
      </c>
      <c r="K425" s="471">
        <v>400</v>
      </c>
      <c r="L425" s="475" t="s">
        <v>327</v>
      </c>
      <c r="M425" s="471">
        <v>0</v>
      </c>
      <c r="N425" s="517">
        <v>63.62</v>
      </c>
    </row>
    <row r="426" spans="1:14">
      <c r="A426" s="473" t="s">
        <v>325</v>
      </c>
      <c r="B426" s="507" t="s">
        <v>326</v>
      </c>
      <c r="C426" s="507" t="s">
        <v>521</v>
      </c>
      <c r="D426" s="507" t="s">
        <v>474</v>
      </c>
      <c r="E426" s="507" t="s">
        <v>501</v>
      </c>
      <c r="F426" s="474" t="s">
        <v>304</v>
      </c>
      <c r="G426" s="471">
        <v>263900</v>
      </c>
      <c r="H426" s="471">
        <v>87800</v>
      </c>
      <c r="I426" s="471">
        <v>83100</v>
      </c>
      <c r="J426" s="471">
        <v>63900</v>
      </c>
      <c r="K426" s="471">
        <v>24100</v>
      </c>
      <c r="L426" s="471">
        <v>4200</v>
      </c>
      <c r="M426" s="471">
        <v>800</v>
      </c>
      <c r="N426" s="517">
        <v>42.46</v>
      </c>
    </row>
    <row r="427" spans="1:14">
      <c r="A427" s="473" t="s">
        <v>325</v>
      </c>
      <c r="B427" s="507" t="s">
        <v>326</v>
      </c>
      <c r="C427" s="507" t="s">
        <v>521</v>
      </c>
      <c r="D427" s="507" t="s">
        <v>474</v>
      </c>
      <c r="E427" s="507" t="s">
        <v>501</v>
      </c>
      <c r="F427" s="474" t="s">
        <v>489</v>
      </c>
      <c r="G427" s="471">
        <v>10800</v>
      </c>
      <c r="H427" s="471">
        <v>4800</v>
      </c>
      <c r="I427" s="471">
        <v>4200</v>
      </c>
      <c r="J427" s="471">
        <v>1400</v>
      </c>
      <c r="K427" s="471">
        <v>400</v>
      </c>
      <c r="L427" s="471">
        <v>100</v>
      </c>
      <c r="M427" s="475" t="s">
        <v>327</v>
      </c>
      <c r="N427" s="517">
        <v>34.76</v>
      </c>
    </row>
    <row r="428" spans="1:14">
      <c r="A428" s="473" t="s">
        <v>325</v>
      </c>
      <c r="B428" s="507" t="s">
        <v>326</v>
      </c>
      <c r="C428" s="507" t="s">
        <v>521</v>
      </c>
      <c r="D428" s="507" t="s">
        <v>474</v>
      </c>
      <c r="E428" s="507" t="s">
        <v>501</v>
      </c>
      <c r="F428" s="474" t="s">
        <v>490</v>
      </c>
      <c r="G428" s="471">
        <v>253100</v>
      </c>
      <c r="H428" s="471">
        <v>83000</v>
      </c>
      <c r="I428" s="471">
        <v>78900</v>
      </c>
      <c r="J428" s="471">
        <v>62600</v>
      </c>
      <c r="K428" s="471">
        <v>23700</v>
      </c>
      <c r="L428" s="471">
        <v>4100</v>
      </c>
      <c r="M428" s="471">
        <v>800</v>
      </c>
      <c r="N428" s="517">
        <v>42.79</v>
      </c>
    </row>
    <row r="429" spans="1:14">
      <c r="A429" s="473" t="s">
        <v>325</v>
      </c>
      <c r="B429" s="507" t="s">
        <v>326</v>
      </c>
      <c r="C429" s="507" t="s">
        <v>521</v>
      </c>
      <c r="D429" s="507" t="s">
        <v>474</v>
      </c>
      <c r="E429" s="507" t="s">
        <v>509</v>
      </c>
      <c r="F429" s="474" t="s">
        <v>304</v>
      </c>
      <c r="G429" s="471">
        <v>0</v>
      </c>
      <c r="H429" s="475" t="s">
        <v>327</v>
      </c>
      <c r="I429" s="475" t="s">
        <v>327</v>
      </c>
      <c r="J429" s="475" t="s">
        <v>327</v>
      </c>
      <c r="K429" s="475" t="s">
        <v>327</v>
      </c>
      <c r="L429" s="471">
        <v>0</v>
      </c>
      <c r="M429" s="475" t="s">
        <v>327</v>
      </c>
      <c r="N429" s="517">
        <v>114</v>
      </c>
    </row>
    <row r="430" spans="1:14">
      <c r="A430" s="473" t="s">
        <v>325</v>
      </c>
      <c r="B430" s="507" t="s">
        <v>326</v>
      </c>
      <c r="C430" s="507" t="s">
        <v>521</v>
      </c>
      <c r="D430" s="507" t="s">
        <v>475</v>
      </c>
      <c r="E430" s="507" t="s">
        <v>304</v>
      </c>
      <c r="F430" s="474" t="s">
        <v>304</v>
      </c>
      <c r="G430" s="471">
        <v>44800</v>
      </c>
      <c r="H430" s="471">
        <v>2700</v>
      </c>
      <c r="I430" s="471">
        <v>19100</v>
      </c>
      <c r="J430" s="471">
        <v>18500</v>
      </c>
      <c r="K430" s="471">
        <v>4300</v>
      </c>
      <c r="L430" s="471">
        <v>100</v>
      </c>
      <c r="M430" s="471">
        <v>0</v>
      </c>
      <c r="N430" s="517">
        <v>49.57</v>
      </c>
    </row>
    <row r="431" spans="1:14">
      <c r="A431" s="473" t="s">
        <v>325</v>
      </c>
      <c r="B431" s="507" t="s">
        <v>326</v>
      </c>
      <c r="C431" s="507" t="s">
        <v>521</v>
      </c>
      <c r="D431" s="507" t="s">
        <v>475</v>
      </c>
      <c r="E431" s="507" t="s">
        <v>496</v>
      </c>
      <c r="F431" s="474" t="s">
        <v>304</v>
      </c>
      <c r="G431" s="471">
        <v>0</v>
      </c>
      <c r="H431" s="475" t="s">
        <v>327</v>
      </c>
      <c r="I431" s="475" t="s">
        <v>327</v>
      </c>
      <c r="J431" s="471">
        <v>0</v>
      </c>
      <c r="K431" s="475" t="s">
        <v>327</v>
      </c>
      <c r="L431" s="475" t="s">
        <v>327</v>
      </c>
      <c r="M431" s="475" t="s">
        <v>327</v>
      </c>
      <c r="N431" s="517">
        <v>66</v>
      </c>
    </row>
    <row r="432" spans="1:14">
      <c r="A432" s="473" t="s">
        <v>325</v>
      </c>
      <c r="B432" s="507" t="s">
        <v>326</v>
      </c>
      <c r="C432" s="507" t="s">
        <v>521</v>
      </c>
      <c r="D432" s="507" t="s">
        <v>475</v>
      </c>
      <c r="E432" s="507" t="s">
        <v>496</v>
      </c>
      <c r="F432" s="474" t="s">
        <v>489</v>
      </c>
      <c r="G432" s="475" t="s">
        <v>327</v>
      </c>
      <c r="H432" s="475" t="s">
        <v>327</v>
      </c>
      <c r="I432" s="475" t="s">
        <v>327</v>
      </c>
      <c r="J432" s="475" t="s">
        <v>327</v>
      </c>
      <c r="K432" s="475" t="s">
        <v>327</v>
      </c>
      <c r="L432" s="475" t="s">
        <v>327</v>
      </c>
      <c r="M432" s="475" t="s">
        <v>327</v>
      </c>
      <c r="N432" s="518" t="s">
        <v>327</v>
      </c>
    </row>
    <row r="433" spans="1:14">
      <c r="A433" s="473" t="s">
        <v>325</v>
      </c>
      <c r="B433" s="507" t="s">
        <v>326</v>
      </c>
      <c r="C433" s="507" t="s">
        <v>521</v>
      </c>
      <c r="D433" s="507" t="s">
        <v>475</v>
      </c>
      <c r="E433" s="507" t="s">
        <v>496</v>
      </c>
      <c r="F433" s="474" t="s">
        <v>490</v>
      </c>
      <c r="G433" s="471">
        <v>0</v>
      </c>
      <c r="H433" s="475" t="s">
        <v>327</v>
      </c>
      <c r="I433" s="475" t="s">
        <v>327</v>
      </c>
      <c r="J433" s="471">
        <v>0</v>
      </c>
      <c r="K433" s="475" t="s">
        <v>327</v>
      </c>
      <c r="L433" s="475" t="s">
        <v>327</v>
      </c>
      <c r="M433" s="475" t="s">
        <v>327</v>
      </c>
      <c r="N433" s="517">
        <v>66</v>
      </c>
    </row>
    <row r="434" spans="1:14">
      <c r="A434" s="473" t="s">
        <v>325</v>
      </c>
      <c r="B434" s="507" t="s">
        <v>326</v>
      </c>
      <c r="C434" s="507" t="s">
        <v>521</v>
      </c>
      <c r="D434" s="507" t="s">
        <v>475</v>
      </c>
      <c r="E434" s="507" t="s">
        <v>500</v>
      </c>
      <c r="F434" s="474" t="s">
        <v>304</v>
      </c>
      <c r="G434" s="475" t="s">
        <v>327</v>
      </c>
      <c r="H434" s="475" t="s">
        <v>327</v>
      </c>
      <c r="I434" s="475" t="s">
        <v>327</v>
      </c>
      <c r="J434" s="475" t="s">
        <v>327</v>
      </c>
      <c r="K434" s="475" t="s">
        <v>327</v>
      </c>
      <c r="L434" s="475" t="s">
        <v>327</v>
      </c>
      <c r="M434" s="475" t="s">
        <v>327</v>
      </c>
      <c r="N434" s="518" t="s">
        <v>327</v>
      </c>
    </row>
    <row r="435" spans="1:14">
      <c r="A435" s="473" t="s">
        <v>325</v>
      </c>
      <c r="B435" s="507" t="s">
        <v>326</v>
      </c>
      <c r="C435" s="507" t="s">
        <v>521</v>
      </c>
      <c r="D435" s="507" t="s">
        <v>475</v>
      </c>
      <c r="E435" s="507" t="s">
        <v>500</v>
      </c>
      <c r="F435" s="474" t="s">
        <v>489</v>
      </c>
      <c r="G435" s="475" t="s">
        <v>327</v>
      </c>
      <c r="H435" s="475" t="s">
        <v>327</v>
      </c>
      <c r="I435" s="475" t="s">
        <v>327</v>
      </c>
      <c r="J435" s="475" t="s">
        <v>327</v>
      </c>
      <c r="K435" s="475" t="s">
        <v>327</v>
      </c>
      <c r="L435" s="475" t="s">
        <v>327</v>
      </c>
      <c r="M435" s="475" t="s">
        <v>327</v>
      </c>
      <c r="N435" s="518" t="s">
        <v>327</v>
      </c>
    </row>
    <row r="436" spans="1:14">
      <c r="A436" s="473" t="s">
        <v>325</v>
      </c>
      <c r="B436" s="507" t="s">
        <v>326</v>
      </c>
      <c r="C436" s="507" t="s">
        <v>521</v>
      </c>
      <c r="D436" s="507" t="s">
        <v>475</v>
      </c>
      <c r="E436" s="507" t="s">
        <v>500</v>
      </c>
      <c r="F436" s="474" t="s">
        <v>490</v>
      </c>
      <c r="G436" s="475" t="s">
        <v>327</v>
      </c>
      <c r="H436" s="475" t="s">
        <v>327</v>
      </c>
      <c r="I436" s="475" t="s">
        <v>327</v>
      </c>
      <c r="J436" s="475" t="s">
        <v>327</v>
      </c>
      <c r="K436" s="475" t="s">
        <v>327</v>
      </c>
      <c r="L436" s="475" t="s">
        <v>327</v>
      </c>
      <c r="M436" s="475" t="s">
        <v>327</v>
      </c>
      <c r="N436" s="518" t="s">
        <v>327</v>
      </c>
    </row>
    <row r="437" spans="1:14">
      <c r="A437" s="473" t="s">
        <v>325</v>
      </c>
      <c r="B437" s="507" t="s">
        <v>326</v>
      </c>
      <c r="C437" s="507" t="s">
        <v>521</v>
      </c>
      <c r="D437" s="507" t="s">
        <v>475</v>
      </c>
      <c r="E437" s="507" t="s">
        <v>501</v>
      </c>
      <c r="F437" s="474" t="s">
        <v>304</v>
      </c>
      <c r="G437" s="471">
        <v>44800</v>
      </c>
      <c r="H437" s="471">
        <v>2700</v>
      </c>
      <c r="I437" s="471">
        <v>19100</v>
      </c>
      <c r="J437" s="471">
        <v>18500</v>
      </c>
      <c r="K437" s="471">
        <v>4300</v>
      </c>
      <c r="L437" s="471">
        <v>100</v>
      </c>
      <c r="M437" s="471">
        <v>0</v>
      </c>
      <c r="N437" s="517">
        <v>49.56</v>
      </c>
    </row>
    <row r="438" spans="1:14">
      <c r="A438" s="473" t="s">
        <v>325</v>
      </c>
      <c r="B438" s="507" t="s">
        <v>326</v>
      </c>
      <c r="C438" s="507" t="s">
        <v>521</v>
      </c>
      <c r="D438" s="507" t="s">
        <v>475</v>
      </c>
      <c r="E438" s="507" t="s">
        <v>501</v>
      </c>
      <c r="F438" s="474" t="s">
        <v>489</v>
      </c>
      <c r="G438" s="475" t="s">
        <v>327</v>
      </c>
      <c r="H438" s="475" t="s">
        <v>327</v>
      </c>
      <c r="I438" s="475" t="s">
        <v>327</v>
      </c>
      <c r="J438" s="475" t="s">
        <v>327</v>
      </c>
      <c r="K438" s="475" t="s">
        <v>327</v>
      </c>
      <c r="L438" s="475" t="s">
        <v>327</v>
      </c>
      <c r="M438" s="475" t="s">
        <v>327</v>
      </c>
      <c r="N438" s="518" t="s">
        <v>327</v>
      </c>
    </row>
    <row r="439" spans="1:14">
      <c r="A439" s="473" t="s">
        <v>325</v>
      </c>
      <c r="B439" s="507" t="s">
        <v>326</v>
      </c>
      <c r="C439" s="507" t="s">
        <v>521</v>
      </c>
      <c r="D439" s="507" t="s">
        <v>475</v>
      </c>
      <c r="E439" s="507" t="s">
        <v>501</v>
      </c>
      <c r="F439" s="474" t="s">
        <v>490</v>
      </c>
      <c r="G439" s="471">
        <v>44800</v>
      </c>
      <c r="H439" s="471">
        <v>2700</v>
      </c>
      <c r="I439" s="471">
        <v>19100</v>
      </c>
      <c r="J439" s="471">
        <v>18500</v>
      </c>
      <c r="K439" s="471">
        <v>4300</v>
      </c>
      <c r="L439" s="471">
        <v>100</v>
      </c>
      <c r="M439" s="471">
        <v>0</v>
      </c>
      <c r="N439" s="517">
        <v>49.56</v>
      </c>
    </row>
    <row r="440" spans="1:14">
      <c r="A440" s="473" t="s">
        <v>325</v>
      </c>
      <c r="B440" s="507" t="s">
        <v>326</v>
      </c>
      <c r="C440" s="507" t="s">
        <v>521</v>
      </c>
      <c r="D440" s="507" t="s">
        <v>475</v>
      </c>
      <c r="E440" s="507" t="s">
        <v>509</v>
      </c>
      <c r="F440" s="474" t="s">
        <v>304</v>
      </c>
      <c r="G440" s="475" t="s">
        <v>327</v>
      </c>
      <c r="H440" s="475" t="s">
        <v>327</v>
      </c>
      <c r="I440" s="475" t="s">
        <v>327</v>
      </c>
      <c r="J440" s="475" t="s">
        <v>327</v>
      </c>
      <c r="K440" s="475" t="s">
        <v>327</v>
      </c>
      <c r="L440" s="475" t="s">
        <v>327</v>
      </c>
      <c r="M440" s="475" t="s">
        <v>327</v>
      </c>
      <c r="N440" s="518" t="s">
        <v>327</v>
      </c>
    </row>
    <row r="441" spans="1:14">
      <c r="A441" s="473" t="s">
        <v>325</v>
      </c>
      <c r="B441" s="507" t="s">
        <v>326</v>
      </c>
      <c r="C441" s="507" t="s">
        <v>521</v>
      </c>
      <c r="D441" s="507" t="s">
        <v>476</v>
      </c>
      <c r="E441" s="507" t="s">
        <v>304</v>
      </c>
      <c r="F441" s="474" t="s">
        <v>304</v>
      </c>
      <c r="G441" s="471">
        <v>26800</v>
      </c>
      <c r="H441" s="471">
        <v>1200</v>
      </c>
      <c r="I441" s="471">
        <v>11600</v>
      </c>
      <c r="J441" s="471">
        <v>8500</v>
      </c>
      <c r="K441" s="471">
        <v>5300</v>
      </c>
      <c r="L441" s="471">
        <v>200</v>
      </c>
      <c r="M441" s="475" t="s">
        <v>327</v>
      </c>
      <c r="N441" s="517">
        <v>53.26</v>
      </c>
    </row>
    <row r="442" spans="1:14">
      <c r="A442" s="473" t="s">
        <v>325</v>
      </c>
      <c r="B442" s="507" t="s">
        <v>326</v>
      </c>
      <c r="C442" s="507" t="s">
        <v>521</v>
      </c>
      <c r="D442" s="507" t="s">
        <v>476</v>
      </c>
      <c r="E442" s="507" t="s">
        <v>496</v>
      </c>
      <c r="F442" s="474" t="s">
        <v>304</v>
      </c>
      <c r="G442" s="475" t="s">
        <v>327</v>
      </c>
      <c r="H442" s="475" t="s">
        <v>327</v>
      </c>
      <c r="I442" s="475" t="s">
        <v>327</v>
      </c>
      <c r="J442" s="475" t="s">
        <v>327</v>
      </c>
      <c r="K442" s="475" t="s">
        <v>327</v>
      </c>
      <c r="L442" s="475" t="s">
        <v>327</v>
      </c>
      <c r="M442" s="475" t="s">
        <v>327</v>
      </c>
      <c r="N442" s="518" t="s">
        <v>327</v>
      </c>
    </row>
    <row r="443" spans="1:14">
      <c r="A443" s="473" t="s">
        <v>325</v>
      </c>
      <c r="B443" s="507" t="s">
        <v>326</v>
      </c>
      <c r="C443" s="507" t="s">
        <v>521</v>
      </c>
      <c r="D443" s="507" t="s">
        <v>476</v>
      </c>
      <c r="E443" s="507" t="s">
        <v>496</v>
      </c>
      <c r="F443" s="474" t="s">
        <v>489</v>
      </c>
      <c r="G443" s="475" t="s">
        <v>327</v>
      </c>
      <c r="H443" s="475" t="s">
        <v>327</v>
      </c>
      <c r="I443" s="475" t="s">
        <v>327</v>
      </c>
      <c r="J443" s="475" t="s">
        <v>327</v>
      </c>
      <c r="K443" s="475" t="s">
        <v>327</v>
      </c>
      <c r="L443" s="475" t="s">
        <v>327</v>
      </c>
      <c r="M443" s="475" t="s">
        <v>327</v>
      </c>
      <c r="N443" s="518" t="s">
        <v>327</v>
      </c>
    </row>
    <row r="444" spans="1:14">
      <c r="A444" s="473" t="s">
        <v>325</v>
      </c>
      <c r="B444" s="507" t="s">
        <v>326</v>
      </c>
      <c r="C444" s="507" t="s">
        <v>521</v>
      </c>
      <c r="D444" s="507" t="s">
        <v>476</v>
      </c>
      <c r="E444" s="507" t="s">
        <v>496</v>
      </c>
      <c r="F444" s="474" t="s">
        <v>490</v>
      </c>
      <c r="G444" s="475" t="s">
        <v>327</v>
      </c>
      <c r="H444" s="475" t="s">
        <v>327</v>
      </c>
      <c r="I444" s="475" t="s">
        <v>327</v>
      </c>
      <c r="J444" s="475" t="s">
        <v>327</v>
      </c>
      <c r="K444" s="475" t="s">
        <v>327</v>
      </c>
      <c r="L444" s="475" t="s">
        <v>327</v>
      </c>
      <c r="M444" s="475" t="s">
        <v>327</v>
      </c>
      <c r="N444" s="518" t="s">
        <v>327</v>
      </c>
    </row>
    <row r="445" spans="1:14">
      <c r="A445" s="473" t="s">
        <v>325</v>
      </c>
      <c r="B445" s="507" t="s">
        <v>326</v>
      </c>
      <c r="C445" s="507" t="s">
        <v>521</v>
      </c>
      <c r="D445" s="507" t="s">
        <v>476</v>
      </c>
      <c r="E445" s="507" t="s">
        <v>500</v>
      </c>
      <c r="F445" s="474" t="s">
        <v>304</v>
      </c>
      <c r="G445" s="475" t="s">
        <v>327</v>
      </c>
      <c r="H445" s="475" t="s">
        <v>327</v>
      </c>
      <c r="I445" s="475" t="s">
        <v>327</v>
      </c>
      <c r="J445" s="475" t="s">
        <v>327</v>
      </c>
      <c r="K445" s="475" t="s">
        <v>327</v>
      </c>
      <c r="L445" s="475" t="s">
        <v>327</v>
      </c>
      <c r="M445" s="475" t="s">
        <v>327</v>
      </c>
      <c r="N445" s="518" t="s">
        <v>327</v>
      </c>
    </row>
    <row r="446" spans="1:14">
      <c r="A446" s="473" t="s">
        <v>325</v>
      </c>
      <c r="B446" s="507" t="s">
        <v>326</v>
      </c>
      <c r="C446" s="507" t="s">
        <v>521</v>
      </c>
      <c r="D446" s="507" t="s">
        <v>476</v>
      </c>
      <c r="E446" s="507" t="s">
        <v>500</v>
      </c>
      <c r="F446" s="474" t="s">
        <v>489</v>
      </c>
      <c r="G446" s="475" t="s">
        <v>327</v>
      </c>
      <c r="H446" s="475" t="s">
        <v>327</v>
      </c>
      <c r="I446" s="475" t="s">
        <v>327</v>
      </c>
      <c r="J446" s="475" t="s">
        <v>327</v>
      </c>
      <c r="K446" s="475" t="s">
        <v>327</v>
      </c>
      <c r="L446" s="475" t="s">
        <v>327</v>
      </c>
      <c r="M446" s="475" t="s">
        <v>327</v>
      </c>
      <c r="N446" s="518" t="s">
        <v>327</v>
      </c>
    </row>
    <row r="447" spans="1:14">
      <c r="A447" s="473" t="s">
        <v>325</v>
      </c>
      <c r="B447" s="507" t="s">
        <v>326</v>
      </c>
      <c r="C447" s="507" t="s">
        <v>521</v>
      </c>
      <c r="D447" s="507" t="s">
        <v>476</v>
      </c>
      <c r="E447" s="507" t="s">
        <v>500</v>
      </c>
      <c r="F447" s="474" t="s">
        <v>490</v>
      </c>
      <c r="G447" s="475" t="s">
        <v>327</v>
      </c>
      <c r="H447" s="475" t="s">
        <v>327</v>
      </c>
      <c r="I447" s="475" t="s">
        <v>327</v>
      </c>
      <c r="J447" s="475" t="s">
        <v>327</v>
      </c>
      <c r="K447" s="475" t="s">
        <v>327</v>
      </c>
      <c r="L447" s="475" t="s">
        <v>327</v>
      </c>
      <c r="M447" s="475" t="s">
        <v>327</v>
      </c>
      <c r="N447" s="518" t="s">
        <v>327</v>
      </c>
    </row>
    <row r="448" spans="1:14">
      <c r="A448" s="473" t="s">
        <v>325</v>
      </c>
      <c r="B448" s="507" t="s">
        <v>326</v>
      </c>
      <c r="C448" s="507" t="s">
        <v>521</v>
      </c>
      <c r="D448" s="507" t="s">
        <v>476</v>
      </c>
      <c r="E448" s="507" t="s">
        <v>501</v>
      </c>
      <c r="F448" s="474" t="s">
        <v>304</v>
      </c>
      <c r="G448" s="471">
        <v>26800</v>
      </c>
      <c r="H448" s="471">
        <v>1200</v>
      </c>
      <c r="I448" s="471">
        <v>11600</v>
      </c>
      <c r="J448" s="471">
        <v>8500</v>
      </c>
      <c r="K448" s="471">
        <v>5300</v>
      </c>
      <c r="L448" s="471">
        <v>200</v>
      </c>
      <c r="M448" s="475" t="s">
        <v>327</v>
      </c>
      <c r="N448" s="517">
        <v>53.26</v>
      </c>
    </row>
    <row r="449" spans="1:14">
      <c r="A449" s="473" t="s">
        <v>325</v>
      </c>
      <c r="B449" s="507" t="s">
        <v>326</v>
      </c>
      <c r="C449" s="507" t="s">
        <v>521</v>
      </c>
      <c r="D449" s="507" t="s">
        <v>476</v>
      </c>
      <c r="E449" s="507" t="s">
        <v>501</v>
      </c>
      <c r="F449" s="474" t="s">
        <v>489</v>
      </c>
      <c r="G449" s="475" t="s">
        <v>327</v>
      </c>
      <c r="H449" s="475" t="s">
        <v>327</v>
      </c>
      <c r="I449" s="475" t="s">
        <v>327</v>
      </c>
      <c r="J449" s="475" t="s">
        <v>327</v>
      </c>
      <c r="K449" s="475" t="s">
        <v>327</v>
      </c>
      <c r="L449" s="475" t="s">
        <v>327</v>
      </c>
      <c r="M449" s="475" t="s">
        <v>327</v>
      </c>
      <c r="N449" s="518" t="s">
        <v>327</v>
      </c>
    </row>
    <row r="450" spans="1:14">
      <c r="A450" s="473" t="s">
        <v>325</v>
      </c>
      <c r="B450" s="507" t="s">
        <v>326</v>
      </c>
      <c r="C450" s="507" t="s">
        <v>521</v>
      </c>
      <c r="D450" s="507" t="s">
        <v>476</v>
      </c>
      <c r="E450" s="507" t="s">
        <v>501</v>
      </c>
      <c r="F450" s="474" t="s">
        <v>490</v>
      </c>
      <c r="G450" s="471">
        <v>26800</v>
      </c>
      <c r="H450" s="471">
        <v>1200</v>
      </c>
      <c r="I450" s="471">
        <v>11600</v>
      </c>
      <c r="J450" s="471">
        <v>8500</v>
      </c>
      <c r="K450" s="471">
        <v>5300</v>
      </c>
      <c r="L450" s="471">
        <v>200</v>
      </c>
      <c r="M450" s="475" t="s">
        <v>327</v>
      </c>
      <c r="N450" s="517">
        <v>53.26</v>
      </c>
    </row>
    <row r="451" spans="1:14">
      <c r="A451" s="473" t="s">
        <v>325</v>
      </c>
      <c r="B451" s="507" t="s">
        <v>326</v>
      </c>
      <c r="C451" s="507" t="s">
        <v>521</v>
      </c>
      <c r="D451" s="507" t="s">
        <v>476</v>
      </c>
      <c r="E451" s="507" t="s">
        <v>509</v>
      </c>
      <c r="F451" s="474" t="s">
        <v>304</v>
      </c>
      <c r="G451" s="475" t="s">
        <v>327</v>
      </c>
      <c r="H451" s="475" t="s">
        <v>327</v>
      </c>
      <c r="I451" s="475" t="s">
        <v>327</v>
      </c>
      <c r="J451" s="475" t="s">
        <v>327</v>
      </c>
      <c r="K451" s="475" t="s">
        <v>327</v>
      </c>
      <c r="L451" s="475" t="s">
        <v>327</v>
      </c>
      <c r="M451" s="475" t="s">
        <v>327</v>
      </c>
      <c r="N451" s="518" t="s">
        <v>327</v>
      </c>
    </row>
    <row r="452" spans="1:14">
      <c r="A452" s="473" t="s">
        <v>325</v>
      </c>
      <c r="B452" s="507" t="s">
        <v>326</v>
      </c>
      <c r="C452" s="507" t="s">
        <v>521</v>
      </c>
      <c r="D452" s="507" t="s">
        <v>477</v>
      </c>
      <c r="E452" s="507" t="s">
        <v>304</v>
      </c>
      <c r="F452" s="474" t="s">
        <v>304</v>
      </c>
      <c r="G452" s="471">
        <v>190700</v>
      </c>
      <c r="H452" s="471">
        <v>77400</v>
      </c>
      <c r="I452" s="471">
        <v>53000</v>
      </c>
      <c r="J452" s="471">
        <v>38200</v>
      </c>
      <c r="K452" s="471">
        <v>15600</v>
      </c>
      <c r="L452" s="471">
        <v>5300</v>
      </c>
      <c r="M452" s="471">
        <v>1300</v>
      </c>
      <c r="N452" s="517">
        <v>41.42</v>
      </c>
    </row>
    <row r="453" spans="1:14">
      <c r="A453" s="473" t="s">
        <v>325</v>
      </c>
      <c r="B453" s="507" t="s">
        <v>326</v>
      </c>
      <c r="C453" s="507" t="s">
        <v>521</v>
      </c>
      <c r="D453" s="507" t="s">
        <v>477</v>
      </c>
      <c r="E453" s="507" t="s">
        <v>496</v>
      </c>
      <c r="F453" s="474" t="s">
        <v>304</v>
      </c>
      <c r="G453" s="471">
        <v>8600</v>
      </c>
      <c r="H453" s="471">
        <v>500</v>
      </c>
      <c r="I453" s="471">
        <v>1600</v>
      </c>
      <c r="J453" s="471">
        <v>2100</v>
      </c>
      <c r="K453" s="471">
        <v>2300</v>
      </c>
      <c r="L453" s="471">
        <v>1600</v>
      </c>
      <c r="M453" s="471">
        <v>500</v>
      </c>
      <c r="N453" s="517">
        <v>78.55</v>
      </c>
    </row>
    <row r="454" spans="1:14">
      <c r="A454" s="473" t="s">
        <v>325</v>
      </c>
      <c r="B454" s="507" t="s">
        <v>326</v>
      </c>
      <c r="C454" s="507" t="s">
        <v>521</v>
      </c>
      <c r="D454" s="507" t="s">
        <v>477</v>
      </c>
      <c r="E454" s="507" t="s">
        <v>496</v>
      </c>
      <c r="F454" s="474" t="s">
        <v>489</v>
      </c>
      <c r="G454" s="471">
        <v>7400</v>
      </c>
      <c r="H454" s="471">
        <v>500</v>
      </c>
      <c r="I454" s="471">
        <v>1400</v>
      </c>
      <c r="J454" s="471">
        <v>1800</v>
      </c>
      <c r="K454" s="471">
        <v>1900</v>
      </c>
      <c r="L454" s="471">
        <v>1300</v>
      </c>
      <c r="M454" s="471">
        <v>400</v>
      </c>
      <c r="N454" s="517">
        <v>77.16</v>
      </c>
    </row>
    <row r="455" spans="1:14">
      <c r="A455" s="473" t="s">
        <v>325</v>
      </c>
      <c r="B455" s="507" t="s">
        <v>326</v>
      </c>
      <c r="C455" s="507" t="s">
        <v>521</v>
      </c>
      <c r="D455" s="507" t="s">
        <v>477</v>
      </c>
      <c r="E455" s="507" t="s">
        <v>496</v>
      </c>
      <c r="F455" s="474" t="s">
        <v>490</v>
      </c>
      <c r="G455" s="471">
        <v>1200</v>
      </c>
      <c r="H455" s="471">
        <v>0</v>
      </c>
      <c r="I455" s="471">
        <v>100</v>
      </c>
      <c r="J455" s="471">
        <v>300</v>
      </c>
      <c r="K455" s="471">
        <v>400</v>
      </c>
      <c r="L455" s="471">
        <v>300</v>
      </c>
      <c r="M455" s="471">
        <v>100</v>
      </c>
      <c r="N455" s="517">
        <v>87.35</v>
      </c>
    </row>
    <row r="456" spans="1:14">
      <c r="A456" s="473" t="s">
        <v>325</v>
      </c>
      <c r="B456" s="507" t="s">
        <v>326</v>
      </c>
      <c r="C456" s="507" t="s">
        <v>521</v>
      </c>
      <c r="D456" s="507" t="s">
        <v>477</v>
      </c>
      <c r="E456" s="507" t="s">
        <v>500</v>
      </c>
      <c r="F456" s="474" t="s">
        <v>304</v>
      </c>
      <c r="G456" s="471">
        <v>4400</v>
      </c>
      <c r="H456" s="471">
        <v>600</v>
      </c>
      <c r="I456" s="471">
        <v>1400</v>
      </c>
      <c r="J456" s="471">
        <v>1400</v>
      </c>
      <c r="K456" s="471">
        <v>800</v>
      </c>
      <c r="L456" s="471">
        <v>200</v>
      </c>
      <c r="M456" s="471">
        <v>100</v>
      </c>
      <c r="N456" s="517">
        <v>56.17</v>
      </c>
    </row>
    <row r="457" spans="1:14">
      <c r="A457" s="473" t="s">
        <v>325</v>
      </c>
      <c r="B457" s="507" t="s">
        <v>326</v>
      </c>
      <c r="C457" s="507" t="s">
        <v>521</v>
      </c>
      <c r="D457" s="507" t="s">
        <v>477</v>
      </c>
      <c r="E457" s="507" t="s">
        <v>500</v>
      </c>
      <c r="F457" s="474" t="s">
        <v>489</v>
      </c>
      <c r="G457" s="471">
        <v>3200</v>
      </c>
      <c r="H457" s="471">
        <v>500</v>
      </c>
      <c r="I457" s="471">
        <v>1100</v>
      </c>
      <c r="J457" s="471">
        <v>900</v>
      </c>
      <c r="K457" s="471">
        <v>400</v>
      </c>
      <c r="L457" s="471">
        <v>200</v>
      </c>
      <c r="M457" s="471">
        <v>0</v>
      </c>
      <c r="N457" s="517">
        <v>53.33</v>
      </c>
    </row>
    <row r="458" spans="1:14">
      <c r="A458" s="473" t="s">
        <v>325</v>
      </c>
      <c r="B458" s="507" t="s">
        <v>326</v>
      </c>
      <c r="C458" s="507" t="s">
        <v>521</v>
      </c>
      <c r="D458" s="507" t="s">
        <v>477</v>
      </c>
      <c r="E458" s="507" t="s">
        <v>500</v>
      </c>
      <c r="F458" s="474" t="s">
        <v>490</v>
      </c>
      <c r="G458" s="471">
        <v>1300</v>
      </c>
      <c r="H458" s="471">
        <v>100</v>
      </c>
      <c r="I458" s="471">
        <v>300</v>
      </c>
      <c r="J458" s="471">
        <v>500</v>
      </c>
      <c r="K458" s="471">
        <v>400</v>
      </c>
      <c r="L458" s="475" t="s">
        <v>327</v>
      </c>
      <c r="M458" s="471">
        <v>0</v>
      </c>
      <c r="N458" s="517">
        <v>63.32</v>
      </c>
    </row>
    <row r="459" spans="1:14">
      <c r="A459" s="473" t="s">
        <v>325</v>
      </c>
      <c r="B459" s="507" t="s">
        <v>326</v>
      </c>
      <c r="C459" s="507" t="s">
        <v>521</v>
      </c>
      <c r="D459" s="507" t="s">
        <v>477</v>
      </c>
      <c r="E459" s="507" t="s">
        <v>501</v>
      </c>
      <c r="F459" s="474" t="s">
        <v>304</v>
      </c>
      <c r="G459" s="471">
        <v>177600</v>
      </c>
      <c r="H459" s="471">
        <v>76300</v>
      </c>
      <c r="I459" s="471">
        <v>50100</v>
      </c>
      <c r="J459" s="471">
        <v>34700</v>
      </c>
      <c r="K459" s="471">
        <v>12400</v>
      </c>
      <c r="L459" s="471">
        <v>3400</v>
      </c>
      <c r="M459" s="471">
        <v>700</v>
      </c>
      <c r="N459" s="517">
        <v>39.24</v>
      </c>
    </row>
    <row r="460" spans="1:14">
      <c r="A460" s="473" t="s">
        <v>325</v>
      </c>
      <c r="B460" s="507" t="s">
        <v>326</v>
      </c>
      <c r="C460" s="507" t="s">
        <v>521</v>
      </c>
      <c r="D460" s="507" t="s">
        <v>477</v>
      </c>
      <c r="E460" s="507" t="s">
        <v>501</v>
      </c>
      <c r="F460" s="474" t="s">
        <v>489</v>
      </c>
      <c r="G460" s="471">
        <v>10400</v>
      </c>
      <c r="H460" s="471">
        <v>4600</v>
      </c>
      <c r="I460" s="471">
        <v>4100</v>
      </c>
      <c r="J460" s="471">
        <v>1300</v>
      </c>
      <c r="K460" s="471">
        <v>300</v>
      </c>
      <c r="L460" s="471">
        <v>100</v>
      </c>
      <c r="M460" s="475" t="s">
        <v>327</v>
      </c>
      <c r="N460" s="517">
        <v>34.49</v>
      </c>
    </row>
    <row r="461" spans="1:14">
      <c r="A461" s="473" t="s">
        <v>325</v>
      </c>
      <c r="B461" s="507" t="s">
        <v>326</v>
      </c>
      <c r="C461" s="507" t="s">
        <v>521</v>
      </c>
      <c r="D461" s="507" t="s">
        <v>477</v>
      </c>
      <c r="E461" s="507" t="s">
        <v>501</v>
      </c>
      <c r="F461" s="474" t="s">
        <v>490</v>
      </c>
      <c r="G461" s="471">
        <v>167200</v>
      </c>
      <c r="H461" s="471">
        <v>71700</v>
      </c>
      <c r="I461" s="471">
        <v>46000</v>
      </c>
      <c r="J461" s="471">
        <v>33300</v>
      </c>
      <c r="K461" s="471">
        <v>12200</v>
      </c>
      <c r="L461" s="471">
        <v>3300</v>
      </c>
      <c r="M461" s="471">
        <v>700</v>
      </c>
      <c r="N461" s="517">
        <v>39.54</v>
      </c>
    </row>
    <row r="462" spans="1:14">
      <c r="A462" s="473" t="s">
        <v>325</v>
      </c>
      <c r="B462" s="507" t="s">
        <v>326</v>
      </c>
      <c r="C462" s="507" t="s">
        <v>521</v>
      </c>
      <c r="D462" s="507" t="s">
        <v>477</v>
      </c>
      <c r="E462" s="507" t="s">
        <v>509</v>
      </c>
      <c r="F462" s="474" t="s">
        <v>304</v>
      </c>
      <c r="G462" s="471">
        <v>0</v>
      </c>
      <c r="H462" s="475" t="s">
        <v>327</v>
      </c>
      <c r="I462" s="475" t="s">
        <v>327</v>
      </c>
      <c r="J462" s="475" t="s">
        <v>327</v>
      </c>
      <c r="K462" s="475" t="s">
        <v>327</v>
      </c>
      <c r="L462" s="471">
        <v>0</v>
      </c>
      <c r="M462" s="475" t="s">
        <v>327</v>
      </c>
      <c r="N462" s="517">
        <v>114</v>
      </c>
    </row>
    <row r="463" spans="1:14">
      <c r="A463" s="473" t="s">
        <v>325</v>
      </c>
      <c r="B463" s="507" t="s">
        <v>326</v>
      </c>
      <c r="C463" s="507" t="s">
        <v>521</v>
      </c>
      <c r="D463" s="507" t="s">
        <v>478</v>
      </c>
      <c r="E463" s="507" t="s">
        <v>304</v>
      </c>
      <c r="F463" s="474" t="s">
        <v>304</v>
      </c>
      <c r="G463" s="471">
        <v>15300</v>
      </c>
      <c r="H463" s="471">
        <v>7600</v>
      </c>
      <c r="I463" s="471">
        <v>2300</v>
      </c>
      <c r="J463" s="471">
        <v>2400</v>
      </c>
      <c r="K463" s="471">
        <v>2300</v>
      </c>
      <c r="L463" s="471">
        <v>600</v>
      </c>
      <c r="M463" s="471">
        <v>200</v>
      </c>
      <c r="N463" s="517">
        <v>43.54</v>
      </c>
    </row>
    <row r="464" spans="1:14">
      <c r="A464" s="473" t="s">
        <v>325</v>
      </c>
      <c r="B464" s="507" t="s">
        <v>326</v>
      </c>
      <c r="C464" s="507" t="s">
        <v>521</v>
      </c>
      <c r="D464" s="507" t="s">
        <v>478</v>
      </c>
      <c r="E464" s="507" t="s">
        <v>496</v>
      </c>
      <c r="F464" s="474" t="s">
        <v>304</v>
      </c>
      <c r="G464" s="471">
        <v>500</v>
      </c>
      <c r="H464" s="475" t="s">
        <v>327</v>
      </c>
      <c r="I464" s="471">
        <v>0</v>
      </c>
      <c r="J464" s="471">
        <v>100</v>
      </c>
      <c r="K464" s="471">
        <v>100</v>
      </c>
      <c r="L464" s="471">
        <v>100</v>
      </c>
      <c r="M464" s="471">
        <v>200</v>
      </c>
      <c r="N464" s="517">
        <v>136.75</v>
      </c>
    </row>
    <row r="465" spans="1:14">
      <c r="A465" s="473" t="s">
        <v>325</v>
      </c>
      <c r="B465" s="507" t="s">
        <v>326</v>
      </c>
      <c r="C465" s="507" t="s">
        <v>521</v>
      </c>
      <c r="D465" s="507" t="s">
        <v>478</v>
      </c>
      <c r="E465" s="507" t="s">
        <v>496</v>
      </c>
      <c r="F465" s="474" t="s">
        <v>489</v>
      </c>
      <c r="G465" s="471">
        <v>400</v>
      </c>
      <c r="H465" s="475" t="s">
        <v>327</v>
      </c>
      <c r="I465" s="475" t="s">
        <v>327</v>
      </c>
      <c r="J465" s="471">
        <v>100</v>
      </c>
      <c r="K465" s="471">
        <v>100</v>
      </c>
      <c r="L465" s="471">
        <v>100</v>
      </c>
      <c r="M465" s="471">
        <v>100</v>
      </c>
      <c r="N465" s="517">
        <v>120.99</v>
      </c>
    </row>
    <row r="466" spans="1:14">
      <c r="A466" s="473" t="s">
        <v>325</v>
      </c>
      <c r="B466" s="507" t="s">
        <v>326</v>
      </c>
      <c r="C466" s="507" t="s">
        <v>521</v>
      </c>
      <c r="D466" s="507" t="s">
        <v>478</v>
      </c>
      <c r="E466" s="507" t="s">
        <v>496</v>
      </c>
      <c r="F466" s="474" t="s">
        <v>490</v>
      </c>
      <c r="G466" s="471">
        <v>200</v>
      </c>
      <c r="H466" s="475" t="s">
        <v>327</v>
      </c>
      <c r="I466" s="471">
        <v>0</v>
      </c>
      <c r="J466" s="475" t="s">
        <v>327</v>
      </c>
      <c r="K466" s="471">
        <v>0</v>
      </c>
      <c r="L466" s="471">
        <v>100</v>
      </c>
      <c r="M466" s="471">
        <v>100</v>
      </c>
      <c r="N466" s="517">
        <v>165.89</v>
      </c>
    </row>
    <row r="467" spans="1:14">
      <c r="A467" s="473" t="s">
        <v>325</v>
      </c>
      <c r="B467" s="507" t="s">
        <v>326</v>
      </c>
      <c r="C467" s="507" t="s">
        <v>521</v>
      </c>
      <c r="D467" s="507" t="s">
        <v>478</v>
      </c>
      <c r="E467" s="507" t="s">
        <v>500</v>
      </c>
      <c r="F467" s="474" t="s">
        <v>304</v>
      </c>
      <c r="G467" s="471">
        <v>100</v>
      </c>
      <c r="H467" s="475" t="s">
        <v>327</v>
      </c>
      <c r="I467" s="471">
        <v>0</v>
      </c>
      <c r="J467" s="475" t="s">
        <v>327</v>
      </c>
      <c r="K467" s="471">
        <v>100</v>
      </c>
      <c r="L467" s="475" t="s">
        <v>327</v>
      </c>
      <c r="M467" s="475" t="s">
        <v>327</v>
      </c>
      <c r="N467" s="517">
        <v>64.17</v>
      </c>
    </row>
    <row r="468" spans="1:14">
      <c r="A468" s="473" t="s">
        <v>325</v>
      </c>
      <c r="B468" s="507" t="s">
        <v>326</v>
      </c>
      <c r="C468" s="507" t="s">
        <v>521</v>
      </c>
      <c r="D468" s="507" t="s">
        <v>478</v>
      </c>
      <c r="E468" s="507" t="s">
        <v>500</v>
      </c>
      <c r="F468" s="474" t="s">
        <v>489</v>
      </c>
      <c r="G468" s="471">
        <v>100</v>
      </c>
      <c r="H468" s="475" t="s">
        <v>327</v>
      </c>
      <c r="I468" s="471">
        <v>0</v>
      </c>
      <c r="J468" s="475" t="s">
        <v>327</v>
      </c>
      <c r="K468" s="471">
        <v>0</v>
      </c>
      <c r="L468" s="475" t="s">
        <v>327</v>
      </c>
      <c r="M468" s="475" t="s">
        <v>327</v>
      </c>
      <c r="N468" s="517">
        <v>58.4</v>
      </c>
    </row>
    <row r="469" spans="1:14">
      <c r="A469" s="473" t="s">
        <v>325</v>
      </c>
      <c r="B469" s="507" t="s">
        <v>326</v>
      </c>
      <c r="C469" s="507" t="s">
        <v>521</v>
      </c>
      <c r="D469" s="507" t="s">
        <v>478</v>
      </c>
      <c r="E469" s="507" t="s">
        <v>500</v>
      </c>
      <c r="F469" s="474" t="s">
        <v>490</v>
      </c>
      <c r="G469" s="471">
        <v>0</v>
      </c>
      <c r="H469" s="475" t="s">
        <v>327</v>
      </c>
      <c r="I469" s="475" t="s">
        <v>327</v>
      </c>
      <c r="J469" s="475" t="s">
        <v>327</v>
      </c>
      <c r="K469" s="471">
        <v>0</v>
      </c>
      <c r="L469" s="475" t="s">
        <v>327</v>
      </c>
      <c r="M469" s="475" t="s">
        <v>327</v>
      </c>
      <c r="N469" s="517">
        <v>71.41</v>
      </c>
    </row>
    <row r="470" spans="1:14">
      <c r="A470" s="473" t="s">
        <v>325</v>
      </c>
      <c r="B470" s="507" t="s">
        <v>326</v>
      </c>
      <c r="C470" s="507" t="s">
        <v>521</v>
      </c>
      <c r="D470" s="507" t="s">
        <v>478</v>
      </c>
      <c r="E470" s="507" t="s">
        <v>501</v>
      </c>
      <c r="F470" s="474" t="s">
        <v>304</v>
      </c>
      <c r="G470" s="471">
        <v>14700</v>
      </c>
      <c r="H470" s="471">
        <v>7600</v>
      </c>
      <c r="I470" s="471">
        <v>2200</v>
      </c>
      <c r="J470" s="471">
        <v>2300</v>
      </c>
      <c r="K470" s="471">
        <v>2100</v>
      </c>
      <c r="L470" s="471">
        <v>400</v>
      </c>
      <c r="M470" s="471">
        <v>100</v>
      </c>
      <c r="N470" s="517">
        <v>39.93</v>
      </c>
    </row>
    <row r="471" spans="1:14">
      <c r="A471" s="473" t="s">
        <v>325</v>
      </c>
      <c r="B471" s="507" t="s">
        <v>326</v>
      </c>
      <c r="C471" s="507" t="s">
        <v>521</v>
      </c>
      <c r="D471" s="507" t="s">
        <v>478</v>
      </c>
      <c r="E471" s="507" t="s">
        <v>501</v>
      </c>
      <c r="F471" s="474" t="s">
        <v>489</v>
      </c>
      <c r="G471" s="471">
        <v>400</v>
      </c>
      <c r="H471" s="471">
        <v>200</v>
      </c>
      <c r="I471" s="471">
        <v>100</v>
      </c>
      <c r="J471" s="471">
        <v>100</v>
      </c>
      <c r="K471" s="471">
        <v>100</v>
      </c>
      <c r="L471" s="475" t="s">
        <v>327</v>
      </c>
      <c r="M471" s="475" t="s">
        <v>327</v>
      </c>
      <c r="N471" s="517">
        <v>42.23</v>
      </c>
    </row>
    <row r="472" spans="1:14">
      <c r="A472" s="473" t="s">
        <v>325</v>
      </c>
      <c r="B472" s="507" t="s">
        <v>326</v>
      </c>
      <c r="C472" s="507" t="s">
        <v>521</v>
      </c>
      <c r="D472" s="507" t="s">
        <v>478</v>
      </c>
      <c r="E472" s="507" t="s">
        <v>501</v>
      </c>
      <c r="F472" s="474" t="s">
        <v>490</v>
      </c>
      <c r="G472" s="471">
        <v>14300</v>
      </c>
      <c r="H472" s="471">
        <v>7400</v>
      </c>
      <c r="I472" s="471">
        <v>2100</v>
      </c>
      <c r="J472" s="471">
        <v>2200</v>
      </c>
      <c r="K472" s="471">
        <v>2000</v>
      </c>
      <c r="L472" s="471">
        <v>400</v>
      </c>
      <c r="M472" s="471">
        <v>100</v>
      </c>
      <c r="N472" s="517">
        <v>39.869999999999997</v>
      </c>
    </row>
    <row r="473" spans="1:14">
      <c r="A473" s="473" t="s">
        <v>325</v>
      </c>
      <c r="B473" s="507" t="s">
        <v>326</v>
      </c>
      <c r="C473" s="507" t="s">
        <v>521</v>
      </c>
      <c r="D473" s="507" t="s">
        <v>478</v>
      </c>
      <c r="E473" s="507" t="s">
        <v>509</v>
      </c>
      <c r="F473" s="474" t="s">
        <v>304</v>
      </c>
      <c r="G473" s="475" t="s">
        <v>327</v>
      </c>
      <c r="H473" s="475" t="s">
        <v>327</v>
      </c>
      <c r="I473" s="475" t="s">
        <v>327</v>
      </c>
      <c r="J473" s="475" t="s">
        <v>327</v>
      </c>
      <c r="K473" s="475" t="s">
        <v>327</v>
      </c>
      <c r="L473" s="475" t="s">
        <v>327</v>
      </c>
      <c r="M473" s="475" t="s">
        <v>327</v>
      </c>
      <c r="N473" s="518" t="s">
        <v>327</v>
      </c>
    </row>
    <row r="474" spans="1:14">
      <c r="A474" s="473" t="s">
        <v>325</v>
      </c>
      <c r="B474" s="507" t="s">
        <v>326</v>
      </c>
      <c r="C474" s="507" t="s">
        <v>522</v>
      </c>
      <c r="D474" s="507" t="s">
        <v>304</v>
      </c>
      <c r="E474" s="507" t="s">
        <v>304</v>
      </c>
      <c r="F474" s="474" t="s">
        <v>304</v>
      </c>
      <c r="G474" s="471">
        <v>5500</v>
      </c>
      <c r="H474" s="471">
        <v>200</v>
      </c>
      <c r="I474" s="471">
        <v>300</v>
      </c>
      <c r="J474" s="471">
        <v>700</v>
      </c>
      <c r="K474" s="471">
        <v>1000</v>
      </c>
      <c r="L474" s="471">
        <v>1400</v>
      </c>
      <c r="M474" s="471">
        <v>1500</v>
      </c>
      <c r="N474" s="517">
        <v>127.2</v>
      </c>
    </row>
  </sheetData>
  <phoneticPr fontId="2"/>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199B0-D11D-4E01-A5F3-621727308AAD}">
  <dimension ref="A1:U297"/>
  <sheetViews>
    <sheetView workbookViewId="0">
      <pane xSplit="4" ySplit="9" topLeftCell="K10" activePane="bottomRight" state="frozen"/>
      <selection pane="topRight" activeCell="E1" sqref="E1"/>
      <selection pane="bottomLeft" activeCell="A10" sqref="A10"/>
      <selection pane="bottomRight" activeCell="O7" sqref="O7"/>
    </sheetView>
  </sheetViews>
  <sheetFormatPr defaultColWidth="12.6328125" defaultRowHeight="12"/>
  <cols>
    <col min="1" max="1" width="2.36328125" style="472" bestFit="1" customWidth="1"/>
    <col min="2" max="2" width="14.36328125" style="472" customWidth="1"/>
    <col min="3" max="3" width="25.26953125" style="472" customWidth="1"/>
    <col min="4" max="4" width="11.6328125" style="472" customWidth="1"/>
    <col min="5" max="16384" width="12.6328125" style="472"/>
  </cols>
  <sheetData>
    <row r="1" spans="1:21" s="452" customFormat="1">
      <c r="A1" s="452" t="s">
        <v>297</v>
      </c>
    </row>
    <row r="2" spans="1:21" s="452" customFormat="1">
      <c r="A2" s="452" t="s">
        <v>557</v>
      </c>
    </row>
    <row r="3" spans="1:21" s="452" customFormat="1" ht="12.5" thickBot="1"/>
    <row r="4" spans="1:21" s="452" customFormat="1" ht="12.5" hidden="1" thickBot="1"/>
    <row r="5" spans="1:21" s="452" customFormat="1">
      <c r="D5" s="453" t="s">
        <v>298</v>
      </c>
      <c r="E5" s="454" t="s">
        <v>299</v>
      </c>
      <c r="F5" s="455" t="s">
        <v>299</v>
      </c>
      <c r="G5" s="455" t="s">
        <v>299</v>
      </c>
      <c r="H5" s="455" t="s">
        <v>299</v>
      </c>
      <c r="I5" s="455" t="s">
        <v>299</v>
      </c>
      <c r="J5" s="455" t="s">
        <v>299</v>
      </c>
      <c r="K5" s="455" t="s">
        <v>299</v>
      </c>
      <c r="L5" s="455" t="s">
        <v>299</v>
      </c>
      <c r="M5" s="455" t="s">
        <v>299</v>
      </c>
      <c r="N5" s="455" t="s">
        <v>299</v>
      </c>
      <c r="O5" s="455" t="s">
        <v>299</v>
      </c>
      <c r="P5" s="455" t="s">
        <v>299</v>
      </c>
      <c r="Q5" s="455" t="s">
        <v>299</v>
      </c>
      <c r="R5" s="455" t="s">
        <v>299</v>
      </c>
      <c r="S5" s="455" t="s">
        <v>299</v>
      </c>
      <c r="T5" s="455" t="s">
        <v>299</v>
      </c>
      <c r="U5" s="477" t="s">
        <v>299</v>
      </c>
    </row>
    <row r="6" spans="1:21" s="452" customFormat="1" ht="24">
      <c r="D6" s="457" t="s">
        <v>301</v>
      </c>
      <c r="E6" s="458" t="s">
        <v>532</v>
      </c>
      <c r="F6" s="459" t="s">
        <v>532</v>
      </c>
      <c r="G6" s="459" t="s">
        <v>532</v>
      </c>
      <c r="H6" s="459" t="s">
        <v>532</v>
      </c>
      <c r="I6" s="459" t="s">
        <v>532</v>
      </c>
      <c r="J6" s="459" t="s">
        <v>532</v>
      </c>
      <c r="K6" s="459" t="s">
        <v>532</v>
      </c>
      <c r="L6" s="459" t="s">
        <v>532</v>
      </c>
      <c r="M6" s="459" t="s">
        <v>532</v>
      </c>
      <c r="N6" s="459" t="s">
        <v>532</v>
      </c>
      <c r="O6" s="459" t="s">
        <v>532</v>
      </c>
      <c r="P6" s="459" t="s">
        <v>532</v>
      </c>
      <c r="Q6" s="459" t="s">
        <v>532</v>
      </c>
      <c r="R6" s="459" t="s">
        <v>532</v>
      </c>
      <c r="S6" s="459" t="s">
        <v>532</v>
      </c>
      <c r="T6" s="459" t="s">
        <v>532</v>
      </c>
      <c r="U6" s="478" t="s">
        <v>532</v>
      </c>
    </row>
    <row r="7" spans="1:21" s="452" customFormat="1" ht="36">
      <c r="D7" s="457" t="s">
        <v>303</v>
      </c>
      <c r="E7" s="458" t="s">
        <v>304</v>
      </c>
      <c r="F7" s="459" t="s">
        <v>533</v>
      </c>
      <c r="G7" s="459" t="s">
        <v>534</v>
      </c>
      <c r="H7" s="459" t="s">
        <v>535</v>
      </c>
      <c r="I7" s="459" t="s">
        <v>536</v>
      </c>
      <c r="J7" s="459" t="s">
        <v>537</v>
      </c>
      <c r="K7" s="459" t="s">
        <v>538</v>
      </c>
      <c r="L7" s="459" t="s">
        <v>539</v>
      </c>
      <c r="M7" s="459" t="s">
        <v>540</v>
      </c>
      <c r="N7" s="459" t="s">
        <v>541</v>
      </c>
      <c r="O7" s="459" t="s">
        <v>542</v>
      </c>
      <c r="P7" s="459" t="s">
        <v>543</v>
      </c>
      <c r="Q7" s="459" t="s">
        <v>544</v>
      </c>
      <c r="R7" s="459" t="s">
        <v>545</v>
      </c>
      <c r="S7" s="459" t="s">
        <v>546</v>
      </c>
      <c r="T7" s="459" t="s">
        <v>547</v>
      </c>
      <c r="U7" s="478" t="s">
        <v>548</v>
      </c>
    </row>
    <row r="8" spans="1:21" s="452" customFormat="1" ht="12.5" thickBot="1">
      <c r="D8" s="461" t="s">
        <v>316</v>
      </c>
      <c r="E8" s="462" t="s">
        <v>317</v>
      </c>
      <c r="F8" s="463" t="s">
        <v>317</v>
      </c>
      <c r="G8" s="463" t="s">
        <v>317</v>
      </c>
      <c r="H8" s="463" t="s">
        <v>317</v>
      </c>
      <c r="I8" s="463" t="s">
        <v>317</v>
      </c>
      <c r="J8" s="463" t="s">
        <v>317</v>
      </c>
      <c r="K8" s="463" t="s">
        <v>317</v>
      </c>
      <c r="L8" s="463" t="s">
        <v>317</v>
      </c>
      <c r="M8" s="463" t="s">
        <v>317</v>
      </c>
      <c r="N8" s="463" t="s">
        <v>317</v>
      </c>
      <c r="O8" s="463" t="s">
        <v>317</v>
      </c>
      <c r="P8" s="463" t="s">
        <v>317</v>
      </c>
      <c r="Q8" s="463" t="s">
        <v>317</v>
      </c>
      <c r="R8" s="463" t="s">
        <v>317</v>
      </c>
      <c r="S8" s="463" t="s">
        <v>317</v>
      </c>
      <c r="T8" s="463" t="s">
        <v>317</v>
      </c>
      <c r="U8" s="479" t="s">
        <v>317</v>
      </c>
    </row>
    <row r="9" spans="1:21" s="452" customFormat="1">
      <c r="A9" s="465" t="s">
        <v>319</v>
      </c>
      <c r="B9" s="505" t="s">
        <v>320</v>
      </c>
      <c r="C9" s="505" t="s">
        <v>518</v>
      </c>
      <c r="D9" s="466" t="s">
        <v>472</v>
      </c>
      <c r="E9" s="467" t="s">
        <v>321</v>
      </c>
      <c r="F9" s="468"/>
      <c r="G9" s="468"/>
      <c r="H9" s="468"/>
      <c r="I9" s="468"/>
      <c r="J9" s="468"/>
      <c r="K9" s="468"/>
      <c r="L9" s="468"/>
      <c r="M9" s="468"/>
      <c r="N9" s="468"/>
      <c r="O9" s="468"/>
      <c r="P9" s="468"/>
      <c r="Q9" s="468"/>
      <c r="R9" s="468"/>
      <c r="S9" s="468"/>
      <c r="T9" s="468"/>
      <c r="U9" s="468"/>
    </row>
    <row r="10" spans="1:21">
      <c r="A10" s="469" t="s">
        <v>322</v>
      </c>
      <c r="B10" s="506" t="s">
        <v>323</v>
      </c>
      <c r="C10" s="506" t="s">
        <v>304</v>
      </c>
      <c r="D10" s="470" t="s">
        <v>304</v>
      </c>
      <c r="E10" s="515">
        <v>55665000</v>
      </c>
      <c r="F10" s="515">
        <v>31154500</v>
      </c>
      <c r="G10" s="515">
        <v>24499800</v>
      </c>
      <c r="H10" s="515">
        <v>7534700</v>
      </c>
      <c r="I10" s="515">
        <v>12320000</v>
      </c>
      <c r="J10" s="515">
        <v>13749300</v>
      </c>
      <c r="K10" s="515">
        <v>1930400</v>
      </c>
      <c r="L10" s="515">
        <v>3431200</v>
      </c>
      <c r="M10" s="515">
        <v>15275100</v>
      </c>
      <c r="N10" s="515">
        <v>832900</v>
      </c>
      <c r="O10" s="515">
        <v>507700</v>
      </c>
      <c r="P10" s="515">
        <v>11415500</v>
      </c>
      <c r="Q10" s="515">
        <v>12735700</v>
      </c>
      <c r="R10" s="515">
        <v>9347800</v>
      </c>
      <c r="S10" s="515">
        <v>12419800</v>
      </c>
      <c r="T10" s="515">
        <v>7477600</v>
      </c>
      <c r="U10" s="515">
        <v>22182800</v>
      </c>
    </row>
    <row r="11" spans="1:21">
      <c r="A11" s="473" t="s">
        <v>322</v>
      </c>
      <c r="B11" s="507" t="s">
        <v>323</v>
      </c>
      <c r="C11" s="507" t="s">
        <v>521</v>
      </c>
      <c r="D11" s="474" t="s">
        <v>304</v>
      </c>
      <c r="E11" s="471">
        <v>54893100</v>
      </c>
      <c r="F11" s="471">
        <v>30694900</v>
      </c>
      <c r="G11" s="471">
        <v>24081500</v>
      </c>
      <c r="H11" s="471">
        <v>7415800</v>
      </c>
      <c r="I11" s="471">
        <v>12114200</v>
      </c>
      <c r="J11" s="471">
        <v>13555800</v>
      </c>
      <c r="K11" s="471">
        <v>1889800</v>
      </c>
      <c r="L11" s="471">
        <v>3346400</v>
      </c>
      <c r="M11" s="471">
        <v>14947200</v>
      </c>
      <c r="N11" s="471">
        <v>812700</v>
      </c>
      <c r="O11" s="471">
        <v>496000</v>
      </c>
      <c r="P11" s="471">
        <v>11255600</v>
      </c>
      <c r="Q11" s="471">
        <v>12615600</v>
      </c>
      <c r="R11" s="471">
        <v>9240200</v>
      </c>
      <c r="S11" s="471">
        <v>12299200</v>
      </c>
      <c r="T11" s="471">
        <v>7397200</v>
      </c>
      <c r="U11" s="471">
        <v>21913600</v>
      </c>
    </row>
    <row r="12" spans="1:21">
      <c r="A12" s="473" t="s">
        <v>322</v>
      </c>
      <c r="B12" s="507" t="s">
        <v>323</v>
      </c>
      <c r="C12" s="507" t="s">
        <v>521</v>
      </c>
      <c r="D12" s="474" t="s">
        <v>473</v>
      </c>
      <c r="E12" s="471">
        <v>33208800</v>
      </c>
      <c r="F12" s="471">
        <v>22692000</v>
      </c>
      <c r="G12" s="471">
        <v>19323200</v>
      </c>
      <c r="H12" s="471">
        <v>5971400</v>
      </c>
      <c r="I12" s="471">
        <v>9683200</v>
      </c>
      <c r="J12" s="471">
        <v>11199600</v>
      </c>
      <c r="K12" s="471">
        <v>1419400</v>
      </c>
      <c r="L12" s="471">
        <v>2853900</v>
      </c>
      <c r="M12" s="471">
        <v>12740100</v>
      </c>
      <c r="N12" s="471">
        <v>601000</v>
      </c>
      <c r="O12" s="471">
        <v>396900</v>
      </c>
      <c r="P12" s="471">
        <v>9285200</v>
      </c>
      <c r="Q12" s="471">
        <v>9765000</v>
      </c>
      <c r="R12" s="471">
        <v>7287700</v>
      </c>
      <c r="S12" s="471">
        <v>9309500</v>
      </c>
      <c r="T12" s="471">
        <v>5350500</v>
      </c>
      <c r="U12" s="471">
        <v>10516800</v>
      </c>
    </row>
    <row r="13" spans="1:21">
      <c r="A13" s="473" t="s">
        <v>322</v>
      </c>
      <c r="B13" s="507" t="s">
        <v>323</v>
      </c>
      <c r="C13" s="507" t="s">
        <v>521</v>
      </c>
      <c r="D13" s="474" t="s">
        <v>474</v>
      </c>
      <c r="E13" s="471">
        <v>19399600</v>
      </c>
      <c r="F13" s="471">
        <v>8002900</v>
      </c>
      <c r="G13" s="471">
        <v>4758300</v>
      </c>
      <c r="H13" s="471">
        <v>1444400</v>
      </c>
      <c r="I13" s="471">
        <v>2431000</v>
      </c>
      <c r="J13" s="471">
        <v>2356200</v>
      </c>
      <c r="K13" s="471">
        <v>470300</v>
      </c>
      <c r="L13" s="471">
        <v>492500</v>
      </c>
      <c r="M13" s="471">
        <v>2207100</v>
      </c>
      <c r="N13" s="471">
        <v>211700</v>
      </c>
      <c r="O13" s="471">
        <v>99000</v>
      </c>
      <c r="P13" s="471">
        <v>1970400</v>
      </c>
      <c r="Q13" s="471">
        <v>2850500</v>
      </c>
      <c r="R13" s="471">
        <v>1952500</v>
      </c>
      <c r="S13" s="471">
        <v>2989700</v>
      </c>
      <c r="T13" s="471">
        <v>2046700</v>
      </c>
      <c r="U13" s="471">
        <v>11396700</v>
      </c>
    </row>
    <row r="14" spans="1:21">
      <c r="A14" s="473" t="s">
        <v>322</v>
      </c>
      <c r="B14" s="507" t="s">
        <v>323</v>
      </c>
      <c r="C14" s="507" t="s">
        <v>522</v>
      </c>
      <c r="D14" s="474" t="s">
        <v>304</v>
      </c>
      <c r="E14" s="471">
        <v>772000</v>
      </c>
      <c r="F14" s="471">
        <v>459600</v>
      </c>
      <c r="G14" s="471">
        <v>418300</v>
      </c>
      <c r="H14" s="471">
        <v>118900</v>
      </c>
      <c r="I14" s="471">
        <v>205900</v>
      </c>
      <c r="J14" s="471">
        <v>193500</v>
      </c>
      <c r="K14" s="471">
        <v>40600</v>
      </c>
      <c r="L14" s="471">
        <v>84700</v>
      </c>
      <c r="M14" s="471">
        <v>327900</v>
      </c>
      <c r="N14" s="471">
        <v>20200</v>
      </c>
      <c r="O14" s="471">
        <v>11800</v>
      </c>
      <c r="P14" s="471">
        <v>159900</v>
      </c>
      <c r="Q14" s="471">
        <v>120100</v>
      </c>
      <c r="R14" s="471">
        <v>107600</v>
      </c>
      <c r="S14" s="471">
        <v>120700</v>
      </c>
      <c r="T14" s="471">
        <v>80500</v>
      </c>
      <c r="U14" s="471">
        <v>269200</v>
      </c>
    </row>
    <row r="15" spans="1:21">
      <c r="A15" s="473" t="s">
        <v>322</v>
      </c>
      <c r="B15" s="507" t="s">
        <v>323</v>
      </c>
      <c r="C15" s="507" t="s">
        <v>549</v>
      </c>
      <c r="D15" s="474" t="s">
        <v>304</v>
      </c>
      <c r="E15" s="471">
        <v>4641800</v>
      </c>
      <c r="F15" s="471">
        <v>3863200</v>
      </c>
      <c r="G15" s="471">
        <v>2532400</v>
      </c>
      <c r="H15" s="471">
        <v>686400</v>
      </c>
      <c r="I15" s="471">
        <v>1546800</v>
      </c>
      <c r="J15" s="471">
        <v>2198100</v>
      </c>
      <c r="K15" s="471">
        <v>260100</v>
      </c>
      <c r="L15" s="471">
        <v>303900</v>
      </c>
      <c r="M15" s="471">
        <v>391600</v>
      </c>
      <c r="N15" s="471">
        <v>87300</v>
      </c>
      <c r="O15" s="471">
        <v>30000</v>
      </c>
      <c r="P15" s="471">
        <v>1866800</v>
      </c>
      <c r="Q15" s="471">
        <v>2413400</v>
      </c>
      <c r="R15" s="471">
        <v>2281400</v>
      </c>
      <c r="S15" s="471">
        <v>2603300</v>
      </c>
      <c r="T15" s="471">
        <v>2715300</v>
      </c>
      <c r="U15" s="471">
        <v>731200</v>
      </c>
    </row>
    <row r="16" spans="1:21">
      <c r="A16" s="473" t="s">
        <v>322</v>
      </c>
      <c r="B16" s="507" t="s">
        <v>324</v>
      </c>
      <c r="C16" s="507" t="s">
        <v>304</v>
      </c>
      <c r="D16" s="474" t="s">
        <v>304</v>
      </c>
      <c r="E16" s="515">
        <v>2397400</v>
      </c>
      <c r="F16" s="515">
        <v>1450200</v>
      </c>
      <c r="G16" s="515">
        <v>1169300</v>
      </c>
      <c r="H16" s="515">
        <v>365600</v>
      </c>
      <c r="I16" s="515">
        <v>630500</v>
      </c>
      <c r="J16" s="515">
        <v>747200</v>
      </c>
      <c r="K16" s="515">
        <v>98800</v>
      </c>
      <c r="L16" s="515">
        <v>165800</v>
      </c>
      <c r="M16" s="515">
        <v>693000</v>
      </c>
      <c r="N16" s="515">
        <v>41700</v>
      </c>
      <c r="O16" s="515">
        <v>24400</v>
      </c>
      <c r="P16" s="515">
        <v>572700</v>
      </c>
      <c r="Q16" s="515">
        <v>663500</v>
      </c>
      <c r="R16" s="515">
        <v>502300</v>
      </c>
      <c r="S16" s="515">
        <v>605000</v>
      </c>
      <c r="T16" s="515">
        <v>423300</v>
      </c>
      <c r="U16" s="515">
        <v>854700</v>
      </c>
    </row>
    <row r="17" spans="1:21">
      <c r="A17" s="473" t="s">
        <v>322</v>
      </c>
      <c r="B17" s="507" t="s">
        <v>324</v>
      </c>
      <c r="C17" s="507" t="s">
        <v>521</v>
      </c>
      <c r="D17" s="474" t="s">
        <v>304</v>
      </c>
      <c r="E17" s="471">
        <v>2372600</v>
      </c>
      <c r="F17" s="471">
        <v>1435100</v>
      </c>
      <c r="G17" s="471">
        <v>1155900</v>
      </c>
      <c r="H17" s="471">
        <v>361800</v>
      </c>
      <c r="I17" s="471">
        <v>623800</v>
      </c>
      <c r="J17" s="471">
        <v>740400</v>
      </c>
      <c r="K17" s="471">
        <v>97300</v>
      </c>
      <c r="L17" s="471">
        <v>163200</v>
      </c>
      <c r="M17" s="471">
        <v>682400</v>
      </c>
      <c r="N17" s="471">
        <v>41000</v>
      </c>
      <c r="O17" s="471">
        <v>23800</v>
      </c>
      <c r="P17" s="471">
        <v>567200</v>
      </c>
      <c r="Q17" s="471">
        <v>658900</v>
      </c>
      <c r="R17" s="471">
        <v>498500</v>
      </c>
      <c r="S17" s="471">
        <v>601300</v>
      </c>
      <c r="T17" s="471">
        <v>420300</v>
      </c>
      <c r="U17" s="471">
        <v>846700</v>
      </c>
    </row>
    <row r="18" spans="1:21">
      <c r="A18" s="473" t="s">
        <v>322</v>
      </c>
      <c r="B18" s="507" t="s">
        <v>324</v>
      </c>
      <c r="C18" s="507" t="s">
        <v>521</v>
      </c>
      <c r="D18" s="474" t="s">
        <v>473</v>
      </c>
      <c r="E18" s="471">
        <v>1523900</v>
      </c>
      <c r="F18" s="471">
        <v>1073000</v>
      </c>
      <c r="G18" s="471">
        <v>915300</v>
      </c>
      <c r="H18" s="471">
        <v>270200</v>
      </c>
      <c r="I18" s="471">
        <v>472200</v>
      </c>
      <c r="J18" s="471">
        <v>593300</v>
      </c>
      <c r="K18" s="471">
        <v>73800</v>
      </c>
      <c r="L18" s="471">
        <v>133200</v>
      </c>
      <c r="M18" s="471">
        <v>590100</v>
      </c>
      <c r="N18" s="471">
        <v>30500</v>
      </c>
      <c r="O18" s="471">
        <v>19400</v>
      </c>
      <c r="P18" s="471">
        <v>461100</v>
      </c>
      <c r="Q18" s="471">
        <v>548100</v>
      </c>
      <c r="R18" s="471">
        <v>378000</v>
      </c>
      <c r="S18" s="471">
        <v>449200</v>
      </c>
      <c r="T18" s="471">
        <v>294100</v>
      </c>
      <c r="U18" s="471">
        <v>450900</v>
      </c>
    </row>
    <row r="19" spans="1:21">
      <c r="A19" s="473" t="s">
        <v>322</v>
      </c>
      <c r="B19" s="507" t="s">
        <v>324</v>
      </c>
      <c r="C19" s="507" t="s">
        <v>521</v>
      </c>
      <c r="D19" s="474" t="s">
        <v>474</v>
      </c>
      <c r="E19" s="471">
        <v>758000</v>
      </c>
      <c r="F19" s="471">
        <v>362200</v>
      </c>
      <c r="G19" s="471">
        <v>240600</v>
      </c>
      <c r="H19" s="471">
        <v>91700</v>
      </c>
      <c r="I19" s="471">
        <v>151600</v>
      </c>
      <c r="J19" s="471">
        <v>147100</v>
      </c>
      <c r="K19" s="471">
        <v>23500</v>
      </c>
      <c r="L19" s="471">
        <v>30000</v>
      </c>
      <c r="M19" s="471">
        <v>92300</v>
      </c>
      <c r="N19" s="471">
        <v>10500</v>
      </c>
      <c r="O19" s="471">
        <v>4500</v>
      </c>
      <c r="P19" s="471">
        <v>106100</v>
      </c>
      <c r="Q19" s="471">
        <v>110800</v>
      </c>
      <c r="R19" s="471">
        <v>120600</v>
      </c>
      <c r="S19" s="471">
        <v>152100</v>
      </c>
      <c r="T19" s="471">
        <v>126200</v>
      </c>
      <c r="U19" s="471">
        <v>395800</v>
      </c>
    </row>
    <row r="20" spans="1:21">
      <c r="A20" s="473" t="s">
        <v>322</v>
      </c>
      <c r="B20" s="507" t="s">
        <v>324</v>
      </c>
      <c r="C20" s="507" t="s">
        <v>522</v>
      </c>
      <c r="D20" s="474" t="s">
        <v>304</v>
      </c>
      <c r="E20" s="471">
        <v>24800</v>
      </c>
      <c r="F20" s="471">
        <v>15100</v>
      </c>
      <c r="G20" s="471">
        <v>13400</v>
      </c>
      <c r="H20" s="471">
        <v>3800</v>
      </c>
      <c r="I20" s="471">
        <v>6700</v>
      </c>
      <c r="J20" s="471">
        <v>6800</v>
      </c>
      <c r="K20" s="471">
        <v>1600</v>
      </c>
      <c r="L20" s="471">
        <v>2600</v>
      </c>
      <c r="M20" s="471">
        <v>10600</v>
      </c>
      <c r="N20" s="471">
        <v>700</v>
      </c>
      <c r="O20" s="471">
        <v>600</v>
      </c>
      <c r="P20" s="471">
        <v>5500</v>
      </c>
      <c r="Q20" s="471">
        <v>4600</v>
      </c>
      <c r="R20" s="471">
        <v>3800</v>
      </c>
      <c r="S20" s="471">
        <v>3800</v>
      </c>
      <c r="T20" s="471">
        <v>3000</v>
      </c>
      <c r="U20" s="471">
        <v>8000</v>
      </c>
    </row>
    <row r="21" spans="1:21">
      <c r="A21" s="473" t="s">
        <v>322</v>
      </c>
      <c r="B21" s="507" t="s">
        <v>324</v>
      </c>
      <c r="C21" s="507" t="s">
        <v>549</v>
      </c>
      <c r="D21" s="474" t="s">
        <v>304</v>
      </c>
      <c r="E21" s="471">
        <v>289000</v>
      </c>
      <c r="F21" s="471">
        <v>249500</v>
      </c>
      <c r="G21" s="471">
        <v>184200</v>
      </c>
      <c r="H21" s="471">
        <v>66900</v>
      </c>
      <c r="I21" s="471">
        <v>130400</v>
      </c>
      <c r="J21" s="471">
        <v>164400</v>
      </c>
      <c r="K21" s="471">
        <v>18200</v>
      </c>
      <c r="L21" s="471">
        <v>24700</v>
      </c>
      <c r="M21" s="471">
        <v>25000</v>
      </c>
      <c r="N21" s="471">
        <v>7500</v>
      </c>
      <c r="O21" s="471">
        <v>1700</v>
      </c>
      <c r="P21" s="471">
        <v>129400</v>
      </c>
      <c r="Q21" s="471">
        <v>144700</v>
      </c>
      <c r="R21" s="471">
        <v>161800</v>
      </c>
      <c r="S21" s="471">
        <v>177900</v>
      </c>
      <c r="T21" s="471">
        <v>184800</v>
      </c>
      <c r="U21" s="471">
        <v>35800</v>
      </c>
    </row>
    <row r="22" spans="1:21">
      <c r="A22" s="473" t="s">
        <v>325</v>
      </c>
      <c r="B22" s="507" t="s">
        <v>326</v>
      </c>
      <c r="C22" s="507" t="s">
        <v>304</v>
      </c>
      <c r="D22" s="474" t="s">
        <v>304</v>
      </c>
      <c r="E22" s="471">
        <v>730600</v>
      </c>
      <c r="F22" s="471">
        <v>442500</v>
      </c>
      <c r="G22" s="471">
        <v>346400</v>
      </c>
      <c r="H22" s="471">
        <v>111500</v>
      </c>
      <c r="I22" s="471">
        <v>203500</v>
      </c>
      <c r="J22" s="471">
        <v>239700</v>
      </c>
      <c r="K22" s="471">
        <v>25300</v>
      </c>
      <c r="L22" s="471">
        <v>45100</v>
      </c>
      <c r="M22" s="471">
        <v>169700</v>
      </c>
      <c r="N22" s="471">
        <v>12300</v>
      </c>
      <c r="O22" s="471">
        <v>6200</v>
      </c>
      <c r="P22" s="471">
        <v>180700</v>
      </c>
      <c r="Q22" s="471">
        <v>209100</v>
      </c>
      <c r="R22" s="471">
        <v>162700</v>
      </c>
      <c r="S22" s="471">
        <v>197500</v>
      </c>
      <c r="T22" s="471">
        <v>153700</v>
      </c>
      <c r="U22" s="471">
        <v>259300</v>
      </c>
    </row>
    <row r="23" spans="1:21">
      <c r="A23" s="473" t="s">
        <v>325</v>
      </c>
      <c r="B23" s="507" t="s">
        <v>326</v>
      </c>
      <c r="C23" s="507" t="s">
        <v>521</v>
      </c>
      <c r="D23" s="474" t="s">
        <v>304</v>
      </c>
      <c r="E23" s="471">
        <v>725100</v>
      </c>
      <c r="F23" s="471">
        <v>439600</v>
      </c>
      <c r="G23" s="471">
        <v>343900</v>
      </c>
      <c r="H23" s="471">
        <v>110700</v>
      </c>
      <c r="I23" s="471">
        <v>202200</v>
      </c>
      <c r="J23" s="471">
        <v>238300</v>
      </c>
      <c r="K23" s="471">
        <v>24900</v>
      </c>
      <c r="L23" s="471">
        <v>44400</v>
      </c>
      <c r="M23" s="471">
        <v>167600</v>
      </c>
      <c r="N23" s="471">
        <v>12100</v>
      </c>
      <c r="O23" s="471">
        <v>6100</v>
      </c>
      <c r="P23" s="471">
        <v>179600</v>
      </c>
      <c r="Q23" s="471">
        <v>208100</v>
      </c>
      <c r="R23" s="471">
        <v>162100</v>
      </c>
      <c r="S23" s="471">
        <v>196800</v>
      </c>
      <c r="T23" s="471">
        <v>153100</v>
      </c>
      <c r="U23" s="471">
        <v>257300</v>
      </c>
    </row>
    <row r="24" spans="1:21">
      <c r="A24" s="473" t="s">
        <v>325</v>
      </c>
      <c r="B24" s="507" t="s">
        <v>326</v>
      </c>
      <c r="C24" s="507" t="s">
        <v>521</v>
      </c>
      <c r="D24" s="474" t="s">
        <v>473</v>
      </c>
      <c r="E24" s="471">
        <v>419300</v>
      </c>
      <c r="F24" s="471">
        <v>299100</v>
      </c>
      <c r="G24" s="471">
        <v>251600</v>
      </c>
      <c r="H24" s="471">
        <v>74200</v>
      </c>
      <c r="I24" s="471">
        <v>137600</v>
      </c>
      <c r="J24" s="471">
        <v>176200</v>
      </c>
      <c r="K24" s="471">
        <v>16500</v>
      </c>
      <c r="L24" s="471">
        <v>32000</v>
      </c>
      <c r="M24" s="471">
        <v>139300</v>
      </c>
      <c r="N24" s="471">
        <v>7800</v>
      </c>
      <c r="O24" s="471">
        <v>4700</v>
      </c>
      <c r="P24" s="471">
        <v>138700</v>
      </c>
      <c r="Q24" s="471">
        <v>165300</v>
      </c>
      <c r="R24" s="471">
        <v>113600</v>
      </c>
      <c r="S24" s="471">
        <v>135500</v>
      </c>
      <c r="T24" s="471">
        <v>97900</v>
      </c>
      <c r="U24" s="471">
        <v>120200</v>
      </c>
    </row>
    <row r="25" spans="1:21">
      <c r="A25" s="473" t="s">
        <v>325</v>
      </c>
      <c r="B25" s="507" t="s">
        <v>326</v>
      </c>
      <c r="C25" s="507" t="s">
        <v>521</v>
      </c>
      <c r="D25" s="474" t="s">
        <v>474</v>
      </c>
      <c r="E25" s="471">
        <v>277600</v>
      </c>
      <c r="F25" s="471">
        <v>140600</v>
      </c>
      <c r="G25" s="471">
        <v>92200</v>
      </c>
      <c r="H25" s="471">
        <v>36500</v>
      </c>
      <c r="I25" s="471">
        <v>64500</v>
      </c>
      <c r="J25" s="471">
        <v>62100</v>
      </c>
      <c r="K25" s="471">
        <v>8400</v>
      </c>
      <c r="L25" s="471">
        <v>12500</v>
      </c>
      <c r="M25" s="471">
        <v>28300</v>
      </c>
      <c r="N25" s="471">
        <v>4300</v>
      </c>
      <c r="O25" s="471">
        <v>1400</v>
      </c>
      <c r="P25" s="471">
        <v>40900</v>
      </c>
      <c r="Q25" s="471">
        <v>42800</v>
      </c>
      <c r="R25" s="471">
        <v>48500</v>
      </c>
      <c r="S25" s="471">
        <v>61300</v>
      </c>
      <c r="T25" s="471">
        <v>55200</v>
      </c>
      <c r="U25" s="471">
        <v>137100</v>
      </c>
    </row>
    <row r="26" spans="1:21">
      <c r="A26" s="473" t="s">
        <v>325</v>
      </c>
      <c r="B26" s="507" t="s">
        <v>326</v>
      </c>
      <c r="C26" s="507" t="s">
        <v>522</v>
      </c>
      <c r="D26" s="474" t="s">
        <v>304</v>
      </c>
      <c r="E26" s="471">
        <v>5500</v>
      </c>
      <c r="F26" s="471">
        <v>2900</v>
      </c>
      <c r="G26" s="471">
        <v>2600</v>
      </c>
      <c r="H26" s="471">
        <v>800</v>
      </c>
      <c r="I26" s="471">
        <v>1300</v>
      </c>
      <c r="J26" s="471">
        <v>1400</v>
      </c>
      <c r="K26" s="471">
        <v>400</v>
      </c>
      <c r="L26" s="471">
        <v>700</v>
      </c>
      <c r="M26" s="471">
        <v>2100</v>
      </c>
      <c r="N26" s="471">
        <v>200</v>
      </c>
      <c r="O26" s="471">
        <v>100</v>
      </c>
      <c r="P26" s="471">
        <v>1100</v>
      </c>
      <c r="Q26" s="471">
        <v>1000</v>
      </c>
      <c r="R26" s="471">
        <v>600</v>
      </c>
      <c r="S26" s="471">
        <v>800</v>
      </c>
      <c r="T26" s="471">
        <v>600</v>
      </c>
      <c r="U26" s="471">
        <v>2000</v>
      </c>
    </row>
    <row r="27" spans="1:21">
      <c r="A27" s="473" t="s">
        <v>325</v>
      </c>
      <c r="B27" s="507" t="s">
        <v>326</v>
      </c>
      <c r="C27" s="507" t="s">
        <v>549</v>
      </c>
      <c r="D27" s="474" t="s">
        <v>304</v>
      </c>
      <c r="E27" s="471">
        <v>126000</v>
      </c>
      <c r="F27" s="471">
        <v>109400</v>
      </c>
      <c r="G27" s="471">
        <v>82800</v>
      </c>
      <c r="H27" s="471">
        <v>31500</v>
      </c>
      <c r="I27" s="471">
        <v>63400</v>
      </c>
      <c r="J27" s="471">
        <v>74300</v>
      </c>
      <c r="K27" s="471">
        <v>7300</v>
      </c>
      <c r="L27" s="471">
        <v>11300</v>
      </c>
      <c r="M27" s="471">
        <v>8600</v>
      </c>
      <c r="N27" s="471">
        <v>3400</v>
      </c>
      <c r="O27" s="471">
        <v>600</v>
      </c>
      <c r="P27" s="471">
        <v>56000</v>
      </c>
      <c r="Q27" s="471">
        <v>62500</v>
      </c>
      <c r="R27" s="471">
        <v>69000</v>
      </c>
      <c r="S27" s="471">
        <v>75800</v>
      </c>
      <c r="T27" s="471">
        <v>79300</v>
      </c>
      <c r="U27" s="471">
        <v>15200</v>
      </c>
    </row>
    <row r="28" spans="1:21">
      <c r="A28" s="473" t="s">
        <v>327</v>
      </c>
      <c r="B28" s="507" t="s">
        <v>328</v>
      </c>
      <c r="C28" s="507" t="s">
        <v>304</v>
      </c>
      <c r="D28" s="474" t="s">
        <v>304</v>
      </c>
      <c r="E28" s="471">
        <v>100820</v>
      </c>
      <c r="F28" s="471">
        <v>62890</v>
      </c>
      <c r="G28" s="471">
        <v>47250</v>
      </c>
      <c r="H28" s="471">
        <v>12250</v>
      </c>
      <c r="I28" s="471">
        <v>27550</v>
      </c>
      <c r="J28" s="471">
        <v>34640</v>
      </c>
      <c r="K28" s="471">
        <v>3890</v>
      </c>
      <c r="L28" s="471">
        <v>6480</v>
      </c>
      <c r="M28" s="471">
        <v>18340</v>
      </c>
      <c r="N28" s="471">
        <v>1610</v>
      </c>
      <c r="O28" s="471">
        <v>830</v>
      </c>
      <c r="P28" s="471">
        <v>25980</v>
      </c>
      <c r="Q28" s="471">
        <v>31250</v>
      </c>
      <c r="R28" s="471">
        <v>25890</v>
      </c>
      <c r="S28" s="471">
        <v>30720</v>
      </c>
      <c r="T28" s="471">
        <v>27460</v>
      </c>
      <c r="U28" s="471">
        <v>34050</v>
      </c>
    </row>
    <row r="29" spans="1:21">
      <c r="A29" s="473" t="s">
        <v>327</v>
      </c>
      <c r="B29" s="507" t="s">
        <v>328</v>
      </c>
      <c r="C29" s="507" t="s">
        <v>521</v>
      </c>
      <c r="D29" s="474" t="s">
        <v>304</v>
      </c>
      <c r="E29" s="471">
        <v>100230</v>
      </c>
      <c r="F29" s="471">
        <v>62590</v>
      </c>
      <c r="G29" s="471">
        <v>46950</v>
      </c>
      <c r="H29" s="471">
        <v>12170</v>
      </c>
      <c r="I29" s="471">
        <v>27320</v>
      </c>
      <c r="J29" s="471">
        <v>34450</v>
      </c>
      <c r="K29" s="471">
        <v>3870</v>
      </c>
      <c r="L29" s="471">
        <v>6430</v>
      </c>
      <c r="M29" s="471">
        <v>18090</v>
      </c>
      <c r="N29" s="471">
        <v>1610</v>
      </c>
      <c r="O29" s="471">
        <v>830</v>
      </c>
      <c r="P29" s="471">
        <v>25920</v>
      </c>
      <c r="Q29" s="471">
        <v>31170</v>
      </c>
      <c r="R29" s="471">
        <v>25860</v>
      </c>
      <c r="S29" s="471">
        <v>30690</v>
      </c>
      <c r="T29" s="471">
        <v>27390</v>
      </c>
      <c r="U29" s="471">
        <v>33800</v>
      </c>
    </row>
    <row r="30" spans="1:21">
      <c r="A30" s="473" t="s">
        <v>327</v>
      </c>
      <c r="B30" s="507" t="s">
        <v>328</v>
      </c>
      <c r="C30" s="507" t="s">
        <v>521</v>
      </c>
      <c r="D30" s="474" t="s">
        <v>473</v>
      </c>
      <c r="E30" s="471">
        <v>58970</v>
      </c>
      <c r="F30" s="471">
        <v>44970</v>
      </c>
      <c r="G30" s="471">
        <v>36240</v>
      </c>
      <c r="H30" s="471">
        <v>8880</v>
      </c>
      <c r="I30" s="471">
        <v>20360</v>
      </c>
      <c r="J30" s="471">
        <v>27300</v>
      </c>
      <c r="K30" s="471">
        <v>2620</v>
      </c>
      <c r="L30" s="471">
        <v>4800</v>
      </c>
      <c r="M30" s="471">
        <v>14490</v>
      </c>
      <c r="N30" s="471">
        <v>1030</v>
      </c>
      <c r="O30" s="471">
        <v>540</v>
      </c>
      <c r="P30" s="471">
        <v>20850</v>
      </c>
      <c r="Q30" s="471">
        <v>26040</v>
      </c>
      <c r="R30" s="471">
        <v>19040</v>
      </c>
      <c r="S30" s="471">
        <v>21970</v>
      </c>
      <c r="T30" s="471">
        <v>19060</v>
      </c>
      <c r="U30" s="471">
        <v>13990</v>
      </c>
    </row>
    <row r="31" spans="1:21">
      <c r="A31" s="473" t="s">
        <v>327</v>
      </c>
      <c r="B31" s="507" t="s">
        <v>328</v>
      </c>
      <c r="C31" s="507" t="s">
        <v>521</v>
      </c>
      <c r="D31" s="474" t="s">
        <v>474</v>
      </c>
      <c r="E31" s="471">
        <v>37420</v>
      </c>
      <c r="F31" s="471">
        <v>17620</v>
      </c>
      <c r="G31" s="471">
        <v>10720</v>
      </c>
      <c r="H31" s="471">
        <v>3290</v>
      </c>
      <c r="I31" s="471">
        <v>6970</v>
      </c>
      <c r="J31" s="471">
        <v>7150</v>
      </c>
      <c r="K31" s="471">
        <v>1250</v>
      </c>
      <c r="L31" s="471">
        <v>1630</v>
      </c>
      <c r="M31" s="471">
        <v>3610</v>
      </c>
      <c r="N31" s="471">
        <v>580</v>
      </c>
      <c r="O31" s="471">
        <v>290</v>
      </c>
      <c r="P31" s="471">
        <v>5080</v>
      </c>
      <c r="Q31" s="471">
        <v>5130</v>
      </c>
      <c r="R31" s="471">
        <v>6820</v>
      </c>
      <c r="S31" s="471">
        <v>8720</v>
      </c>
      <c r="T31" s="471">
        <v>8320</v>
      </c>
      <c r="U31" s="471">
        <v>19810</v>
      </c>
    </row>
    <row r="32" spans="1:21">
      <c r="A32" s="473" t="s">
        <v>327</v>
      </c>
      <c r="B32" s="507" t="s">
        <v>328</v>
      </c>
      <c r="C32" s="507" t="s">
        <v>522</v>
      </c>
      <c r="D32" s="474" t="s">
        <v>304</v>
      </c>
      <c r="E32" s="471">
        <v>590</v>
      </c>
      <c r="F32" s="471">
        <v>300</v>
      </c>
      <c r="G32" s="471">
        <v>300</v>
      </c>
      <c r="H32" s="471">
        <v>80</v>
      </c>
      <c r="I32" s="471">
        <v>230</v>
      </c>
      <c r="J32" s="471">
        <v>190</v>
      </c>
      <c r="K32" s="471">
        <v>20</v>
      </c>
      <c r="L32" s="471">
        <v>60</v>
      </c>
      <c r="M32" s="471">
        <v>240</v>
      </c>
      <c r="N32" s="475" t="s">
        <v>327</v>
      </c>
      <c r="O32" s="475" t="s">
        <v>327</v>
      </c>
      <c r="P32" s="471">
        <v>60</v>
      </c>
      <c r="Q32" s="471">
        <v>90</v>
      </c>
      <c r="R32" s="471">
        <v>30</v>
      </c>
      <c r="S32" s="471">
        <v>30</v>
      </c>
      <c r="T32" s="471">
        <v>80</v>
      </c>
      <c r="U32" s="471">
        <v>250</v>
      </c>
    </row>
    <row r="33" spans="1:21">
      <c r="A33" s="473" t="s">
        <v>327</v>
      </c>
      <c r="B33" s="507" t="s">
        <v>328</v>
      </c>
      <c r="C33" s="507" t="s">
        <v>549</v>
      </c>
      <c r="D33" s="474" t="s">
        <v>304</v>
      </c>
      <c r="E33" s="471">
        <v>25120</v>
      </c>
      <c r="F33" s="471">
        <v>21580</v>
      </c>
      <c r="G33" s="471">
        <v>16020</v>
      </c>
      <c r="H33" s="471">
        <v>3630</v>
      </c>
      <c r="I33" s="471">
        <v>10760</v>
      </c>
      <c r="J33" s="471">
        <v>14460</v>
      </c>
      <c r="K33" s="471">
        <v>1550</v>
      </c>
      <c r="L33" s="471">
        <v>2010</v>
      </c>
      <c r="M33" s="471">
        <v>1150</v>
      </c>
      <c r="N33" s="471">
        <v>580</v>
      </c>
      <c r="O33" s="471">
        <v>80</v>
      </c>
      <c r="P33" s="471">
        <v>10530</v>
      </c>
      <c r="Q33" s="471">
        <v>12860</v>
      </c>
      <c r="R33" s="471">
        <v>12870</v>
      </c>
      <c r="S33" s="471">
        <v>14310</v>
      </c>
      <c r="T33" s="471">
        <v>15300</v>
      </c>
      <c r="U33" s="471">
        <v>3160</v>
      </c>
    </row>
    <row r="34" spans="1:21">
      <c r="A34" s="473" t="s">
        <v>327</v>
      </c>
      <c r="B34" s="507" t="s">
        <v>329</v>
      </c>
      <c r="C34" s="507" t="s">
        <v>304</v>
      </c>
      <c r="D34" s="474" t="s">
        <v>304</v>
      </c>
      <c r="E34" s="471">
        <v>70290</v>
      </c>
      <c r="F34" s="471">
        <v>38730</v>
      </c>
      <c r="G34" s="471">
        <v>30750</v>
      </c>
      <c r="H34" s="471">
        <v>10140</v>
      </c>
      <c r="I34" s="471">
        <v>18500</v>
      </c>
      <c r="J34" s="471">
        <v>22230</v>
      </c>
      <c r="K34" s="471">
        <v>2200</v>
      </c>
      <c r="L34" s="471">
        <v>3810</v>
      </c>
      <c r="M34" s="471">
        <v>12280</v>
      </c>
      <c r="N34" s="471">
        <v>1180</v>
      </c>
      <c r="O34" s="471">
        <v>430</v>
      </c>
      <c r="P34" s="471">
        <v>16420</v>
      </c>
      <c r="Q34" s="471">
        <v>19380</v>
      </c>
      <c r="R34" s="471">
        <v>16210</v>
      </c>
      <c r="S34" s="471">
        <v>20200</v>
      </c>
      <c r="T34" s="471">
        <v>15920</v>
      </c>
      <c r="U34" s="471">
        <v>29030</v>
      </c>
    </row>
    <row r="35" spans="1:21">
      <c r="A35" s="473" t="s">
        <v>327</v>
      </c>
      <c r="B35" s="507" t="s">
        <v>329</v>
      </c>
      <c r="C35" s="507" t="s">
        <v>521</v>
      </c>
      <c r="D35" s="474" t="s">
        <v>304</v>
      </c>
      <c r="E35" s="471">
        <v>69490</v>
      </c>
      <c r="F35" s="471">
        <v>38450</v>
      </c>
      <c r="G35" s="471">
        <v>30490</v>
      </c>
      <c r="H35" s="471">
        <v>10000</v>
      </c>
      <c r="I35" s="471">
        <v>18350</v>
      </c>
      <c r="J35" s="471">
        <v>22100</v>
      </c>
      <c r="K35" s="471">
        <v>2150</v>
      </c>
      <c r="L35" s="471">
        <v>3740</v>
      </c>
      <c r="M35" s="471">
        <v>12100</v>
      </c>
      <c r="N35" s="471">
        <v>1110</v>
      </c>
      <c r="O35" s="471">
        <v>430</v>
      </c>
      <c r="P35" s="471">
        <v>16350</v>
      </c>
      <c r="Q35" s="471">
        <v>19270</v>
      </c>
      <c r="R35" s="471">
        <v>16180</v>
      </c>
      <c r="S35" s="471">
        <v>20120</v>
      </c>
      <c r="T35" s="471">
        <v>15900</v>
      </c>
      <c r="U35" s="471">
        <v>28630</v>
      </c>
    </row>
    <row r="36" spans="1:21">
      <c r="A36" s="473" t="s">
        <v>327</v>
      </c>
      <c r="B36" s="507" t="s">
        <v>329</v>
      </c>
      <c r="C36" s="507" t="s">
        <v>521</v>
      </c>
      <c r="D36" s="474" t="s">
        <v>473</v>
      </c>
      <c r="E36" s="471">
        <v>35380</v>
      </c>
      <c r="F36" s="471">
        <v>26390</v>
      </c>
      <c r="G36" s="471">
        <v>22070</v>
      </c>
      <c r="H36" s="471">
        <v>5800</v>
      </c>
      <c r="I36" s="471">
        <v>12130</v>
      </c>
      <c r="J36" s="471">
        <v>16190</v>
      </c>
      <c r="K36" s="471">
        <v>1340</v>
      </c>
      <c r="L36" s="471">
        <v>2570</v>
      </c>
      <c r="M36" s="471">
        <v>9960</v>
      </c>
      <c r="N36" s="471">
        <v>560</v>
      </c>
      <c r="O36" s="471">
        <v>380</v>
      </c>
      <c r="P36" s="471">
        <v>12140</v>
      </c>
      <c r="Q36" s="471">
        <v>15400</v>
      </c>
      <c r="R36" s="471">
        <v>10790</v>
      </c>
      <c r="S36" s="471">
        <v>13650</v>
      </c>
      <c r="T36" s="471">
        <v>10880</v>
      </c>
      <c r="U36" s="471">
        <v>8990</v>
      </c>
    </row>
    <row r="37" spans="1:21">
      <c r="A37" s="473" t="s">
        <v>327</v>
      </c>
      <c r="B37" s="507" t="s">
        <v>329</v>
      </c>
      <c r="C37" s="507" t="s">
        <v>521</v>
      </c>
      <c r="D37" s="474" t="s">
        <v>474</v>
      </c>
      <c r="E37" s="471">
        <v>31700</v>
      </c>
      <c r="F37" s="471">
        <v>12060</v>
      </c>
      <c r="G37" s="471">
        <v>8420</v>
      </c>
      <c r="H37" s="471">
        <v>4200</v>
      </c>
      <c r="I37" s="471">
        <v>6220</v>
      </c>
      <c r="J37" s="471">
        <v>5920</v>
      </c>
      <c r="K37" s="471">
        <v>810</v>
      </c>
      <c r="L37" s="471">
        <v>1170</v>
      </c>
      <c r="M37" s="471">
        <v>2140</v>
      </c>
      <c r="N37" s="471">
        <v>550</v>
      </c>
      <c r="O37" s="471">
        <v>50</v>
      </c>
      <c r="P37" s="471">
        <v>4200</v>
      </c>
      <c r="Q37" s="471">
        <v>3870</v>
      </c>
      <c r="R37" s="471">
        <v>5390</v>
      </c>
      <c r="S37" s="471">
        <v>6470</v>
      </c>
      <c r="T37" s="471">
        <v>5020</v>
      </c>
      <c r="U37" s="471">
        <v>19640</v>
      </c>
    </row>
    <row r="38" spans="1:21">
      <c r="A38" s="473" t="s">
        <v>327</v>
      </c>
      <c r="B38" s="507" t="s">
        <v>329</v>
      </c>
      <c r="C38" s="507" t="s">
        <v>522</v>
      </c>
      <c r="D38" s="474" t="s">
        <v>304</v>
      </c>
      <c r="E38" s="471">
        <v>800</v>
      </c>
      <c r="F38" s="471">
        <v>290</v>
      </c>
      <c r="G38" s="471">
        <v>260</v>
      </c>
      <c r="H38" s="471">
        <v>140</v>
      </c>
      <c r="I38" s="471">
        <v>150</v>
      </c>
      <c r="J38" s="471">
        <v>130</v>
      </c>
      <c r="K38" s="471">
        <v>50</v>
      </c>
      <c r="L38" s="471">
        <v>80</v>
      </c>
      <c r="M38" s="471">
        <v>180</v>
      </c>
      <c r="N38" s="471">
        <v>70</v>
      </c>
      <c r="O38" s="475" t="s">
        <v>327</v>
      </c>
      <c r="P38" s="471">
        <v>70</v>
      </c>
      <c r="Q38" s="471">
        <v>100</v>
      </c>
      <c r="R38" s="471">
        <v>30</v>
      </c>
      <c r="S38" s="471">
        <v>80</v>
      </c>
      <c r="T38" s="471">
        <v>20</v>
      </c>
      <c r="U38" s="471">
        <v>390</v>
      </c>
    </row>
    <row r="39" spans="1:21">
      <c r="A39" s="473" t="s">
        <v>327</v>
      </c>
      <c r="B39" s="507" t="s">
        <v>329</v>
      </c>
      <c r="C39" s="507" t="s">
        <v>549</v>
      </c>
      <c r="D39" s="474" t="s">
        <v>304</v>
      </c>
      <c r="E39" s="471">
        <v>13770</v>
      </c>
      <c r="F39" s="471">
        <v>12150</v>
      </c>
      <c r="G39" s="471">
        <v>9620</v>
      </c>
      <c r="H39" s="471">
        <v>3730</v>
      </c>
      <c r="I39" s="471">
        <v>7720</v>
      </c>
      <c r="J39" s="471">
        <v>8630</v>
      </c>
      <c r="K39" s="471">
        <v>560</v>
      </c>
      <c r="L39" s="471">
        <v>820</v>
      </c>
      <c r="M39" s="471">
        <v>510</v>
      </c>
      <c r="N39" s="471">
        <v>350</v>
      </c>
      <c r="O39" s="471">
        <v>30</v>
      </c>
      <c r="P39" s="471">
        <v>6490</v>
      </c>
      <c r="Q39" s="471">
        <v>7880</v>
      </c>
      <c r="R39" s="471">
        <v>8250</v>
      </c>
      <c r="S39" s="471">
        <v>9390</v>
      </c>
      <c r="T39" s="471">
        <v>9130</v>
      </c>
      <c r="U39" s="471">
        <v>1620</v>
      </c>
    </row>
    <row r="40" spans="1:21">
      <c r="A40" s="473" t="s">
        <v>327</v>
      </c>
      <c r="B40" s="507" t="s">
        <v>330</v>
      </c>
      <c r="C40" s="507" t="s">
        <v>304</v>
      </c>
      <c r="D40" s="474" t="s">
        <v>304</v>
      </c>
      <c r="E40" s="471">
        <v>62190</v>
      </c>
      <c r="F40" s="471">
        <v>38910</v>
      </c>
      <c r="G40" s="471">
        <v>25740</v>
      </c>
      <c r="H40" s="471">
        <v>10290</v>
      </c>
      <c r="I40" s="471">
        <v>15190</v>
      </c>
      <c r="J40" s="471">
        <v>17490</v>
      </c>
      <c r="K40" s="471">
        <v>2250</v>
      </c>
      <c r="L40" s="471">
        <v>3620</v>
      </c>
      <c r="M40" s="471">
        <v>11200</v>
      </c>
      <c r="N40" s="471">
        <v>1290</v>
      </c>
      <c r="O40" s="471">
        <v>610</v>
      </c>
      <c r="P40" s="471">
        <v>12540</v>
      </c>
      <c r="Q40" s="471">
        <v>19070</v>
      </c>
      <c r="R40" s="471">
        <v>12550</v>
      </c>
      <c r="S40" s="471">
        <v>15690</v>
      </c>
      <c r="T40" s="471">
        <v>15640</v>
      </c>
      <c r="U40" s="471">
        <v>21740</v>
      </c>
    </row>
    <row r="41" spans="1:21">
      <c r="A41" s="473" t="s">
        <v>327</v>
      </c>
      <c r="B41" s="507" t="s">
        <v>330</v>
      </c>
      <c r="C41" s="507" t="s">
        <v>521</v>
      </c>
      <c r="D41" s="474" t="s">
        <v>304</v>
      </c>
      <c r="E41" s="471">
        <v>61570</v>
      </c>
      <c r="F41" s="471">
        <v>38500</v>
      </c>
      <c r="G41" s="471">
        <v>25400</v>
      </c>
      <c r="H41" s="471">
        <v>10220</v>
      </c>
      <c r="I41" s="471">
        <v>15060</v>
      </c>
      <c r="J41" s="471">
        <v>17200</v>
      </c>
      <c r="K41" s="471">
        <v>2200</v>
      </c>
      <c r="L41" s="471">
        <v>3500</v>
      </c>
      <c r="M41" s="471">
        <v>10890</v>
      </c>
      <c r="N41" s="471">
        <v>1230</v>
      </c>
      <c r="O41" s="471">
        <v>580</v>
      </c>
      <c r="P41" s="471">
        <v>12350</v>
      </c>
      <c r="Q41" s="471">
        <v>18950</v>
      </c>
      <c r="R41" s="471">
        <v>12410</v>
      </c>
      <c r="S41" s="471">
        <v>15610</v>
      </c>
      <c r="T41" s="471">
        <v>15500</v>
      </c>
      <c r="U41" s="471">
        <v>21550</v>
      </c>
    </row>
    <row r="42" spans="1:21">
      <c r="A42" s="473" t="s">
        <v>327</v>
      </c>
      <c r="B42" s="507" t="s">
        <v>330</v>
      </c>
      <c r="C42" s="507" t="s">
        <v>521</v>
      </c>
      <c r="D42" s="474" t="s">
        <v>473</v>
      </c>
      <c r="E42" s="471">
        <v>24810</v>
      </c>
      <c r="F42" s="471">
        <v>18560</v>
      </c>
      <c r="G42" s="471">
        <v>15450</v>
      </c>
      <c r="H42" s="471">
        <v>5820</v>
      </c>
      <c r="I42" s="471">
        <v>8580</v>
      </c>
      <c r="J42" s="471">
        <v>10830</v>
      </c>
      <c r="K42" s="471">
        <v>1170</v>
      </c>
      <c r="L42" s="471">
        <v>2420</v>
      </c>
      <c r="M42" s="471">
        <v>7870</v>
      </c>
      <c r="N42" s="471">
        <v>720</v>
      </c>
      <c r="O42" s="471">
        <v>140</v>
      </c>
      <c r="P42" s="471">
        <v>8020</v>
      </c>
      <c r="Q42" s="471">
        <v>9040</v>
      </c>
      <c r="R42" s="471">
        <v>6280</v>
      </c>
      <c r="S42" s="471">
        <v>7580</v>
      </c>
      <c r="T42" s="471">
        <v>7070</v>
      </c>
      <c r="U42" s="471">
        <v>6250</v>
      </c>
    </row>
    <row r="43" spans="1:21">
      <c r="A43" s="473" t="s">
        <v>327</v>
      </c>
      <c r="B43" s="507" t="s">
        <v>330</v>
      </c>
      <c r="C43" s="507" t="s">
        <v>521</v>
      </c>
      <c r="D43" s="474" t="s">
        <v>474</v>
      </c>
      <c r="E43" s="471">
        <v>35240</v>
      </c>
      <c r="F43" s="471">
        <v>19940</v>
      </c>
      <c r="G43" s="471">
        <v>9940</v>
      </c>
      <c r="H43" s="471">
        <v>4390</v>
      </c>
      <c r="I43" s="471">
        <v>6470</v>
      </c>
      <c r="J43" s="471">
        <v>6370</v>
      </c>
      <c r="K43" s="471">
        <v>1020</v>
      </c>
      <c r="L43" s="471">
        <v>1080</v>
      </c>
      <c r="M43" s="471">
        <v>3020</v>
      </c>
      <c r="N43" s="471">
        <v>500</v>
      </c>
      <c r="O43" s="471">
        <v>440</v>
      </c>
      <c r="P43" s="471">
        <v>4330</v>
      </c>
      <c r="Q43" s="471">
        <v>9910</v>
      </c>
      <c r="R43" s="471">
        <v>6130</v>
      </c>
      <c r="S43" s="471">
        <v>8030</v>
      </c>
      <c r="T43" s="471">
        <v>8430</v>
      </c>
      <c r="U43" s="471">
        <v>15300</v>
      </c>
    </row>
    <row r="44" spans="1:21">
      <c r="A44" s="473" t="s">
        <v>327</v>
      </c>
      <c r="B44" s="507" t="s">
        <v>330</v>
      </c>
      <c r="C44" s="507" t="s">
        <v>522</v>
      </c>
      <c r="D44" s="474" t="s">
        <v>304</v>
      </c>
      <c r="E44" s="471">
        <v>630</v>
      </c>
      <c r="F44" s="471">
        <v>410</v>
      </c>
      <c r="G44" s="471">
        <v>350</v>
      </c>
      <c r="H44" s="471">
        <v>70</v>
      </c>
      <c r="I44" s="471">
        <v>130</v>
      </c>
      <c r="J44" s="471">
        <v>290</v>
      </c>
      <c r="K44" s="471">
        <v>60</v>
      </c>
      <c r="L44" s="471">
        <v>120</v>
      </c>
      <c r="M44" s="471">
        <v>310</v>
      </c>
      <c r="N44" s="471">
        <v>60</v>
      </c>
      <c r="O44" s="471">
        <v>30</v>
      </c>
      <c r="P44" s="471">
        <v>190</v>
      </c>
      <c r="Q44" s="471">
        <v>120</v>
      </c>
      <c r="R44" s="471">
        <v>140</v>
      </c>
      <c r="S44" s="471">
        <v>80</v>
      </c>
      <c r="T44" s="471">
        <v>140</v>
      </c>
      <c r="U44" s="471">
        <v>190</v>
      </c>
    </row>
    <row r="45" spans="1:21">
      <c r="A45" s="473" t="s">
        <v>327</v>
      </c>
      <c r="B45" s="507" t="s">
        <v>330</v>
      </c>
      <c r="C45" s="507" t="s">
        <v>549</v>
      </c>
      <c r="D45" s="474" t="s">
        <v>304</v>
      </c>
      <c r="E45" s="471">
        <v>12490</v>
      </c>
      <c r="F45" s="471">
        <v>10870</v>
      </c>
      <c r="G45" s="471">
        <v>7500</v>
      </c>
      <c r="H45" s="471">
        <v>3200</v>
      </c>
      <c r="I45" s="471">
        <v>5730</v>
      </c>
      <c r="J45" s="471">
        <v>6360</v>
      </c>
      <c r="K45" s="471">
        <v>940</v>
      </c>
      <c r="L45" s="471">
        <v>830</v>
      </c>
      <c r="M45" s="471">
        <v>1120</v>
      </c>
      <c r="N45" s="471">
        <v>300</v>
      </c>
      <c r="O45" s="471">
        <v>160</v>
      </c>
      <c r="P45" s="471">
        <v>4130</v>
      </c>
      <c r="Q45" s="471">
        <v>5790</v>
      </c>
      <c r="R45" s="471">
        <v>5470</v>
      </c>
      <c r="S45" s="471">
        <v>6380</v>
      </c>
      <c r="T45" s="471">
        <v>7360</v>
      </c>
      <c r="U45" s="471">
        <v>1630</v>
      </c>
    </row>
    <row r="46" spans="1:21">
      <c r="A46" s="473" t="s">
        <v>327</v>
      </c>
      <c r="B46" s="507" t="s">
        <v>331</v>
      </c>
      <c r="C46" s="507" t="s">
        <v>304</v>
      </c>
      <c r="D46" s="474" t="s">
        <v>304</v>
      </c>
      <c r="E46" s="471">
        <v>48290</v>
      </c>
      <c r="F46" s="471">
        <v>28550</v>
      </c>
      <c r="G46" s="471">
        <v>24100</v>
      </c>
      <c r="H46" s="471">
        <v>10630</v>
      </c>
      <c r="I46" s="471">
        <v>16450</v>
      </c>
      <c r="J46" s="471">
        <v>16940</v>
      </c>
      <c r="K46" s="471">
        <v>2100</v>
      </c>
      <c r="L46" s="471">
        <v>4470</v>
      </c>
      <c r="M46" s="471">
        <v>11080</v>
      </c>
      <c r="N46" s="471">
        <v>1140</v>
      </c>
      <c r="O46" s="471">
        <v>490</v>
      </c>
      <c r="P46" s="471">
        <v>11370</v>
      </c>
      <c r="Q46" s="471">
        <v>9790</v>
      </c>
      <c r="R46" s="471">
        <v>10680</v>
      </c>
      <c r="S46" s="471">
        <v>13570</v>
      </c>
      <c r="T46" s="471">
        <v>12000</v>
      </c>
      <c r="U46" s="471">
        <v>17210</v>
      </c>
    </row>
    <row r="47" spans="1:21">
      <c r="A47" s="473" t="s">
        <v>327</v>
      </c>
      <c r="B47" s="507" t="s">
        <v>331</v>
      </c>
      <c r="C47" s="507" t="s">
        <v>521</v>
      </c>
      <c r="D47" s="474" t="s">
        <v>304</v>
      </c>
      <c r="E47" s="471">
        <v>47600</v>
      </c>
      <c r="F47" s="471">
        <v>28220</v>
      </c>
      <c r="G47" s="471">
        <v>23790</v>
      </c>
      <c r="H47" s="471">
        <v>10530</v>
      </c>
      <c r="I47" s="471">
        <v>16280</v>
      </c>
      <c r="J47" s="471">
        <v>16730</v>
      </c>
      <c r="K47" s="471">
        <v>2010</v>
      </c>
      <c r="L47" s="471">
        <v>4340</v>
      </c>
      <c r="M47" s="471">
        <v>10830</v>
      </c>
      <c r="N47" s="471">
        <v>1100</v>
      </c>
      <c r="O47" s="471">
        <v>460</v>
      </c>
      <c r="P47" s="471">
        <v>11250</v>
      </c>
      <c r="Q47" s="471">
        <v>9690</v>
      </c>
      <c r="R47" s="471">
        <v>10650</v>
      </c>
      <c r="S47" s="471">
        <v>13450</v>
      </c>
      <c r="T47" s="471">
        <v>11960</v>
      </c>
      <c r="U47" s="471">
        <v>16860</v>
      </c>
    </row>
    <row r="48" spans="1:21">
      <c r="A48" s="473" t="s">
        <v>327</v>
      </c>
      <c r="B48" s="507" t="s">
        <v>331</v>
      </c>
      <c r="C48" s="507" t="s">
        <v>521</v>
      </c>
      <c r="D48" s="474" t="s">
        <v>473</v>
      </c>
      <c r="E48" s="471">
        <v>23970</v>
      </c>
      <c r="F48" s="471">
        <v>16350</v>
      </c>
      <c r="G48" s="471">
        <v>14430</v>
      </c>
      <c r="H48" s="471">
        <v>5180</v>
      </c>
      <c r="I48" s="471">
        <v>8740</v>
      </c>
      <c r="J48" s="471">
        <v>9890</v>
      </c>
      <c r="K48" s="471">
        <v>1060</v>
      </c>
      <c r="L48" s="471">
        <v>2280</v>
      </c>
      <c r="M48" s="471">
        <v>8440</v>
      </c>
      <c r="N48" s="471">
        <v>600</v>
      </c>
      <c r="O48" s="471">
        <v>380</v>
      </c>
      <c r="P48" s="471">
        <v>6930</v>
      </c>
      <c r="Q48" s="471">
        <v>7930</v>
      </c>
      <c r="R48" s="471">
        <v>5560</v>
      </c>
      <c r="S48" s="471">
        <v>6940</v>
      </c>
      <c r="T48" s="471">
        <v>5890</v>
      </c>
      <c r="U48" s="471">
        <v>7610</v>
      </c>
    </row>
    <row r="49" spans="1:21">
      <c r="A49" s="473" t="s">
        <v>327</v>
      </c>
      <c r="B49" s="507" t="s">
        <v>331</v>
      </c>
      <c r="C49" s="507" t="s">
        <v>521</v>
      </c>
      <c r="D49" s="474" t="s">
        <v>474</v>
      </c>
      <c r="E49" s="471">
        <v>21120</v>
      </c>
      <c r="F49" s="471">
        <v>11870</v>
      </c>
      <c r="G49" s="471">
        <v>9370</v>
      </c>
      <c r="H49" s="471">
        <v>5350</v>
      </c>
      <c r="I49" s="471">
        <v>7540</v>
      </c>
      <c r="J49" s="471">
        <v>6840</v>
      </c>
      <c r="K49" s="471">
        <v>950</v>
      </c>
      <c r="L49" s="471">
        <v>2060</v>
      </c>
      <c r="M49" s="471">
        <v>2390</v>
      </c>
      <c r="N49" s="471">
        <v>500</v>
      </c>
      <c r="O49" s="471">
        <v>70</v>
      </c>
      <c r="P49" s="471">
        <v>4320</v>
      </c>
      <c r="Q49" s="471">
        <v>1760</v>
      </c>
      <c r="R49" s="471">
        <v>5090</v>
      </c>
      <c r="S49" s="471">
        <v>6500</v>
      </c>
      <c r="T49" s="471">
        <v>6070</v>
      </c>
      <c r="U49" s="471">
        <v>9250</v>
      </c>
    </row>
    <row r="50" spans="1:21">
      <c r="A50" s="473" t="s">
        <v>327</v>
      </c>
      <c r="B50" s="507" t="s">
        <v>331</v>
      </c>
      <c r="C50" s="507" t="s">
        <v>522</v>
      </c>
      <c r="D50" s="474" t="s">
        <v>304</v>
      </c>
      <c r="E50" s="471">
        <v>700</v>
      </c>
      <c r="F50" s="471">
        <v>330</v>
      </c>
      <c r="G50" s="471">
        <v>310</v>
      </c>
      <c r="H50" s="471">
        <v>100</v>
      </c>
      <c r="I50" s="471">
        <v>170</v>
      </c>
      <c r="J50" s="471">
        <v>210</v>
      </c>
      <c r="K50" s="471">
        <v>90</v>
      </c>
      <c r="L50" s="471">
        <v>130</v>
      </c>
      <c r="M50" s="471">
        <v>250</v>
      </c>
      <c r="N50" s="471">
        <v>40</v>
      </c>
      <c r="O50" s="471">
        <v>40</v>
      </c>
      <c r="P50" s="471">
        <v>120</v>
      </c>
      <c r="Q50" s="471">
        <v>100</v>
      </c>
      <c r="R50" s="471">
        <v>30</v>
      </c>
      <c r="S50" s="471">
        <v>120</v>
      </c>
      <c r="T50" s="471">
        <v>40</v>
      </c>
      <c r="U50" s="471">
        <v>350</v>
      </c>
    </row>
    <row r="51" spans="1:21">
      <c r="A51" s="473" t="s">
        <v>327</v>
      </c>
      <c r="B51" s="507" t="s">
        <v>331</v>
      </c>
      <c r="C51" s="507" t="s">
        <v>549</v>
      </c>
      <c r="D51" s="474" t="s">
        <v>304</v>
      </c>
      <c r="E51" s="471">
        <v>14660</v>
      </c>
      <c r="F51" s="471">
        <v>11490</v>
      </c>
      <c r="G51" s="471">
        <v>9800</v>
      </c>
      <c r="H51" s="471">
        <v>5520</v>
      </c>
      <c r="I51" s="471">
        <v>8590</v>
      </c>
      <c r="J51" s="471">
        <v>8580</v>
      </c>
      <c r="K51" s="471">
        <v>1050</v>
      </c>
      <c r="L51" s="471">
        <v>2260</v>
      </c>
      <c r="M51" s="471">
        <v>1220</v>
      </c>
      <c r="N51" s="471">
        <v>240</v>
      </c>
      <c r="O51" s="475" t="s">
        <v>327</v>
      </c>
      <c r="P51" s="471">
        <v>5590</v>
      </c>
      <c r="Q51" s="471">
        <v>4340</v>
      </c>
      <c r="R51" s="471">
        <v>7860</v>
      </c>
      <c r="S51" s="471">
        <v>8480</v>
      </c>
      <c r="T51" s="471">
        <v>9060</v>
      </c>
      <c r="U51" s="471">
        <v>2420</v>
      </c>
    </row>
    <row r="52" spans="1:21">
      <c r="A52" s="473" t="s">
        <v>327</v>
      </c>
      <c r="B52" s="507" t="s">
        <v>332</v>
      </c>
      <c r="C52" s="507" t="s">
        <v>304</v>
      </c>
      <c r="D52" s="474" t="s">
        <v>304</v>
      </c>
      <c r="E52" s="471">
        <v>73060</v>
      </c>
      <c r="F52" s="471">
        <v>43410</v>
      </c>
      <c r="G52" s="471">
        <v>34790</v>
      </c>
      <c r="H52" s="471">
        <v>11610</v>
      </c>
      <c r="I52" s="471">
        <v>20230</v>
      </c>
      <c r="J52" s="471">
        <v>24480</v>
      </c>
      <c r="K52" s="471">
        <v>2730</v>
      </c>
      <c r="L52" s="471">
        <v>4380</v>
      </c>
      <c r="M52" s="471">
        <v>15390</v>
      </c>
      <c r="N52" s="471">
        <v>1130</v>
      </c>
      <c r="O52" s="471">
        <v>800</v>
      </c>
      <c r="P52" s="471">
        <v>18710</v>
      </c>
      <c r="Q52" s="471">
        <v>18340</v>
      </c>
      <c r="R52" s="471">
        <v>15200</v>
      </c>
      <c r="S52" s="471">
        <v>19000</v>
      </c>
      <c r="T52" s="471">
        <v>14000</v>
      </c>
      <c r="U52" s="471">
        <v>27150</v>
      </c>
    </row>
    <row r="53" spans="1:21">
      <c r="A53" s="473" t="s">
        <v>327</v>
      </c>
      <c r="B53" s="507" t="s">
        <v>332</v>
      </c>
      <c r="C53" s="507" t="s">
        <v>521</v>
      </c>
      <c r="D53" s="474" t="s">
        <v>304</v>
      </c>
      <c r="E53" s="471">
        <v>72680</v>
      </c>
      <c r="F53" s="471">
        <v>43170</v>
      </c>
      <c r="G53" s="471">
        <v>34640</v>
      </c>
      <c r="H53" s="471">
        <v>11580</v>
      </c>
      <c r="I53" s="471">
        <v>20160</v>
      </c>
      <c r="J53" s="471">
        <v>24400</v>
      </c>
      <c r="K53" s="471">
        <v>2700</v>
      </c>
      <c r="L53" s="471">
        <v>4320</v>
      </c>
      <c r="M53" s="471">
        <v>15240</v>
      </c>
      <c r="N53" s="471">
        <v>1100</v>
      </c>
      <c r="O53" s="471">
        <v>800</v>
      </c>
      <c r="P53" s="471">
        <v>18540</v>
      </c>
      <c r="Q53" s="471">
        <v>18230</v>
      </c>
      <c r="R53" s="471">
        <v>15090</v>
      </c>
      <c r="S53" s="471">
        <v>18900</v>
      </c>
      <c r="T53" s="471">
        <v>13950</v>
      </c>
      <c r="U53" s="471">
        <v>27010</v>
      </c>
    </row>
    <row r="54" spans="1:21">
      <c r="A54" s="473" t="s">
        <v>327</v>
      </c>
      <c r="B54" s="507" t="s">
        <v>332</v>
      </c>
      <c r="C54" s="507" t="s">
        <v>521</v>
      </c>
      <c r="D54" s="474" t="s">
        <v>473</v>
      </c>
      <c r="E54" s="471">
        <v>47010</v>
      </c>
      <c r="F54" s="471">
        <v>32040</v>
      </c>
      <c r="G54" s="471">
        <v>26200</v>
      </c>
      <c r="H54" s="471">
        <v>9010</v>
      </c>
      <c r="I54" s="471">
        <v>14290</v>
      </c>
      <c r="J54" s="471">
        <v>19070</v>
      </c>
      <c r="K54" s="471">
        <v>1910</v>
      </c>
      <c r="L54" s="471">
        <v>3440</v>
      </c>
      <c r="M54" s="471">
        <v>12860</v>
      </c>
      <c r="N54" s="471">
        <v>890</v>
      </c>
      <c r="O54" s="471">
        <v>670</v>
      </c>
      <c r="P54" s="471">
        <v>14990</v>
      </c>
      <c r="Q54" s="471">
        <v>16410</v>
      </c>
      <c r="R54" s="471">
        <v>12350</v>
      </c>
      <c r="S54" s="471">
        <v>15040</v>
      </c>
      <c r="T54" s="471">
        <v>10390</v>
      </c>
      <c r="U54" s="471">
        <v>14970</v>
      </c>
    </row>
    <row r="55" spans="1:21">
      <c r="A55" s="473" t="s">
        <v>327</v>
      </c>
      <c r="B55" s="507" t="s">
        <v>332</v>
      </c>
      <c r="C55" s="507" t="s">
        <v>521</v>
      </c>
      <c r="D55" s="474" t="s">
        <v>474</v>
      </c>
      <c r="E55" s="471">
        <v>23170</v>
      </c>
      <c r="F55" s="471">
        <v>11130</v>
      </c>
      <c r="G55" s="471">
        <v>8430</v>
      </c>
      <c r="H55" s="471">
        <v>2570</v>
      </c>
      <c r="I55" s="471">
        <v>5870</v>
      </c>
      <c r="J55" s="471">
        <v>5330</v>
      </c>
      <c r="K55" s="471">
        <v>790</v>
      </c>
      <c r="L55" s="471">
        <v>890</v>
      </c>
      <c r="M55" s="471">
        <v>2380</v>
      </c>
      <c r="N55" s="471">
        <v>210</v>
      </c>
      <c r="O55" s="471">
        <v>130</v>
      </c>
      <c r="P55" s="471">
        <v>3550</v>
      </c>
      <c r="Q55" s="471">
        <v>1830</v>
      </c>
      <c r="R55" s="471">
        <v>2740</v>
      </c>
      <c r="S55" s="471">
        <v>3860</v>
      </c>
      <c r="T55" s="471">
        <v>3550</v>
      </c>
      <c r="U55" s="471">
        <v>12040</v>
      </c>
    </row>
    <row r="56" spans="1:21">
      <c r="A56" s="473" t="s">
        <v>327</v>
      </c>
      <c r="B56" s="507" t="s">
        <v>332</v>
      </c>
      <c r="C56" s="507" t="s">
        <v>522</v>
      </c>
      <c r="D56" s="474" t="s">
        <v>304</v>
      </c>
      <c r="E56" s="471">
        <v>380</v>
      </c>
      <c r="F56" s="471">
        <v>240</v>
      </c>
      <c r="G56" s="471">
        <v>160</v>
      </c>
      <c r="H56" s="471">
        <v>30</v>
      </c>
      <c r="I56" s="471">
        <v>70</v>
      </c>
      <c r="J56" s="471">
        <v>80</v>
      </c>
      <c r="K56" s="471">
        <v>20</v>
      </c>
      <c r="L56" s="471">
        <v>50</v>
      </c>
      <c r="M56" s="471">
        <v>140</v>
      </c>
      <c r="N56" s="471">
        <v>20</v>
      </c>
      <c r="O56" s="475" t="s">
        <v>327</v>
      </c>
      <c r="P56" s="471">
        <v>170</v>
      </c>
      <c r="Q56" s="471">
        <v>100</v>
      </c>
      <c r="R56" s="471">
        <v>110</v>
      </c>
      <c r="S56" s="471">
        <v>100</v>
      </c>
      <c r="T56" s="471">
        <v>50</v>
      </c>
      <c r="U56" s="471">
        <v>140</v>
      </c>
    </row>
    <row r="57" spans="1:21">
      <c r="A57" s="473" t="s">
        <v>327</v>
      </c>
      <c r="B57" s="507" t="s">
        <v>332</v>
      </c>
      <c r="C57" s="507" t="s">
        <v>549</v>
      </c>
      <c r="D57" s="474" t="s">
        <v>304</v>
      </c>
      <c r="E57" s="471">
        <v>8080</v>
      </c>
      <c r="F57" s="471">
        <v>6880</v>
      </c>
      <c r="G57" s="471">
        <v>4880</v>
      </c>
      <c r="H57" s="471">
        <v>1830</v>
      </c>
      <c r="I57" s="471">
        <v>2960</v>
      </c>
      <c r="J57" s="471">
        <v>4470</v>
      </c>
      <c r="K57" s="471">
        <v>90</v>
      </c>
      <c r="L57" s="471">
        <v>480</v>
      </c>
      <c r="M57" s="471">
        <v>320</v>
      </c>
      <c r="N57" s="471">
        <v>100</v>
      </c>
      <c r="O57" s="471">
        <v>20</v>
      </c>
      <c r="P57" s="471">
        <v>3970</v>
      </c>
      <c r="Q57" s="471">
        <v>4210</v>
      </c>
      <c r="R57" s="471">
        <v>4500</v>
      </c>
      <c r="S57" s="471">
        <v>4690</v>
      </c>
      <c r="T57" s="471">
        <v>5060</v>
      </c>
      <c r="U57" s="471">
        <v>1200</v>
      </c>
    </row>
    <row r="58" spans="1:21">
      <c r="A58" s="473" t="s">
        <v>327</v>
      </c>
      <c r="B58" s="507" t="s">
        <v>333</v>
      </c>
      <c r="C58" s="507" t="s">
        <v>304</v>
      </c>
      <c r="D58" s="474" t="s">
        <v>304</v>
      </c>
      <c r="E58" s="471">
        <v>94330</v>
      </c>
      <c r="F58" s="471">
        <v>58430</v>
      </c>
      <c r="G58" s="471">
        <v>48800</v>
      </c>
      <c r="H58" s="471">
        <v>15950</v>
      </c>
      <c r="I58" s="471">
        <v>28760</v>
      </c>
      <c r="J58" s="471">
        <v>32270</v>
      </c>
      <c r="K58" s="471">
        <v>3960</v>
      </c>
      <c r="L58" s="471">
        <v>6840</v>
      </c>
      <c r="M58" s="471">
        <v>27440</v>
      </c>
      <c r="N58" s="471">
        <v>2230</v>
      </c>
      <c r="O58" s="471">
        <v>900</v>
      </c>
      <c r="P58" s="471">
        <v>25740</v>
      </c>
      <c r="Q58" s="471">
        <v>24520</v>
      </c>
      <c r="R58" s="471">
        <v>21430</v>
      </c>
      <c r="S58" s="471">
        <v>23840</v>
      </c>
      <c r="T58" s="471">
        <v>18750</v>
      </c>
      <c r="U58" s="471">
        <v>32410</v>
      </c>
    </row>
    <row r="59" spans="1:21">
      <c r="A59" s="473" t="s">
        <v>327</v>
      </c>
      <c r="B59" s="507" t="s">
        <v>333</v>
      </c>
      <c r="C59" s="507" t="s">
        <v>521</v>
      </c>
      <c r="D59" s="474" t="s">
        <v>304</v>
      </c>
      <c r="E59" s="471">
        <v>93460</v>
      </c>
      <c r="F59" s="471">
        <v>57910</v>
      </c>
      <c r="G59" s="471">
        <v>48350</v>
      </c>
      <c r="H59" s="471">
        <v>15840</v>
      </c>
      <c r="I59" s="471">
        <v>28550</v>
      </c>
      <c r="J59" s="471">
        <v>32090</v>
      </c>
      <c r="K59" s="471">
        <v>3870</v>
      </c>
      <c r="L59" s="471">
        <v>6690</v>
      </c>
      <c r="M59" s="471">
        <v>27050</v>
      </c>
      <c r="N59" s="471">
        <v>2230</v>
      </c>
      <c r="O59" s="471">
        <v>900</v>
      </c>
      <c r="P59" s="471">
        <v>25590</v>
      </c>
      <c r="Q59" s="471">
        <v>24350</v>
      </c>
      <c r="R59" s="471">
        <v>21300</v>
      </c>
      <c r="S59" s="471">
        <v>23730</v>
      </c>
      <c r="T59" s="471">
        <v>18690</v>
      </c>
      <c r="U59" s="471">
        <v>32110</v>
      </c>
    </row>
    <row r="60" spans="1:21">
      <c r="A60" s="473" t="s">
        <v>327</v>
      </c>
      <c r="B60" s="507" t="s">
        <v>333</v>
      </c>
      <c r="C60" s="507" t="s">
        <v>521</v>
      </c>
      <c r="D60" s="474" t="s">
        <v>473</v>
      </c>
      <c r="E60" s="471">
        <v>61140</v>
      </c>
      <c r="F60" s="471">
        <v>42030</v>
      </c>
      <c r="G60" s="471">
        <v>35660</v>
      </c>
      <c r="H60" s="471">
        <v>10430</v>
      </c>
      <c r="I60" s="471">
        <v>18840</v>
      </c>
      <c r="J60" s="471">
        <v>22880</v>
      </c>
      <c r="K60" s="471">
        <v>2200</v>
      </c>
      <c r="L60" s="471">
        <v>4370</v>
      </c>
      <c r="M60" s="471">
        <v>22350</v>
      </c>
      <c r="N60" s="471">
        <v>1220</v>
      </c>
      <c r="O60" s="471">
        <v>700</v>
      </c>
      <c r="P60" s="471">
        <v>19430</v>
      </c>
      <c r="Q60" s="471">
        <v>21590</v>
      </c>
      <c r="R60" s="471">
        <v>15480</v>
      </c>
      <c r="S60" s="471">
        <v>16670</v>
      </c>
      <c r="T60" s="471">
        <v>12660</v>
      </c>
      <c r="U60" s="471">
        <v>19110</v>
      </c>
    </row>
    <row r="61" spans="1:21">
      <c r="A61" s="473" t="s">
        <v>327</v>
      </c>
      <c r="B61" s="507" t="s">
        <v>333</v>
      </c>
      <c r="C61" s="507" t="s">
        <v>521</v>
      </c>
      <c r="D61" s="474" t="s">
        <v>474</v>
      </c>
      <c r="E61" s="471">
        <v>28880</v>
      </c>
      <c r="F61" s="471">
        <v>15880</v>
      </c>
      <c r="G61" s="471">
        <v>12690</v>
      </c>
      <c r="H61" s="471">
        <v>5410</v>
      </c>
      <c r="I61" s="471">
        <v>9710</v>
      </c>
      <c r="J61" s="471">
        <v>9210</v>
      </c>
      <c r="K61" s="471">
        <v>1670</v>
      </c>
      <c r="L61" s="471">
        <v>2310</v>
      </c>
      <c r="M61" s="471">
        <v>4700</v>
      </c>
      <c r="N61" s="471">
        <v>1010</v>
      </c>
      <c r="O61" s="471">
        <v>190</v>
      </c>
      <c r="P61" s="471">
        <v>6150</v>
      </c>
      <c r="Q61" s="471">
        <v>2760</v>
      </c>
      <c r="R61" s="471">
        <v>5820</v>
      </c>
      <c r="S61" s="471">
        <v>7060</v>
      </c>
      <c r="T61" s="471">
        <v>6030</v>
      </c>
      <c r="U61" s="471">
        <v>13000</v>
      </c>
    </row>
    <row r="62" spans="1:21">
      <c r="A62" s="473" t="s">
        <v>327</v>
      </c>
      <c r="B62" s="507" t="s">
        <v>333</v>
      </c>
      <c r="C62" s="507" t="s">
        <v>522</v>
      </c>
      <c r="D62" s="474" t="s">
        <v>304</v>
      </c>
      <c r="E62" s="471">
        <v>860</v>
      </c>
      <c r="F62" s="471">
        <v>520</v>
      </c>
      <c r="G62" s="471">
        <v>450</v>
      </c>
      <c r="H62" s="471">
        <v>120</v>
      </c>
      <c r="I62" s="471">
        <v>210</v>
      </c>
      <c r="J62" s="471">
        <v>190</v>
      </c>
      <c r="K62" s="471">
        <v>90</v>
      </c>
      <c r="L62" s="471">
        <v>160</v>
      </c>
      <c r="M62" s="471">
        <v>390</v>
      </c>
      <c r="N62" s="475" t="s">
        <v>327</v>
      </c>
      <c r="O62" s="475" t="s">
        <v>327</v>
      </c>
      <c r="P62" s="471">
        <v>150</v>
      </c>
      <c r="Q62" s="471">
        <v>180</v>
      </c>
      <c r="R62" s="471">
        <v>120</v>
      </c>
      <c r="S62" s="471">
        <v>110</v>
      </c>
      <c r="T62" s="471">
        <v>60</v>
      </c>
      <c r="U62" s="471">
        <v>300</v>
      </c>
    </row>
    <row r="63" spans="1:21">
      <c r="A63" s="473" t="s">
        <v>327</v>
      </c>
      <c r="B63" s="507" t="s">
        <v>333</v>
      </c>
      <c r="C63" s="507" t="s">
        <v>549</v>
      </c>
      <c r="D63" s="474" t="s">
        <v>304</v>
      </c>
      <c r="E63" s="471">
        <v>14700</v>
      </c>
      <c r="F63" s="471">
        <v>13040</v>
      </c>
      <c r="G63" s="471">
        <v>10000</v>
      </c>
      <c r="H63" s="471">
        <v>4320</v>
      </c>
      <c r="I63" s="471">
        <v>7970</v>
      </c>
      <c r="J63" s="471">
        <v>9130</v>
      </c>
      <c r="K63" s="471">
        <v>1790</v>
      </c>
      <c r="L63" s="471">
        <v>2080</v>
      </c>
      <c r="M63" s="471">
        <v>1650</v>
      </c>
      <c r="N63" s="471">
        <v>1210</v>
      </c>
      <c r="O63" s="471">
        <v>110</v>
      </c>
      <c r="P63" s="471">
        <v>7720</v>
      </c>
      <c r="Q63" s="471">
        <v>6810</v>
      </c>
      <c r="R63" s="471">
        <v>9200</v>
      </c>
      <c r="S63" s="471">
        <v>9180</v>
      </c>
      <c r="T63" s="471">
        <v>10290</v>
      </c>
      <c r="U63" s="471">
        <v>1660</v>
      </c>
    </row>
    <row r="64" spans="1:21">
      <c r="A64" s="473" t="s">
        <v>327</v>
      </c>
      <c r="B64" s="507" t="s">
        <v>334</v>
      </c>
      <c r="C64" s="507" t="s">
        <v>304</v>
      </c>
      <c r="D64" s="474" t="s">
        <v>304</v>
      </c>
      <c r="E64" s="471">
        <v>88720</v>
      </c>
      <c r="F64" s="471">
        <v>55120</v>
      </c>
      <c r="G64" s="471">
        <v>47950</v>
      </c>
      <c r="H64" s="471">
        <v>15140</v>
      </c>
      <c r="I64" s="471">
        <v>26290</v>
      </c>
      <c r="J64" s="471">
        <v>29610</v>
      </c>
      <c r="K64" s="471">
        <v>2670</v>
      </c>
      <c r="L64" s="471">
        <v>6440</v>
      </c>
      <c r="M64" s="471">
        <v>34070</v>
      </c>
      <c r="N64" s="471">
        <v>1580</v>
      </c>
      <c r="O64" s="471">
        <v>950</v>
      </c>
      <c r="P64" s="471">
        <v>22210</v>
      </c>
      <c r="Q64" s="471">
        <v>25800</v>
      </c>
      <c r="R64" s="471">
        <v>14130</v>
      </c>
      <c r="S64" s="471">
        <v>18840</v>
      </c>
      <c r="T64" s="471">
        <v>8240</v>
      </c>
      <c r="U64" s="471">
        <v>30720</v>
      </c>
    </row>
    <row r="65" spans="1:21">
      <c r="A65" s="473" t="s">
        <v>327</v>
      </c>
      <c r="B65" s="507" t="s">
        <v>334</v>
      </c>
      <c r="C65" s="507" t="s">
        <v>521</v>
      </c>
      <c r="D65" s="474" t="s">
        <v>304</v>
      </c>
      <c r="E65" s="471">
        <v>88220</v>
      </c>
      <c r="F65" s="471">
        <v>54840</v>
      </c>
      <c r="G65" s="471">
        <v>47670</v>
      </c>
      <c r="H65" s="471">
        <v>15070</v>
      </c>
      <c r="I65" s="471">
        <v>26210</v>
      </c>
      <c r="J65" s="471">
        <v>29510</v>
      </c>
      <c r="K65" s="471">
        <v>2660</v>
      </c>
      <c r="L65" s="471">
        <v>6430</v>
      </c>
      <c r="M65" s="471">
        <v>33850</v>
      </c>
      <c r="N65" s="471">
        <v>1580</v>
      </c>
      <c r="O65" s="471">
        <v>930</v>
      </c>
      <c r="P65" s="471">
        <v>22150</v>
      </c>
      <c r="Q65" s="471">
        <v>25750</v>
      </c>
      <c r="R65" s="471">
        <v>14090</v>
      </c>
      <c r="S65" s="471">
        <v>18730</v>
      </c>
      <c r="T65" s="471">
        <v>8190</v>
      </c>
      <c r="U65" s="471">
        <v>30580</v>
      </c>
    </row>
    <row r="66" spans="1:21">
      <c r="A66" s="473" t="s">
        <v>327</v>
      </c>
      <c r="B66" s="507" t="s">
        <v>334</v>
      </c>
      <c r="C66" s="507" t="s">
        <v>521</v>
      </c>
      <c r="D66" s="474" t="s">
        <v>473</v>
      </c>
      <c r="E66" s="471">
        <v>63620</v>
      </c>
      <c r="F66" s="471">
        <v>42760</v>
      </c>
      <c r="G66" s="471">
        <v>37650</v>
      </c>
      <c r="H66" s="471">
        <v>12290</v>
      </c>
      <c r="I66" s="471">
        <v>18890</v>
      </c>
      <c r="J66" s="471">
        <v>23110</v>
      </c>
      <c r="K66" s="471">
        <v>2300</v>
      </c>
      <c r="L66" s="471">
        <v>5310</v>
      </c>
      <c r="M66" s="471">
        <v>29240</v>
      </c>
      <c r="N66" s="471">
        <v>1230</v>
      </c>
      <c r="O66" s="471">
        <v>820</v>
      </c>
      <c r="P66" s="471">
        <v>18810</v>
      </c>
      <c r="Q66" s="471">
        <v>23560</v>
      </c>
      <c r="R66" s="471">
        <v>11430</v>
      </c>
      <c r="S66" s="471">
        <v>14810</v>
      </c>
      <c r="T66" s="471">
        <v>5890</v>
      </c>
      <c r="U66" s="471">
        <v>20860</v>
      </c>
    </row>
    <row r="67" spans="1:21">
      <c r="A67" s="473" t="s">
        <v>327</v>
      </c>
      <c r="B67" s="507" t="s">
        <v>334</v>
      </c>
      <c r="C67" s="507" t="s">
        <v>521</v>
      </c>
      <c r="D67" s="474" t="s">
        <v>474</v>
      </c>
      <c r="E67" s="471">
        <v>21800</v>
      </c>
      <c r="F67" s="471">
        <v>12080</v>
      </c>
      <c r="G67" s="471">
        <v>10020</v>
      </c>
      <c r="H67" s="471">
        <v>2780</v>
      </c>
      <c r="I67" s="471">
        <v>7320</v>
      </c>
      <c r="J67" s="471">
        <v>6400</v>
      </c>
      <c r="K67" s="471">
        <v>360</v>
      </c>
      <c r="L67" s="471">
        <v>1120</v>
      </c>
      <c r="M67" s="471">
        <v>4610</v>
      </c>
      <c r="N67" s="471">
        <v>350</v>
      </c>
      <c r="O67" s="471">
        <v>110</v>
      </c>
      <c r="P67" s="471">
        <v>3340</v>
      </c>
      <c r="Q67" s="471">
        <v>2190</v>
      </c>
      <c r="R67" s="471">
        <v>2660</v>
      </c>
      <c r="S67" s="471">
        <v>3920</v>
      </c>
      <c r="T67" s="471">
        <v>2290</v>
      </c>
      <c r="U67" s="471">
        <v>9720</v>
      </c>
    </row>
    <row r="68" spans="1:21">
      <c r="A68" s="473" t="s">
        <v>327</v>
      </c>
      <c r="B68" s="507" t="s">
        <v>334</v>
      </c>
      <c r="C68" s="507" t="s">
        <v>522</v>
      </c>
      <c r="D68" s="474" t="s">
        <v>304</v>
      </c>
      <c r="E68" s="471">
        <v>500</v>
      </c>
      <c r="F68" s="471">
        <v>280</v>
      </c>
      <c r="G68" s="471">
        <v>280</v>
      </c>
      <c r="H68" s="471">
        <v>70</v>
      </c>
      <c r="I68" s="471">
        <v>80</v>
      </c>
      <c r="J68" s="471">
        <v>110</v>
      </c>
      <c r="K68" s="471">
        <v>10</v>
      </c>
      <c r="L68" s="471">
        <v>10</v>
      </c>
      <c r="M68" s="471">
        <v>220</v>
      </c>
      <c r="N68" s="475" t="s">
        <v>327</v>
      </c>
      <c r="O68" s="471">
        <v>20</v>
      </c>
      <c r="P68" s="471">
        <v>60</v>
      </c>
      <c r="Q68" s="471">
        <v>50</v>
      </c>
      <c r="R68" s="471">
        <v>40</v>
      </c>
      <c r="S68" s="471">
        <v>110</v>
      </c>
      <c r="T68" s="471">
        <v>50</v>
      </c>
      <c r="U68" s="471">
        <v>140</v>
      </c>
    </row>
    <row r="69" spans="1:21">
      <c r="A69" s="473" t="s">
        <v>327</v>
      </c>
      <c r="B69" s="507" t="s">
        <v>334</v>
      </c>
      <c r="C69" s="507" t="s">
        <v>549</v>
      </c>
      <c r="D69" s="474" t="s">
        <v>304</v>
      </c>
      <c r="E69" s="471">
        <v>3950</v>
      </c>
      <c r="F69" s="471">
        <v>3450</v>
      </c>
      <c r="G69" s="471">
        <v>2650</v>
      </c>
      <c r="H69" s="471">
        <v>1250</v>
      </c>
      <c r="I69" s="471">
        <v>2010</v>
      </c>
      <c r="J69" s="471">
        <v>2310</v>
      </c>
      <c r="K69" s="471">
        <v>280</v>
      </c>
      <c r="L69" s="471">
        <v>1030</v>
      </c>
      <c r="M69" s="471">
        <v>890</v>
      </c>
      <c r="N69" s="471">
        <v>300</v>
      </c>
      <c r="O69" s="471">
        <v>70</v>
      </c>
      <c r="P69" s="471">
        <v>2300</v>
      </c>
      <c r="Q69" s="471">
        <v>1590</v>
      </c>
      <c r="R69" s="471">
        <v>2500</v>
      </c>
      <c r="S69" s="471">
        <v>2580</v>
      </c>
      <c r="T69" s="471">
        <v>2850</v>
      </c>
      <c r="U69" s="471">
        <v>500</v>
      </c>
    </row>
    <row r="70" spans="1:21">
      <c r="A70" s="473" t="s">
        <v>327</v>
      </c>
      <c r="B70" s="507" t="s">
        <v>335</v>
      </c>
      <c r="C70" s="507" t="s">
        <v>304</v>
      </c>
      <c r="D70" s="474" t="s">
        <v>304</v>
      </c>
      <c r="E70" s="471">
        <v>91710</v>
      </c>
      <c r="F70" s="471">
        <v>53460</v>
      </c>
      <c r="G70" s="471">
        <v>33770</v>
      </c>
      <c r="H70" s="471">
        <v>10090</v>
      </c>
      <c r="I70" s="471">
        <v>19280</v>
      </c>
      <c r="J70" s="471">
        <v>26020</v>
      </c>
      <c r="K70" s="471">
        <v>2060</v>
      </c>
      <c r="L70" s="471">
        <v>2970</v>
      </c>
      <c r="M70" s="471">
        <v>8080</v>
      </c>
      <c r="N70" s="471">
        <v>840</v>
      </c>
      <c r="O70" s="471">
        <v>260</v>
      </c>
      <c r="P70" s="471">
        <v>19720</v>
      </c>
      <c r="Q70" s="471">
        <v>30450</v>
      </c>
      <c r="R70" s="471">
        <v>23410</v>
      </c>
      <c r="S70" s="471">
        <v>28610</v>
      </c>
      <c r="T70" s="471">
        <v>24530</v>
      </c>
      <c r="U70" s="471">
        <v>32430</v>
      </c>
    </row>
    <row r="71" spans="1:21">
      <c r="A71" s="473" t="s">
        <v>327</v>
      </c>
      <c r="B71" s="507" t="s">
        <v>335</v>
      </c>
      <c r="C71" s="507" t="s">
        <v>521</v>
      </c>
      <c r="D71" s="474" t="s">
        <v>304</v>
      </c>
      <c r="E71" s="471">
        <v>90920</v>
      </c>
      <c r="F71" s="471">
        <v>53080</v>
      </c>
      <c r="G71" s="471">
        <v>33380</v>
      </c>
      <c r="H71" s="471">
        <v>10030</v>
      </c>
      <c r="I71" s="471">
        <v>19150</v>
      </c>
      <c r="J71" s="471">
        <v>25830</v>
      </c>
      <c r="K71" s="471">
        <v>2030</v>
      </c>
      <c r="L71" s="471">
        <v>2940</v>
      </c>
      <c r="M71" s="471">
        <v>7820</v>
      </c>
      <c r="N71" s="471">
        <v>820</v>
      </c>
      <c r="O71" s="471">
        <v>220</v>
      </c>
      <c r="P71" s="471">
        <v>19550</v>
      </c>
      <c r="Q71" s="471">
        <v>30300</v>
      </c>
      <c r="R71" s="471">
        <v>23360</v>
      </c>
      <c r="S71" s="471">
        <v>28540</v>
      </c>
      <c r="T71" s="471">
        <v>24350</v>
      </c>
      <c r="U71" s="471">
        <v>32230</v>
      </c>
    </row>
    <row r="72" spans="1:21">
      <c r="A72" s="473" t="s">
        <v>327</v>
      </c>
      <c r="B72" s="507" t="s">
        <v>335</v>
      </c>
      <c r="C72" s="507" t="s">
        <v>521</v>
      </c>
      <c r="D72" s="474" t="s">
        <v>473</v>
      </c>
      <c r="E72" s="471">
        <v>32360</v>
      </c>
      <c r="F72" s="471">
        <v>25660</v>
      </c>
      <c r="G72" s="471">
        <v>19430</v>
      </c>
      <c r="H72" s="471">
        <v>4450</v>
      </c>
      <c r="I72" s="471">
        <v>10840</v>
      </c>
      <c r="J72" s="471">
        <v>16470</v>
      </c>
      <c r="K72" s="471">
        <v>1030</v>
      </c>
      <c r="L72" s="471">
        <v>1820</v>
      </c>
      <c r="M72" s="471">
        <v>4720</v>
      </c>
      <c r="N72" s="471">
        <v>410</v>
      </c>
      <c r="O72" s="471">
        <v>180</v>
      </c>
      <c r="P72" s="471">
        <v>13410</v>
      </c>
      <c r="Q72" s="471">
        <v>17630</v>
      </c>
      <c r="R72" s="471">
        <v>14450</v>
      </c>
      <c r="S72" s="471">
        <v>16500</v>
      </c>
      <c r="T72" s="471">
        <v>13360</v>
      </c>
      <c r="U72" s="471">
        <v>6700</v>
      </c>
    </row>
    <row r="73" spans="1:21">
      <c r="A73" s="473" t="s">
        <v>327</v>
      </c>
      <c r="B73" s="507" t="s">
        <v>335</v>
      </c>
      <c r="C73" s="507" t="s">
        <v>521</v>
      </c>
      <c r="D73" s="474" t="s">
        <v>474</v>
      </c>
      <c r="E73" s="471">
        <v>52940</v>
      </c>
      <c r="F73" s="471">
        <v>27420</v>
      </c>
      <c r="G73" s="471">
        <v>13950</v>
      </c>
      <c r="H73" s="471">
        <v>5580</v>
      </c>
      <c r="I73" s="471">
        <v>8310</v>
      </c>
      <c r="J73" s="471">
        <v>9360</v>
      </c>
      <c r="K73" s="471">
        <v>1000</v>
      </c>
      <c r="L73" s="471">
        <v>1120</v>
      </c>
      <c r="M73" s="471">
        <v>3100</v>
      </c>
      <c r="N73" s="471">
        <v>420</v>
      </c>
      <c r="O73" s="471">
        <v>40</v>
      </c>
      <c r="P73" s="471">
        <v>6140</v>
      </c>
      <c r="Q73" s="471">
        <v>12670</v>
      </c>
      <c r="R73" s="471">
        <v>8910</v>
      </c>
      <c r="S73" s="471">
        <v>12050</v>
      </c>
      <c r="T73" s="471">
        <v>10990</v>
      </c>
      <c r="U73" s="471">
        <v>25530</v>
      </c>
    </row>
    <row r="74" spans="1:21">
      <c r="A74" s="473" t="s">
        <v>327</v>
      </c>
      <c r="B74" s="507" t="s">
        <v>335</v>
      </c>
      <c r="C74" s="507" t="s">
        <v>522</v>
      </c>
      <c r="D74" s="474" t="s">
        <v>304</v>
      </c>
      <c r="E74" s="471">
        <v>790</v>
      </c>
      <c r="F74" s="471">
        <v>390</v>
      </c>
      <c r="G74" s="471">
        <v>390</v>
      </c>
      <c r="H74" s="471">
        <v>60</v>
      </c>
      <c r="I74" s="471">
        <v>130</v>
      </c>
      <c r="J74" s="471">
        <v>190</v>
      </c>
      <c r="K74" s="471">
        <v>30</v>
      </c>
      <c r="L74" s="471">
        <v>30</v>
      </c>
      <c r="M74" s="471">
        <v>260</v>
      </c>
      <c r="N74" s="471">
        <v>20</v>
      </c>
      <c r="O74" s="471">
        <v>40</v>
      </c>
      <c r="P74" s="471">
        <v>170</v>
      </c>
      <c r="Q74" s="471">
        <v>150</v>
      </c>
      <c r="R74" s="471">
        <v>50</v>
      </c>
      <c r="S74" s="471">
        <v>70</v>
      </c>
      <c r="T74" s="471">
        <v>170</v>
      </c>
      <c r="U74" s="471">
        <v>200</v>
      </c>
    </row>
    <row r="75" spans="1:21">
      <c r="A75" s="473" t="s">
        <v>327</v>
      </c>
      <c r="B75" s="507" t="s">
        <v>335</v>
      </c>
      <c r="C75" s="507" t="s">
        <v>549</v>
      </c>
      <c r="D75" s="474" t="s">
        <v>304</v>
      </c>
      <c r="E75" s="471">
        <v>22520</v>
      </c>
      <c r="F75" s="471">
        <v>19640</v>
      </c>
      <c r="G75" s="471">
        <v>13680</v>
      </c>
      <c r="H75" s="471">
        <v>5000</v>
      </c>
      <c r="I75" s="471">
        <v>10450</v>
      </c>
      <c r="J75" s="471">
        <v>12120</v>
      </c>
      <c r="K75" s="471">
        <v>380</v>
      </c>
      <c r="L75" s="471">
        <v>820</v>
      </c>
      <c r="M75" s="471">
        <v>1400</v>
      </c>
      <c r="N75" s="471">
        <v>260</v>
      </c>
      <c r="O75" s="471">
        <v>40</v>
      </c>
      <c r="P75" s="471">
        <v>9150</v>
      </c>
      <c r="Q75" s="471">
        <v>13150</v>
      </c>
      <c r="R75" s="471">
        <v>10970</v>
      </c>
      <c r="S75" s="471">
        <v>13080</v>
      </c>
      <c r="T75" s="471">
        <v>12350</v>
      </c>
      <c r="U75" s="471">
        <v>2600</v>
      </c>
    </row>
    <row r="76" spans="1:21">
      <c r="A76" s="473" t="s">
        <v>327</v>
      </c>
      <c r="B76" s="507" t="s">
        <v>336</v>
      </c>
      <c r="C76" s="507" t="s">
        <v>304</v>
      </c>
      <c r="D76" s="474" t="s">
        <v>304</v>
      </c>
      <c r="E76" s="471">
        <v>101220</v>
      </c>
      <c r="F76" s="471">
        <v>63010</v>
      </c>
      <c r="G76" s="471">
        <v>53290</v>
      </c>
      <c r="H76" s="471">
        <v>15410</v>
      </c>
      <c r="I76" s="471">
        <v>31220</v>
      </c>
      <c r="J76" s="471">
        <v>36060</v>
      </c>
      <c r="K76" s="471">
        <v>3410</v>
      </c>
      <c r="L76" s="471">
        <v>6100</v>
      </c>
      <c r="M76" s="471">
        <v>31790</v>
      </c>
      <c r="N76" s="471">
        <v>1350</v>
      </c>
      <c r="O76" s="471">
        <v>950</v>
      </c>
      <c r="P76" s="471">
        <v>27980</v>
      </c>
      <c r="Q76" s="471">
        <v>30490</v>
      </c>
      <c r="R76" s="471">
        <v>23210</v>
      </c>
      <c r="S76" s="471">
        <v>27050</v>
      </c>
      <c r="T76" s="471">
        <v>17150</v>
      </c>
      <c r="U76" s="471">
        <v>34590</v>
      </c>
    </row>
    <row r="77" spans="1:21">
      <c r="A77" s="473" t="s">
        <v>327</v>
      </c>
      <c r="B77" s="507" t="s">
        <v>336</v>
      </c>
      <c r="C77" s="507" t="s">
        <v>521</v>
      </c>
      <c r="D77" s="474" t="s">
        <v>304</v>
      </c>
      <c r="E77" s="471">
        <v>100940</v>
      </c>
      <c r="F77" s="471">
        <v>62850</v>
      </c>
      <c r="G77" s="471">
        <v>53180</v>
      </c>
      <c r="H77" s="471">
        <v>15320</v>
      </c>
      <c r="I77" s="471">
        <v>31120</v>
      </c>
      <c r="J77" s="471">
        <v>35990</v>
      </c>
      <c r="K77" s="471">
        <v>3410</v>
      </c>
      <c r="L77" s="471">
        <v>6080</v>
      </c>
      <c r="M77" s="471">
        <v>31710</v>
      </c>
      <c r="N77" s="471">
        <v>1350</v>
      </c>
      <c r="O77" s="471">
        <v>950</v>
      </c>
      <c r="P77" s="471">
        <v>27880</v>
      </c>
      <c r="Q77" s="471">
        <v>30370</v>
      </c>
      <c r="R77" s="471">
        <v>23130</v>
      </c>
      <c r="S77" s="471">
        <v>27000</v>
      </c>
      <c r="T77" s="471">
        <v>17150</v>
      </c>
      <c r="U77" s="471">
        <v>34530</v>
      </c>
    </row>
    <row r="78" spans="1:21">
      <c r="A78" s="473" t="s">
        <v>327</v>
      </c>
      <c r="B78" s="507" t="s">
        <v>336</v>
      </c>
      <c r="C78" s="507" t="s">
        <v>521</v>
      </c>
      <c r="D78" s="474" t="s">
        <v>473</v>
      </c>
      <c r="E78" s="471">
        <v>72010</v>
      </c>
      <c r="F78" s="471">
        <v>50280</v>
      </c>
      <c r="G78" s="471">
        <v>44510</v>
      </c>
      <c r="H78" s="471">
        <v>12360</v>
      </c>
      <c r="I78" s="471">
        <v>24990</v>
      </c>
      <c r="J78" s="471">
        <v>30490</v>
      </c>
      <c r="K78" s="471">
        <v>2850</v>
      </c>
      <c r="L78" s="471">
        <v>5000</v>
      </c>
      <c r="M78" s="471">
        <v>29360</v>
      </c>
      <c r="N78" s="471">
        <v>1190</v>
      </c>
      <c r="O78" s="471">
        <v>850</v>
      </c>
      <c r="P78" s="471">
        <v>24090</v>
      </c>
      <c r="Q78" s="471">
        <v>27690</v>
      </c>
      <c r="R78" s="471">
        <v>18230</v>
      </c>
      <c r="S78" s="471">
        <v>22350</v>
      </c>
      <c r="T78" s="471">
        <v>12690</v>
      </c>
      <c r="U78" s="471">
        <v>21730</v>
      </c>
    </row>
    <row r="79" spans="1:21">
      <c r="A79" s="473" t="s">
        <v>327</v>
      </c>
      <c r="B79" s="507" t="s">
        <v>336</v>
      </c>
      <c r="C79" s="507" t="s">
        <v>521</v>
      </c>
      <c r="D79" s="474" t="s">
        <v>474</v>
      </c>
      <c r="E79" s="471">
        <v>25360</v>
      </c>
      <c r="F79" s="471">
        <v>12560</v>
      </c>
      <c r="G79" s="471">
        <v>8660</v>
      </c>
      <c r="H79" s="471">
        <v>2960</v>
      </c>
      <c r="I79" s="471">
        <v>6140</v>
      </c>
      <c r="J79" s="471">
        <v>5500</v>
      </c>
      <c r="K79" s="471">
        <v>560</v>
      </c>
      <c r="L79" s="471">
        <v>1070</v>
      </c>
      <c r="M79" s="471">
        <v>2350</v>
      </c>
      <c r="N79" s="471">
        <v>160</v>
      </c>
      <c r="O79" s="471">
        <v>100</v>
      </c>
      <c r="P79" s="471">
        <v>3800</v>
      </c>
      <c r="Q79" s="471">
        <v>2680</v>
      </c>
      <c r="R79" s="471">
        <v>4900</v>
      </c>
      <c r="S79" s="471">
        <v>4650</v>
      </c>
      <c r="T79" s="471">
        <v>4470</v>
      </c>
      <c r="U79" s="471">
        <v>12800</v>
      </c>
    </row>
    <row r="80" spans="1:21">
      <c r="A80" s="473" t="s">
        <v>327</v>
      </c>
      <c r="B80" s="507" t="s">
        <v>336</v>
      </c>
      <c r="C80" s="507" t="s">
        <v>522</v>
      </c>
      <c r="D80" s="474" t="s">
        <v>304</v>
      </c>
      <c r="E80" s="471">
        <v>280</v>
      </c>
      <c r="F80" s="471">
        <v>170</v>
      </c>
      <c r="G80" s="471">
        <v>110</v>
      </c>
      <c r="H80" s="471">
        <v>100</v>
      </c>
      <c r="I80" s="471">
        <v>100</v>
      </c>
      <c r="J80" s="471">
        <v>70</v>
      </c>
      <c r="K80" s="475" t="s">
        <v>327</v>
      </c>
      <c r="L80" s="471">
        <v>30</v>
      </c>
      <c r="M80" s="471">
        <v>80</v>
      </c>
      <c r="N80" s="475" t="s">
        <v>327</v>
      </c>
      <c r="O80" s="475" t="s">
        <v>327</v>
      </c>
      <c r="P80" s="471">
        <v>90</v>
      </c>
      <c r="Q80" s="471">
        <v>120</v>
      </c>
      <c r="R80" s="471">
        <v>70</v>
      </c>
      <c r="S80" s="471">
        <v>50</v>
      </c>
      <c r="T80" s="475" t="s">
        <v>327</v>
      </c>
      <c r="U80" s="471">
        <v>60</v>
      </c>
    </row>
    <row r="81" spans="1:21">
      <c r="A81" s="473" t="s">
        <v>327</v>
      </c>
      <c r="B81" s="507" t="s">
        <v>336</v>
      </c>
      <c r="C81" s="507" t="s">
        <v>549</v>
      </c>
      <c r="D81" s="474" t="s">
        <v>304</v>
      </c>
      <c r="E81" s="471">
        <v>10690</v>
      </c>
      <c r="F81" s="471">
        <v>10270</v>
      </c>
      <c r="G81" s="471">
        <v>8650</v>
      </c>
      <c r="H81" s="471">
        <v>2990</v>
      </c>
      <c r="I81" s="471">
        <v>7180</v>
      </c>
      <c r="J81" s="471">
        <v>8180</v>
      </c>
      <c r="K81" s="471">
        <v>670</v>
      </c>
      <c r="L81" s="471">
        <v>940</v>
      </c>
      <c r="M81" s="471">
        <v>360</v>
      </c>
      <c r="N81" s="471">
        <v>80</v>
      </c>
      <c r="O81" s="471">
        <v>70</v>
      </c>
      <c r="P81" s="471">
        <v>6150</v>
      </c>
      <c r="Q81" s="471">
        <v>5930</v>
      </c>
      <c r="R81" s="471">
        <v>7370</v>
      </c>
      <c r="S81" s="471">
        <v>7750</v>
      </c>
      <c r="T81" s="471">
        <v>7940</v>
      </c>
      <c r="U81" s="471">
        <v>430</v>
      </c>
    </row>
    <row r="82" spans="1:21">
      <c r="A82" s="473" t="s">
        <v>337</v>
      </c>
      <c r="B82" s="507" t="s">
        <v>338</v>
      </c>
      <c r="C82" s="507" t="s">
        <v>304</v>
      </c>
      <c r="D82" s="474" t="s">
        <v>304</v>
      </c>
      <c r="E82" s="471">
        <v>226530</v>
      </c>
      <c r="F82" s="471">
        <v>123430</v>
      </c>
      <c r="G82" s="471">
        <v>103060</v>
      </c>
      <c r="H82" s="471">
        <v>34530</v>
      </c>
      <c r="I82" s="471">
        <v>52480</v>
      </c>
      <c r="J82" s="471">
        <v>61520</v>
      </c>
      <c r="K82" s="471">
        <v>9760</v>
      </c>
      <c r="L82" s="471">
        <v>14770</v>
      </c>
      <c r="M82" s="471">
        <v>72250</v>
      </c>
      <c r="N82" s="471">
        <v>4590</v>
      </c>
      <c r="O82" s="471">
        <v>2390</v>
      </c>
      <c r="P82" s="471">
        <v>45550</v>
      </c>
      <c r="Q82" s="471">
        <v>54750</v>
      </c>
      <c r="R82" s="471">
        <v>40250</v>
      </c>
      <c r="S82" s="471">
        <v>49330</v>
      </c>
      <c r="T82" s="471">
        <v>26390</v>
      </c>
      <c r="U82" s="471">
        <v>87980</v>
      </c>
    </row>
    <row r="83" spans="1:21">
      <c r="A83" s="473" t="s">
        <v>337</v>
      </c>
      <c r="B83" s="507" t="s">
        <v>338</v>
      </c>
      <c r="C83" s="507" t="s">
        <v>521</v>
      </c>
      <c r="D83" s="474" t="s">
        <v>304</v>
      </c>
      <c r="E83" s="471">
        <v>224080</v>
      </c>
      <c r="F83" s="471">
        <v>121960</v>
      </c>
      <c r="G83" s="471">
        <v>101730</v>
      </c>
      <c r="H83" s="471">
        <v>34180</v>
      </c>
      <c r="I83" s="471">
        <v>51860</v>
      </c>
      <c r="J83" s="471">
        <v>60930</v>
      </c>
      <c r="K83" s="471">
        <v>9630</v>
      </c>
      <c r="L83" s="471">
        <v>14570</v>
      </c>
      <c r="M83" s="471">
        <v>71100</v>
      </c>
      <c r="N83" s="471">
        <v>4530</v>
      </c>
      <c r="O83" s="471">
        <v>2320</v>
      </c>
      <c r="P83" s="471">
        <v>45050</v>
      </c>
      <c r="Q83" s="471">
        <v>54270</v>
      </c>
      <c r="R83" s="471">
        <v>39760</v>
      </c>
      <c r="S83" s="471">
        <v>48870</v>
      </c>
      <c r="T83" s="471">
        <v>26180</v>
      </c>
      <c r="U83" s="471">
        <v>87160</v>
      </c>
    </row>
    <row r="84" spans="1:21">
      <c r="A84" s="473" t="s">
        <v>337</v>
      </c>
      <c r="B84" s="507" t="s">
        <v>338</v>
      </c>
      <c r="C84" s="507" t="s">
        <v>521</v>
      </c>
      <c r="D84" s="474" t="s">
        <v>473</v>
      </c>
      <c r="E84" s="471">
        <v>147160</v>
      </c>
      <c r="F84" s="471">
        <v>96440</v>
      </c>
      <c r="G84" s="471">
        <v>84310</v>
      </c>
      <c r="H84" s="471">
        <v>26170</v>
      </c>
      <c r="I84" s="471">
        <v>42300</v>
      </c>
      <c r="J84" s="471">
        <v>51610</v>
      </c>
      <c r="K84" s="471">
        <v>7500</v>
      </c>
      <c r="L84" s="471">
        <v>12610</v>
      </c>
      <c r="M84" s="471">
        <v>62530</v>
      </c>
      <c r="N84" s="471">
        <v>3440</v>
      </c>
      <c r="O84" s="471">
        <v>1980</v>
      </c>
      <c r="P84" s="471">
        <v>37100</v>
      </c>
      <c r="Q84" s="471">
        <v>46190</v>
      </c>
      <c r="R84" s="471">
        <v>31980</v>
      </c>
      <c r="S84" s="471">
        <v>38510</v>
      </c>
      <c r="T84" s="471">
        <v>19380</v>
      </c>
      <c r="U84" s="471">
        <v>50720</v>
      </c>
    </row>
    <row r="85" spans="1:21">
      <c r="A85" s="473" t="s">
        <v>337</v>
      </c>
      <c r="B85" s="507" t="s">
        <v>338</v>
      </c>
      <c r="C85" s="507" t="s">
        <v>521</v>
      </c>
      <c r="D85" s="474" t="s">
        <v>474</v>
      </c>
      <c r="E85" s="471">
        <v>61960</v>
      </c>
      <c r="F85" s="471">
        <v>25530</v>
      </c>
      <c r="G85" s="471">
        <v>17420</v>
      </c>
      <c r="H85" s="471">
        <v>8020</v>
      </c>
      <c r="I85" s="471">
        <v>9570</v>
      </c>
      <c r="J85" s="471">
        <v>9320</v>
      </c>
      <c r="K85" s="471">
        <v>2130</v>
      </c>
      <c r="L85" s="471">
        <v>1960</v>
      </c>
      <c r="M85" s="471">
        <v>8570</v>
      </c>
      <c r="N85" s="471">
        <v>1090</v>
      </c>
      <c r="O85" s="471">
        <v>340</v>
      </c>
      <c r="P85" s="471">
        <v>7940</v>
      </c>
      <c r="Q85" s="471">
        <v>8080</v>
      </c>
      <c r="R85" s="471">
        <v>7770</v>
      </c>
      <c r="S85" s="471">
        <v>10360</v>
      </c>
      <c r="T85" s="471">
        <v>6800</v>
      </c>
      <c r="U85" s="471">
        <v>36440</v>
      </c>
    </row>
    <row r="86" spans="1:21">
      <c r="A86" s="473" t="s">
        <v>337</v>
      </c>
      <c r="B86" s="507" t="s">
        <v>338</v>
      </c>
      <c r="C86" s="507" t="s">
        <v>522</v>
      </c>
      <c r="D86" s="474" t="s">
        <v>304</v>
      </c>
      <c r="E86" s="471">
        <v>2450</v>
      </c>
      <c r="F86" s="471">
        <v>1460</v>
      </c>
      <c r="G86" s="471">
        <v>1320</v>
      </c>
      <c r="H86" s="471">
        <v>350</v>
      </c>
      <c r="I86" s="471">
        <v>620</v>
      </c>
      <c r="J86" s="471">
        <v>580</v>
      </c>
      <c r="K86" s="471">
        <v>120</v>
      </c>
      <c r="L86" s="471">
        <v>200</v>
      </c>
      <c r="M86" s="471">
        <v>1160</v>
      </c>
      <c r="N86" s="471">
        <v>60</v>
      </c>
      <c r="O86" s="471">
        <v>70</v>
      </c>
      <c r="P86" s="471">
        <v>500</v>
      </c>
      <c r="Q86" s="471">
        <v>480</v>
      </c>
      <c r="R86" s="471">
        <v>490</v>
      </c>
      <c r="S86" s="471">
        <v>460</v>
      </c>
      <c r="T86" s="471">
        <v>210</v>
      </c>
      <c r="U86" s="471">
        <v>820</v>
      </c>
    </row>
    <row r="87" spans="1:21">
      <c r="A87" s="473" t="s">
        <v>337</v>
      </c>
      <c r="B87" s="507" t="s">
        <v>338</v>
      </c>
      <c r="C87" s="507" t="s">
        <v>549</v>
      </c>
      <c r="D87" s="474" t="s">
        <v>304</v>
      </c>
      <c r="E87" s="471">
        <v>13040</v>
      </c>
      <c r="F87" s="471">
        <v>11540</v>
      </c>
      <c r="G87" s="471">
        <v>7740</v>
      </c>
      <c r="H87" s="471">
        <v>3510</v>
      </c>
      <c r="I87" s="471">
        <v>4910</v>
      </c>
      <c r="J87" s="471">
        <v>7200</v>
      </c>
      <c r="K87" s="471">
        <v>790</v>
      </c>
      <c r="L87" s="471">
        <v>1550</v>
      </c>
      <c r="M87" s="471">
        <v>1030</v>
      </c>
      <c r="N87" s="471">
        <v>420</v>
      </c>
      <c r="O87" s="471">
        <v>140</v>
      </c>
      <c r="P87" s="471">
        <v>6000</v>
      </c>
      <c r="Q87" s="471">
        <v>5300</v>
      </c>
      <c r="R87" s="471">
        <v>8210</v>
      </c>
      <c r="S87" s="471">
        <v>8650</v>
      </c>
      <c r="T87" s="471">
        <v>9000</v>
      </c>
      <c r="U87" s="471">
        <v>1370</v>
      </c>
    </row>
    <row r="88" spans="1:21">
      <c r="A88" s="473" t="s">
        <v>337</v>
      </c>
      <c r="B88" s="507" t="s">
        <v>339</v>
      </c>
      <c r="C88" s="507" t="s">
        <v>304</v>
      </c>
      <c r="D88" s="474" t="s">
        <v>304</v>
      </c>
      <c r="E88" s="471">
        <v>222700</v>
      </c>
      <c r="F88" s="471">
        <v>115750</v>
      </c>
      <c r="G88" s="471">
        <v>85420</v>
      </c>
      <c r="H88" s="471">
        <v>26020</v>
      </c>
      <c r="I88" s="471">
        <v>39960</v>
      </c>
      <c r="J88" s="471">
        <v>53230</v>
      </c>
      <c r="K88" s="471">
        <v>7190</v>
      </c>
      <c r="L88" s="471">
        <v>10650</v>
      </c>
      <c r="M88" s="471">
        <v>46560</v>
      </c>
      <c r="N88" s="471">
        <v>3630</v>
      </c>
      <c r="O88" s="471">
        <v>1480</v>
      </c>
      <c r="P88" s="471">
        <v>44080</v>
      </c>
      <c r="Q88" s="471">
        <v>53850</v>
      </c>
      <c r="R88" s="471">
        <v>41250</v>
      </c>
      <c r="S88" s="471">
        <v>50230</v>
      </c>
      <c r="T88" s="471">
        <v>40930</v>
      </c>
      <c r="U88" s="471">
        <v>92220</v>
      </c>
    </row>
    <row r="89" spans="1:21">
      <c r="A89" s="473" t="s">
        <v>337</v>
      </c>
      <c r="B89" s="507" t="s">
        <v>339</v>
      </c>
      <c r="C89" s="507" t="s">
        <v>521</v>
      </c>
      <c r="D89" s="474" t="s">
        <v>304</v>
      </c>
      <c r="E89" s="471">
        <v>219940</v>
      </c>
      <c r="F89" s="471">
        <v>114690</v>
      </c>
      <c r="G89" s="471">
        <v>84500</v>
      </c>
      <c r="H89" s="471">
        <v>25670</v>
      </c>
      <c r="I89" s="471">
        <v>39610</v>
      </c>
      <c r="J89" s="471">
        <v>52950</v>
      </c>
      <c r="K89" s="471">
        <v>7070</v>
      </c>
      <c r="L89" s="471">
        <v>10530</v>
      </c>
      <c r="M89" s="471">
        <v>45830</v>
      </c>
      <c r="N89" s="471">
        <v>3630</v>
      </c>
      <c r="O89" s="471">
        <v>1480</v>
      </c>
      <c r="P89" s="471">
        <v>43770</v>
      </c>
      <c r="Q89" s="471">
        <v>53650</v>
      </c>
      <c r="R89" s="471">
        <v>41070</v>
      </c>
      <c r="S89" s="471">
        <v>50000</v>
      </c>
      <c r="T89" s="471">
        <v>40850</v>
      </c>
      <c r="U89" s="471">
        <v>90960</v>
      </c>
    </row>
    <row r="90" spans="1:21">
      <c r="A90" s="473" t="s">
        <v>337</v>
      </c>
      <c r="B90" s="507" t="s">
        <v>339</v>
      </c>
      <c r="C90" s="507" t="s">
        <v>521</v>
      </c>
      <c r="D90" s="474" t="s">
        <v>473</v>
      </c>
      <c r="E90" s="471">
        <v>105720</v>
      </c>
      <c r="F90" s="471">
        <v>70450</v>
      </c>
      <c r="G90" s="471">
        <v>58570</v>
      </c>
      <c r="H90" s="471">
        <v>14740</v>
      </c>
      <c r="I90" s="471">
        <v>24410</v>
      </c>
      <c r="J90" s="471">
        <v>38210</v>
      </c>
      <c r="K90" s="471">
        <v>4230</v>
      </c>
      <c r="L90" s="471">
        <v>6270</v>
      </c>
      <c r="M90" s="471">
        <v>34570</v>
      </c>
      <c r="N90" s="471">
        <v>2010</v>
      </c>
      <c r="O90" s="471">
        <v>900</v>
      </c>
      <c r="P90" s="471">
        <v>30750</v>
      </c>
      <c r="Q90" s="471">
        <v>40050</v>
      </c>
      <c r="R90" s="471">
        <v>25970</v>
      </c>
      <c r="S90" s="471">
        <v>31870</v>
      </c>
      <c r="T90" s="471">
        <v>25300</v>
      </c>
      <c r="U90" s="471">
        <v>35270</v>
      </c>
    </row>
    <row r="91" spans="1:21">
      <c r="A91" s="473" t="s">
        <v>337</v>
      </c>
      <c r="B91" s="507" t="s">
        <v>339</v>
      </c>
      <c r="C91" s="507" t="s">
        <v>521</v>
      </c>
      <c r="D91" s="474" t="s">
        <v>474</v>
      </c>
      <c r="E91" s="471">
        <v>99930</v>
      </c>
      <c r="F91" s="471">
        <v>44230</v>
      </c>
      <c r="G91" s="471">
        <v>25930</v>
      </c>
      <c r="H91" s="471">
        <v>10930</v>
      </c>
      <c r="I91" s="471">
        <v>15200</v>
      </c>
      <c r="J91" s="471">
        <v>14730</v>
      </c>
      <c r="K91" s="471">
        <v>2840</v>
      </c>
      <c r="L91" s="471">
        <v>4260</v>
      </c>
      <c r="M91" s="471">
        <v>11260</v>
      </c>
      <c r="N91" s="471">
        <v>1620</v>
      </c>
      <c r="O91" s="471">
        <v>570</v>
      </c>
      <c r="P91" s="471">
        <v>13020</v>
      </c>
      <c r="Q91" s="471">
        <v>13600</v>
      </c>
      <c r="R91" s="471">
        <v>15100</v>
      </c>
      <c r="S91" s="471">
        <v>18130</v>
      </c>
      <c r="T91" s="471">
        <v>15550</v>
      </c>
      <c r="U91" s="471">
        <v>55690</v>
      </c>
    </row>
    <row r="92" spans="1:21">
      <c r="A92" s="473" t="s">
        <v>337</v>
      </c>
      <c r="B92" s="507" t="s">
        <v>339</v>
      </c>
      <c r="C92" s="507" t="s">
        <v>522</v>
      </c>
      <c r="D92" s="474" t="s">
        <v>304</v>
      </c>
      <c r="E92" s="471">
        <v>2760</v>
      </c>
      <c r="F92" s="471">
        <v>1060</v>
      </c>
      <c r="G92" s="471">
        <v>920</v>
      </c>
      <c r="H92" s="471">
        <v>350</v>
      </c>
      <c r="I92" s="471">
        <v>350</v>
      </c>
      <c r="J92" s="471">
        <v>280</v>
      </c>
      <c r="K92" s="471">
        <v>120</v>
      </c>
      <c r="L92" s="471">
        <v>120</v>
      </c>
      <c r="M92" s="471">
        <v>730</v>
      </c>
      <c r="N92" s="475" t="s">
        <v>327</v>
      </c>
      <c r="O92" s="475" t="s">
        <v>327</v>
      </c>
      <c r="P92" s="471">
        <v>310</v>
      </c>
      <c r="Q92" s="471">
        <v>200</v>
      </c>
      <c r="R92" s="471">
        <v>190</v>
      </c>
      <c r="S92" s="471">
        <v>230</v>
      </c>
      <c r="T92" s="471">
        <v>80</v>
      </c>
      <c r="U92" s="471">
        <v>1260</v>
      </c>
    </row>
    <row r="93" spans="1:21">
      <c r="A93" s="473" t="s">
        <v>337</v>
      </c>
      <c r="B93" s="507" t="s">
        <v>339</v>
      </c>
      <c r="C93" s="507" t="s">
        <v>549</v>
      </c>
      <c r="D93" s="474" t="s">
        <v>304</v>
      </c>
      <c r="E93" s="471">
        <v>24260</v>
      </c>
      <c r="F93" s="471">
        <v>20650</v>
      </c>
      <c r="G93" s="471">
        <v>14710</v>
      </c>
      <c r="H93" s="471">
        <v>6440</v>
      </c>
      <c r="I93" s="471">
        <v>8990</v>
      </c>
      <c r="J93" s="471">
        <v>13640</v>
      </c>
      <c r="K93" s="471">
        <v>2840</v>
      </c>
      <c r="L93" s="471">
        <v>2970</v>
      </c>
      <c r="M93" s="471">
        <v>3090</v>
      </c>
      <c r="N93" s="471">
        <v>1160</v>
      </c>
      <c r="O93" s="471">
        <v>120</v>
      </c>
      <c r="P93" s="471">
        <v>11300</v>
      </c>
      <c r="Q93" s="471">
        <v>12760</v>
      </c>
      <c r="R93" s="471">
        <v>14120</v>
      </c>
      <c r="S93" s="471">
        <v>15720</v>
      </c>
      <c r="T93" s="471">
        <v>15890</v>
      </c>
      <c r="U93" s="471">
        <v>3190</v>
      </c>
    </row>
    <row r="94" spans="1:21">
      <c r="A94" s="473" t="s">
        <v>337</v>
      </c>
      <c r="B94" s="507" t="s">
        <v>340</v>
      </c>
      <c r="C94" s="507" t="s">
        <v>304</v>
      </c>
      <c r="D94" s="474" t="s">
        <v>304</v>
      </c>
      <c r="E94" s="471">
        <v>137350</v>
      </c>
      <c r="F94" s="471">
        <v>86060</v>
      </c>
      <c r="G94" s="471">
        <v>69600</v>
      </c>
      <c r="H94" s="471">
        <v>21320</v>
      </c>
      <c r="I94" s="471">
        <v>35740</v>
      </c>
      <c r="J94" s="471">
        <v>44600</v>
      </c>
      <c r="K94" s="471">
        <v>4670</v>
      </c>
      <c r="L94" s="471">
        <v>8350</v>
      </c>
      <c r="M94" s="471">
        <v>41990</v>
      </c>
      <c r="N94" s="471">
        <v>2060</v>
      </c>
      <c r="O94" s="471">
        <v>1330</v>
      </c>
      <c r="P94" s="471">
        <v>34860</v>
      </c>
      <c r="Q94" s="471">
        <v>41740</v>
      </c>
      <c r="R94" s="471">
        <v>26980</v>
      </c>
      <c r="S94" s="471">
        <v>36120</v>
      </c>
      <c r="T94" s="471">
        <v>24910</v>
      </c>
      <c r="U94" s="471">
        <v>46580</v>
      </c>
    </row>
    <row r="95" spans="1:21">
      <c r="A95" s="473" t="s">
        <v>337</v>
      </c>
      <c r="B95" s="507" t="s">
        <v>340</v>
      </c>
      <c r="C95" s="507" t="s">
        <v>521</v>
      </c>
      <c r="D95" s="474" t="s">
        <v>304</v>
      </c>
      <c r="E95" s="471">
        <v>136290</v>
      </c>
      <c r="F95" s="471">
        <v>85350</v>
      </c>
      <c r="G95" s="471">
        <v>68940</v>
      </c>
      <c r="H95" s="471">
        <v>21250</v>
      </c>
      <c r="I95" s="471">
        <v>35470</v>
      </c>
      <c r="J95" s="471">
        <v>44330</v>
      </c>
      <c r="K95" s="471">
        <v>4610</v>
      </c>
      <c r="L95" s="471">
        <v>8220</v>
      </c>
      <c r="M95" s="471">
        <v>41390</v>
      </c>
      <c r="N95" s="471">
        <v>2040</v>
      </c>
      <c r="O95" s="471">
        <v>1310</v>
      </c>
      <c r="P95" s="471">
        <v>34630</v>
      </c>
      <c r="Q95" s="471">
        <v>41590</v>
      </c>
      <c r="R95" s="471">
        <v>26860</v>
      </c>
      <c r="S95" s="471">
        <v>35970</v>
      </c>
      <c r="T95" s="471">
        <v>24770</v>
      </c>
      <c r="U95" s="471">
        <v>46280</v>
      </c>
    </row>
    <row r="96" spans="1:21">
      <c r="A96" s="473" t="s">
        <v>337</v>
      </c>
      <c r="B96" s="507" t="s">
        <v>340</v>
      </c>
      <c r="C96" s="507" t="s">
        <v>521</v>
      </c>
      <c r="D96" s="474" t="s">
        <v>473</v>
      </c>
      <c r="E96" s="471">
        <v>89430</v>
      </c>
      <c r="F96" s="471">
        <v>63960</v>
      </c>
      <c r="G96" s="471">
        <v>53990</v>
      </c>
      <c r="H96" s="471">
        <v>15870</v>
      </c>
      <c r="I96" s="471">
        <v>26580</v>
      </c>
      <c r="J96" s="471">
        <v>36280</v>
      </c>
      <c r="K96" s="471">
        <v>3350</v>
      </c>
      <c r="L96" s="471">
        <v>6380</v>
      </c>
      <c r="M96" s="471">
        <v>35130</v>
      </c>
      <c r="N96" s="471">
        <v>1570</v>
      </c>
      <c r="O96" s="471">
        <v>960</v>
      </c>
      <c r="P96" s="471">
        <v>28820</v>
      </c>
      <c r="Q96" s="471">
        <v>34600</v>
      </c>
      <c r="R96" s="471">
        <v>20950</v>
      </c>
      <c r="S96" s="471">
        <v>27320</v>
      </c>
      <c r="T96" s="471">
        <v>18640</v>
      </c>
      <c r="U96" s="471">
        <v>25470</v>
      </c>
    </row>
    <row r="97" spans="1:21">
      <c r="A97" s="473" t="s">
        <v>337</v>
      </c>
      <c r="B97" s="507" t="s">
        <v>340</v>
      </c>
      <c r="C97" s="507" t="s">
        <v>521</v>
      </c>
      <c r="D97" s="474" t="s">
        <v>474</v>
      </c>
      <c r="E97" s="471">
        <v>42200</v>
      </c>
      <c r="F97" s="471">
        <v>21390</v>
      </c>
      <c r="G97" s="471">
        <v>14940</v>
      </c>
      <c r="H97" s="471">
        <v>5390</v>
      </c>
      <c r="I97" s="471">
        <v>8890</v>
      </c>
      <c r="J97" s="471">
        <v>8050</v>
      </c>
      <c r="K97" s="471">
        <v>1250</v>
      </c>
      <c r="L97" s="471">
        <v>1840</v>
      </c>
      <c r="M97" s="471">
        <v>6260</v>
      </c>
      <c r="N97" s="471">
        <v>470</v>
      </c>
      <c r="O97" s="471">
        <v>340</v>
      </c>
      <c r="P97" s="471">
        <v>5810</v>
      </c>
      <c r="Q97" s="471">
        <v>7000</v>
      </c>
      <c r="R97" s="471">
        <v>5920</v>
      </c>
      <c r="S97" s="471">
        <v>8650</v>
      </c>
      <c r="T97" s="471">
        <v>6120</v>
      </c>
      <c r="U97" s="471">
        <v>20810</v>
      </c>
    </row>
    <row r="98" spans="1:21">
      <c r="A98" s="473" t="s">
        <v>337</v>
      </c>
      <c r="B98" s="507" t="s">
        <v>340</v>
      </c>
      <c r="C98" s="507" t="s">
        <v>522</v>
      </c>
      <c r="D98" s="474" t="s">
        <v>304</v>
      </c>
      <c r="E98" s="471">
        <v>1060</v>
      </c>
      <c r="F98" s="471">
        <v>720</v>
      </c>
      <c r="G98" s="471">
        <v>660</v>
      </c>
      <c r="H98" s="471">
        <v>70</v>
      </c>
      <c r="I98" s="471">
        <v>270</v>
      </c>
      <c r="J98" s="471">
        <v>270</v>
      </c>
      <c r="K98" s="471">
        <v>60</v>
      </c>
      <c r="L98" s="471">
        <v>140</v>
      </c>
      <c r="M98" s="471">
        <v>600</v>
      </c>
      <c r="N98" s="471">
        <v>20</v>
      </c>
      <c r="O98" s="471">
        <v>20</v>
      </c>
      <c r="P98" s="471">
        <v>230</v>
      </c>
      <c r="Q98" s="471">
        <v>140</v>
      </c>
      <c r="R98" s="471">
        <v>110</v>
      </c>
      <c r="S98" s="471">
        <v>160</v>
      </c>
      <c r="T98" s="471">
        <v>140</v>
      </c>
      <c r="U98" s="471">
        <v>300</v>
      </c>
    </row>
    <row r="99" spans="1:21">
      <c r="A99" s="473" t="s">
        <v>337</v>
      </c>
      <c r="B99" s="507" t="s">
        <v>340</v>
      </c>
      <c r="C99" s="507" t="s">
        <v>549</v>
      </c>
      <c r="D99" s="474" t="s">
        <v>304</v>
      </c>
      <c r="E99" s="471">
        <v>17420</v>
      </c>
      <c r="F99" s="471">
        <v>15920</v>
      </c>
      <c r="G99" s="471">
        <v>11730</v>
      </c>
      <c r="H99" s="471">
        <v>3560</v>
      </c>
      <c r="I99" s="471">
        <v>7810</v>
      </c>
      <c r="J99" s="471">
        <v>9950</v>
      </c>
      <c r="K99" s="471">
        <v>970</v>
      </c>
      <c r="L99" s="471">
        <v>1820</v>
      </c>
      <c r="M99" s="471">
        <v>1600</v>
      </c>
      <c r="N99" s="471">
        <v>290</v>
      </c>
      <c r="O99" s="471">
        <v>120</v>
      </c>
      <c r="P99" s="471">
        <v>7630</v>
      </c>
      <c r="Q99" s="471">
        <v>9710</v>
      </c>
      <c r="R99" s="471">
        <v>9650</v>
      </c>
      <c r="S99" s="471">
        <v>11390</v>
      </c>
      <c r="T99" s="471">
        <v>11700</v>
      </c>
      <c r="U99" s="471">
        <v>1500</v>
      </c>
    </row>
    <row r="100" spans="1:21">
      <c r="A100" s="473" t="s">
        <v>337</v>
      </c>
      <c r="B100" s="507" t="s">
        <v>341</v>
      </c>
      <c r="C100" s="507" t="s">
        <v>304</v>
      </c>
      <c r="D100" s="474" t="s">
        <v>304</v>
      </c>
      <c r="E100" s="471">
        <v>215740</v>
      </c>
      <c r="F100" s="471">
        <v>136010</v>
      </c>
      <c r="G100" s="471">
        <v>103960</v>
      </c>
      <c r="H100" s="471">
        <v>30470</v>
      </c>
      <c r="I100" s="471">
        <v>55140</v>
      </c>
      <c r="J100" s="471">
        <v>71120</v>
      </c>
      <c r="K100" s="471">
        <v>7820</v>
      </c>
      <c r="L100" s="471">
        <v>11180</v>
      </c>
      <c r="M100" s="471">
        <v>50660</v>
      </c>
      <c r="N100" s="471">
        <v>2550</v>
      </c>
      <c r="O100" s="471">
        <v>1270</v>
      </c>
      <c r="P100" s="471">
        <v>57130</v>
      </c>
      <c r="Q100" s="471">
        <v>67320</v>
      </c>
      <c r="R100" s="471">
        <v>55380</v>
      </c>
      <c r="S100" s="471">
        <v>63480</v>
      </c>
      <c r="T100" s="471">
        <v>52880</v>
      </c>
      <c r="U100" s="471">
        <v>74430</v>
      </c>
    </row>
    <row r="101" spans="1:21">
      <c r="A101" s="473" t="s">
        <v>337</v>
      </c>
      <c r="B101" s="507" t="s">
        <v>341</v>
      </c>
      <c r="C101" s="507" t="s">
        <v>521</v>
      </c>
      <c r="D101" s="474" t="s">
        <v>304</v>
      </c>
      <c r="E101" s="471">
        <v>214800</v>
      </c>
      <c r="F101" s="471">
        <v>135380</v>
      </c>
      <c r="G101" s="471">
        <v>103420</v>
      </c>
      <c r="H101" s="471">
        <v>30280</v>
      </c>
      <c r="I101" s="471">
        <v>54780</v>
      </c>
      <c r="J101" s="471">
        <v>70820</v>
      </c>
      <c r="K101" s="471">
        <v>7780</v>
      </c>
      <c r="L101" s="471">
        <v>11100</v>
      </c>
      <c r="M101" s="471">
        <v>50150</v>
      </c>
      <c r="N101" s="471">
        <v>2480</v>
      </c>
      <c r="O101" s="471">
        <v>1270</v>
      </c>
      <c r="P101" s="471">
        <v>57040</v>
      </c>
      <c r="Q101" s="471">
        <v>67210</v>
      </c>
      <c r="R101" s="471">
        <v>55210</v>
      </c>
      <c r="S101" s="471">
        <v>63280</v>
      </c>
      <c r="T101" s="471">
        <v>52750</v>
      </c>
      <c r="U101" s="471">
        <v>74220</v>
      </c>
    </row>
    <row r="102" spans="1:21">
      <c r="A102" s="473" t="s">
        <v>337</v>
      </c>
      <c r="B102" s="507" t="s">
        <v>341</v>
      </c>
      <c r="C102" s="507" t="s">
        <v>521</v>
      </c>
      <c r="D102" s="474" t="s">
        <v>473</v>
      </c>
      <c r="E102" s="471">
        <v>120770</v>
      </c>
      <c r="F102" s="471">
        <v>92520</v>
      </c>
      <c r="G102" s="471">
        <v>73200</v>
      </c>
      <c r="H102" s="471">
        <v>20480</v>
      </c>
      <c r="I102" s="471">
        <v>34830</v>
      </c>
      <c r="J102" s="471">
        <v>50230</v>
      </c>
      <c r="K102" s="471">
        <v>4880</v>
      </c>
      <c r="L102" s="471">
        <v>8800</v>
      </c>
      <c r="M102" s="471">
        <v>41160</v>
      </c>
      <c r="N102" s="471">
        <v>1750</v>
      </c>
      <c r="O102" s="471">
        <v>860</v>
      </c>
      <c r="P102" s="471">
        <v>43310</v>
      </c>
      <c r="Q102" s="471">
        <v>55110</v>
      </c>
      <c r="R102" s="471">
        <v>37900</v>
      </c>
      <c r="S102" s="471">
        <v>45150</v>
      </c>
      <c r="T102" s="471">
        <v>35500</v>
      </c>
      <c r="U102" s="471">
        <v>28250</v>
      </c>
    </row>
    <row r="103" spans="1:21">
      <c r="A103" s="473" t="s">
        <v>337</v>
      </c>
      <c r="B103" s="507" t="s">
        <v>341</v>
      </c>
      <c r="C103" s="507" t="s">
        <v>521</v>
      </c>
      <c r="D103" s="474" t="s">
        <v>474</v>
      </c>
      <c r="E103" s="471">
        <v>88840</v>
      </c>
      <c r="F103" s="471">
        <v>42860</v>
      </c>
      <c r="G103" s="471">
        <v>30220</v>
      </c>
      <c r="H103" s="471">
        <v>9810</v>
      </c>
      <c r="I103" s="471">
        <v>19960</v>
      </c>
      <c r="J103" s="471">
        <v>20590</v>
      </c>
      <c r="K103" s="471">
        <v>2900</v>
      </c>
      <c r="L103" s="471">
        <v>2300</v>
      </c>
      <c r="M103" s="471">
        <v>8990</v>
      </c>
      <c r="N103" s="471">
        <v>730</v>
      </c>
      <c r="O103" s="471">
        <v>420</v>
      </c>
      <c r="P103" s="471">
        <v>13730</v>
      </c>
      <c r="Q103" s="471">
        <v>12100</v>
      </c>
      <c r="R103" s="471">
        <v>17320</v>
      </c>
      <c r="S103" s="471">
        <v>18130</v>
      </c>
      <c r="T103" s="471">
        <v>17240</v>
      </c>
      <c r="U103" s="471">
        <v>45970</v>
      </c>
    </row>
    <row r="104" spans="1:21">
      <c r="A104" s="473" t="s">
        <v>337</v>
      </c>
      <c r="B104" s="507" t="s">
        <v>341</v>
      </c>
      <c r="C104" s="507" t="s">
        <v>522</v>
      </c>
      <c r="D104" s="474" t="s">
        <v>304</v>
      </c>
      <c r="E104" s="471">
        <v>930</v>
      </c>
      <c r="F104" s="471">
        <v>630</v>
      </c>
      <c r="G104" s="471">
        <v>540</v>
      </c>
      <c r="H104" s="471">
        <v>190</v>
      </c>
      <c r="I104" s="471">
        <v>360</v>
      </c>
      <c r="J104" s="471">
        <v>300</v>
      </c>
      <c r="K104" s="471">
        <v>40</v>
      </c>
      <c r="L104" s="471">
        <v>80</v>
      </c>
      <c r="M104" s="471">
        <v>510</v>
      </c>
      <c r="N104" s="471">
        <v>70</v>
      </c>
      <c r="O104" s="475" t="s">
        <v>327</v>
      </c>
      <c r="P104" s="471">
        <v>90</v>
      </c>
      <c r="Q104" s="471">
        <v>110</v>
      </c>
      <c r="R104" s="471">
        <v>160</v>
      </c>
      <c r="S104" s="471">
        <v>200</v>
      </c>
      <c r="T104" s="471">
        <v>140</v>
      </c>
      <c r="U104" s="471">
        <v>200</v>
      </c>
    </row>
    <row r="105" spans="1:21">
      <c r="A105" s="473" t="s">
        <v>337</v>
      </c>
      <c r="B105" s="507" t="s">
        <v>341</v>
      </c>
      <c r="C105" s="507" t="s">
        <v>549</v>
      </c>
      <c r="D105" s="474" t="s">
        <v>304</v>
      </c>
      <c r="E105" s="471">
        <v>45960</v>
      </c>
      <c r="F105" s="471">
        <v>40200</v>
      </c>
      <c r="G105" s="471">
        <v>28760</v>
      </c>
      <c r="H105" s="471">
        <v>8780</v>
      </c>
      <c r="I105" s="471">
        <v>19490</v>
      </c>
      <c r="J105" s="471">
        <v>25280</v>
      </c>
      <c r="K105" s="471">
        <v>1900</v>
      </c>
      <c r="L105" s="471">
        <v>1470</v>
      </c>
      <c r="M105" s="471">
        <v>4480</v>
      </c>
      <c r="N105" s="471">
        <v>530</v>
      </c>
      <c r="O105" s="471">
        <v>100</v>
      </c>
      <c r="P105" s="471">
        <v>21060</v>
      </c>
      <c r="Q105" s="471">
        <v>24710</v>
      </c>
      <c r="R105" s="471">
        <v>25870</v>
      </c>
      <c r="S105" s="471">
        <v>27880</v>
      </c>
      <c r="T105" s="471">
        <v>29740</v>
      </c>
      <c r="U105" s="471">
        <v>5760</v>
      </c>
    </row>
    <row r="106" spans="1:21">
      <c r="A106" s="473" t="s">
        <v>337</v>
      </c>
      <c r="B106" s="507" t="s">
        <v>342</v>
      </c>
      <c r="C106" s="507" t="s">
        <v>304</v>
      </c>
      <c r="D106" s="474" t="s">
        <v>304</v>
      </c>
      <c r="E106" s="471">
        <v>17670</v>
      </c>
      <c r="F106" s="471">
        <v>9330</v>
      </c>
      <c r="G106" s="471">
        <v>8140</v>
      </c>
      <c r="H106" s="471">
        <v>2400</v>
      </c>
      <c r="I106" s="471">
        <v>4110</v>
      </c>
      <c r="J106" s="471">
        <v>4170</v>
      </c>
      <c r="K106" s="471">
        <v>780</v>
      </c>
      <c r="L106" s="471">
        <v>1660</v>
      </c>
      <c r="M106" s="471">
        <v>5600</v>
      </c>
      <c r="N106" s="471">
        <v>260</v>
      </c>
      <c r="O106" s="471">
        <v>210</v>
      </c>
      <c r="P106" s="471">
        <v>3130</v>
      </c>
      <c r="Q106" s="471">
        <v>2670</v>
      </c>
      <c r="R106" s="471">
        <v>2300</v>
      </c>
      <c r="S106" s="471">
        <v>3030</v>
      </c>
      <c r="T106" s="471">
        <v>1410</v>
      </c>
      <c r="U106" s="471">
        <v>7140</v>
      </c>
    </row>
    <row r="107" spans="1:21">
      <c r="A107" s="473" t="s">
        <v>337</v>
      </c>
      <c r="B107" s="507" t="s">
        <v>342</v>
      </c>
      <c r="C107" s="507" t="s">
        <v>521</v>
      </c>
      <c r="D107" s="474" t="s">
        <v>304</v>
      </c>
      <c r="E107" s="471">
        <v>17000</v>
      </c>
      <c r="F107" s="471">
        <v>9000</v>
      </c>
      <c r="G107" s="471">
        <v>7850</v>
      </c>
      <c r="H107" s="471">
        <v>2310</v>
      </c>
      <c r="I107" s="471">
        <v>4020</v>
      </c>
      <c r="J107" s="471">
        <v>4020</v>
      </c>
      <c r="K107" s="471">
        <v>750</v>
      </c>
      <c r="L107" s="471">
        <v>1630</v>
      </c>
      <c r="M107" s="471">
        <v>5390</v>
      </c>
      <c r="N107" s="471">
        <v>260</v>
      </c>
      <c r="O107" s="471">
        <v>210</v>
      </c>
      <c r="P107" s="471">
        <v>3020</v>
      </c>
      <c r="Q107" s="471">
        <v>2600</v>
      </c>
      <c r="R107" s="471">
        <v>2220</v>
      </c>
      <c r="S107" s="471">
        <v>2940</v>
      </c>
      <c r="T107" s="471">
        <v>1330</v>
      </c>
      <c r="U107" s="471">
        <v>6840</v>
      </c>
    </row>
    <row r="108" spans="1:21">
      <c r="A108" s="473" t="s">
        <v>337</v>
      </c>
      <c r="B108" s="507" t="s">
        <v>342</v>
      </c>
      <c r="C108" s="507" t="s">
        <v>521</v>
      </c>
      <c r="D108" s="474" t="s">
        <v>473</v>
      </c>
      <c r="E108" s="471">
        <v>11630</v>
      </c>
      <c r="F108" s="471">
        <v>7440</v>
      </c>
      <c r="G108" s="471">
        <v>6670</v>
      </c>
      <c r="H108" s="471">
        <v>1900</v>
      </c>
      <c r="I108" s="471">
        <v>3450</v>
      </c>
      <c r="J108" s="471">
        <v>3550</v>
      </c>
      <c r="K108" s="471">
        <v>670</v>
      </c>
      <c r="L108" s="471">
        <v>1500</v>
      </c>
      <c r="M108" s="471">
        <v>4670</v>
      </c>
      <c r="N108" s="471">
        <v>250</v>
      </c>
      <c r="O108" s="471">
        <v>210</v>
      </c>
      <c r="P108" s="471">
        <v>2820</v>
      </c>
      <c r="Q108" s="471">
        <v>2290</v>
      </c>
      <c r="R108" s="471">
        <v>2060</v>
      </c>
      <c r="S108" s="471">
        <v>2540</v>
      </c>
      <c r="T108" s="471">
        <v>1260</v>
      </c>
      <c r="U108" s="471">
        <v>4190</v>
      </c>
    </row>
    <row r="109" spans="1:21">
      <c r="A109" s="473" t="s">
        <v>337</v>
      </c>
      <c r="B109" s="507" t="s">
        <v>342</v>
      </c>
      <c r="C109" s="507" t="s">
        <v>521</v>
      </c>
      <c r="D109" s="474" t="s">
        <v>474</v>
      </c>
      <c r="E109" s="471">
        <v>4220</v>
      </c>
      <c r="F109" s="471">
        <v>1570</v>
      </c>
      <c r="G109" s="471">
        <v>1180</v>
      </c>
      <c r="H109" s="471">
        <v>410</v>
      </c>
      <c r="I109" s="471">
        <v>560</v>
      </c>
      <c r="J109" s="471">
        <v>470</v>
      </c>
      <c r="K109" s="471">
        <v>80</v>
      </c>
      <c r="L109" s="471">
        <v>130</v>
      </c>
      <c r="M109" s="471">
        <v>720</v>
      </c>
      <c r="N109" s="471">
        <v>10</v>
      </c>
      <c r="O109" s="475" t="s">
        <v>327</v>
      </c>
      <c r="P109" s="471">
        <v>200</v>
      </c>
      <c r="Q109" s="471">
        <v>310</v>
      </c>
      <c r="R109" s="471">
        <v>160</v>
      </c>
      <c r="S109" s="471">
        <v>400</v>
      </c>
      <c r="T109" s="471">
        <v>70</v>
      </c>
      <c r="U109" s="471">
        <v>2650</v>
      </c>
    </row>
    <row r="110" spans="1:21">
      <c r="A110" s="473" t="s">
        <v>337</v>
      </c>
      <c r="B110" s="507" t="s">
        <v>342</v>
      </c>
      <c r="C110" s="507" t="s">
        <v>522</v>
      </c>
      <c r="D110" s="474" t="s">
        <v>304</v>
      </c>
      <c r="E110" s="471">
        <v>670</v>
      </c>
      <c r="F110" s="471">
        <v>320</v>
      </c>
      <c r="G110" s="471">
        <v>280</v>
      </c>
      <c r="H110" s="471">
        <v>90</v>
      </c>
      <c r="I110" s="471">
        <v>100</v>
      </c>
      <c r="J110" s="471">
        <v>150</v>
      </c>
      <c r="K110" s="471">
        <v>30</v>
      </c>
      <c r="L110" s="471">
        <v>30</v>
      </c>
      <c r="M110" s="471">
        <v>210</v>
      </c>
      <c r="N110" s="475" t="s">
        <v>327</v>
      </c>
      <c r="O110" s="475" t="s">
        <v>327</v>
      </c>
      <c r="P110" s="471">
        <v>110</v>
      </c>
      <c r="Q110" s="471">
        <v>70</v>
      </c>
      <c r="R110" s="471">
        <v>70</v>
      </c>
      <c r="S110" s="471">
        <v>90</v>
      </c>
      <c r="T110" s="471">
        <v>80</v>
      </c>
      <c r="U110" s="471">
        <v>300</v>
      </c>
    </row>
    <row r="111" spans="1:21">
      <c r="A111" s="473" t="s">
        <v>337</v>
      </c>
      <c r="B111" s="507" t="s">
        <v>342</v>
      </c>
      <c r="C111" s="507" t="s">
        <v>549</v>
      </c>
      <c r="D111" s="474" t="s">
        <v>304</v>
      </c>
      <c r="E111" s="471">
        <v>60</v>
      </c>
      <c r="F111" s="471">
        <v>60</v>
      </c>
      <c r="G111" s="471">
        <v>40</v>
      </c>
      <c r="H111" s="475" t="s">
        <v>327</v>
      </c>
      <c r="I111" s="471">
        <v>20</v>
      </c>
      <c r="J111" s="471">
        <v>40</v>
      </c>
      <c r="K111" s="475" t="s">
        <v>327</v>
      </c>
      <c r="L111" s="475" t="s">
        <v>327</v>
      </c>
      <c r="M111" s="471">
        <v>10</v>
      </c>
      <c r="N111" s="475" t="s">
        <v>327</v>
      </c>
      <c r="O111" s="475" t="s">
        <v>327</v>
      </c>
      <c r="P111" s="471">
        <v>30</v>
      </c>
      <c r="Q111" s="471">
        <v>40</v>
      </c>
      <c r="R111" s="471">
        <v>40</v>
      </c>
      <c r="S111" s="471">
        <v>20</v>
      </c>
      <c r="T111" s="471">
        <v>40</v>
      </c>
      <c r="U111" s="475" t="s">
        <v>327</v>
      </c>
    </row>
    <row r="112" spans="1:21">
      <c r="A112" s="473" t="s">
        <v>337</v>
      </c>
      <c r="B112" s="507" t="s">
        <v>343</v>
      </c>
      <c r="C112" s="507" t="s">
        <v>304</v>
      </c>
      <c r="D112" s="474" t="s">
        <v>304</v>
      </c>
      <c r="E112" s="471">
        <v>42800</v>
      </c>
      <c r="F112" s="471">
        <v>27550</v>
      </c>
      <c r="G112" s="471">
        <v>20900</v>
      </c>
      <c r="H112" s="471">
        <v>7110</v>
      </c>
      <c r="I112" s="471">
        <v>12270</v>
      </c>
      <c r="J112" s="471">
        <v>15640</v>
      </c>
      <c r="K112" s="471">
        <v>2380</v>
      </c>
      <c r="L112" s="471">
        <v>3140</v>
      </c>
      <c r="M112" s="471">
        <v>8880</v>
      </c>
      <c r="N112" s="471">
        <v>810</v>
      </c>
      <c r="O112" s="471">
        <v>380</v>
      </c>
      <c r="P112" s="471">
        <v>13490</v>
      </c>
      <c r="Q112" s="471">
        <v>14330</v>
      </c>
      <c r="R112" s="471">
        <v>13140</v>
      </c>
      <c r="S112" s="471">
        <v>15020</v>
      </c>
      <c r="T112" s="471">
        <v>12670</v>
      </c>
      <c r="U112" s="471">
        <v>13940</v>
      </c>
    </row>
    <row r="113" spans="1:21">
      <c r="A113" s="473" t="s">
        <v>337</v>
      </c>
      <c r="B113" s="507" t="s">
        <v>343</v>
      </c>
      <c r="C113" s="507" t="s">
        <v>521</v>
      </c>
      <c r="D113" s="474" t="s">
        <v>304</v>
      </c>
      <c r="E113" s="471">
        <v>42470</v>
      </c>
      <c r="F113" s="471">
        <v>27340</v>
      </c>
      <c r="G113" s="471">
        <v>20730</v>
      </c>
      <c r="H113" s="471">
        <v>7070</v>
      </c>
      <c r="I113" s="471">
        <v>12140</v>
      </c>
      <c r="J113" s="471">
        <v>15540</v>
      </c>
      <c r="K113" s="471">
        <v>2380</v>
      </c>
      <c r="L113" s="471">
        <v>3120</v>
      </c>
      <c r="M113" s="471">
        <v>8780</v>
      </c>
      <c r="N113" s="471">
        <v>790</v>
      </c>
      <c r="O113" s="471">
        <v>380</v>
      </c>
      <c r="P113" s="471">
        <v>13440</v>
      </c>
      <c r="Q113" s="471">
        <v>14230</v>
      </c>
      <c r="R113" s="471">
        <v>13070</v>
      </c>
      <c r="S113" s="471">
        <v>14970</v>
      </c>
      <c r="T113" s="471">
        <v>12650</v>
      </c>
      <c r="U113" s="471">
        <v>13830</v>
      </c>
    </row>
    <row r="114" spans="1:21">
      <c r="A114" s="473" t="s">
        <v>337</v>
      </c>
      <c r="B114" s="507" t="s">
        <v>343</v>
      </c>
      <c r="C114" s="507" t="s">
        <v>521</v>
      </c>
      <c r="D114" s="474" t="s">
        <v>473</v>
      </c>
      <c r="E114" s="471">
        <v>28810</v>
      </c>
      <c r="F114" s="471">
        <v>21600</v>
      </c>
      <c r="G114" s="471">
        <v>16670</v>
      </c>
      <c r="H114" s="471">
        <v>5220</v>
      </c>
      <c r="I114" s="471">
        <v>9540</v>
      </c>
      <c r="J114" s="471">
        <v>12400</v>
      </c>
      <c r="K114" s="471">
        <v>2020</v>
      </c>
      <c r="L114" s="471">
        <v>2620</v>
      </c>
      <c r="M114" s="471">
        <v>7590</v>
      </c>
      <c r="N114" s="471">
        <v>700</v>
      </c>
      <c r="O114" s="471">
        <v>330</v>
      </c>
      <c r="P114" s="471">
        <v>11050</v>
      </c>
      <c r="Q114" s="471">
        <v>12790</v>
      </c>
      <c r="R114" s="471">
        <v>10460</v>
      </c>
      <c r="S114" s="471">
        <v>12130</v>
      </c>
      <c r="T114" s="471">
        <v>9780</v>
      </c>
      <c r="U114" s="471">
        <v>7210</v>
      </c>
    </row>
    <row r="115" spans="1:21">
      <c r="A115" s="473" t="s">
        <v>337</v>
      </c>
      <c r="B115" s="507" t="s">
        <v>343</v>
      </c>
      <c r="C115" s="507" t="s">
        <v>521</v>
      </c>
      <c r="D115" s="474" t="s">
        <v>474</v>
      </c>
      <c r="E115" s="471">
        <v>12360</v>
      </c>
      <c r="F115" s="471">
        <v>5740</v>
      </c>
      <c r="G115" s="471">
        <v>4060</v>
      </c>
      <c r="H115" s="471">
        <v>1850</v>
      </c>
      <c r="I115" s="471">
        <v>2600</v>
      </c>
      <c r="J115" s="471">
        <v>3140</v>
      </c>
      <c r="K115" s="471">
        <v>360</v>
      </c>
      <c r="L115" s="471">
        <v>490</v>
      </c>
      <c r="M115" s="471">
        <v>1190</v>
      </c>
      <c r="N115" s="471">
        <v>80</v>
      </c>
      <c r="O115" s="471">
        <v>40</v>
      </c>
      <c r="P115" s="471">
        <v>2390</v>
      </c>
      <c r="Q115" s="471">
        <v>1440</v>
      </c>
      <c r="R115" s="471">
        <v>2620</v>
      </c>
      <c r="S115" s="471">
        <v>2840</v>
      </c>
      <c r="T115" s="471">
        <v>2870</v>
      </c>
      <c r="U115" s="471">
        <v>6620</v>
      </c>
    </row>
    <row r="116" spans="1:21">
      <c r="A116" s="473" t="s">
        <v>337</v>
      </c>
      <c r="B116" s="507" t="s">
        <v>343</v>
      </c>
      <c r="C116" s="507" t="s">
        <v>522</v>
      </c>
      <c r="D116" s="474" t="s">
        <v>304</v>
      </c>
      <c r="E116" s="471">
        <v>330</v>
      </c>
      <c r="F116" s="471">
        <v>210</v>
      </c>
      <c r="G116" s="471">
        <v>170</v>
      </c>
      <c r="H116" s="471">
        <v>40</v>
      </c>
      <c r="I116" s="471">
        <v>120</v>
      </c>
      <c r="J116" s="471">
        <v>100</v>
      </c>
      <c r="K116" s="475" t="s">
        <v>327</v>
      </c>
      <c r="L116" s="471">
        <v>20</v>
      </c>
      <c r="M116" s="471">
        <v>100</v>
      </c>
      <c r="N116" s="471">
        <v>20</v>
      </c>
      <c r="O116" s="475" t="s">
        <v>327</v>
      </c>
      <c r="P116" s="471">
        <v>50</v>
      </c>
      <c r="Q116" s="471">
        <v>100</v>
      </c>
      <c r="R116" s="471">
        <v>70</v>
      </c>
      <c r="S116" s="471">
        <v>40</v>
      </c>
      <c r="T116" s="471">
        <v>20</v>
      </c>
      <c r="U116" s="471">
        <v>100</v>
      </c>
    </row>
    <row r="117" spans="1:21">
      <c r="A117" s="473" t="s">
        <v>337</v>
      </c>
      <c r="B117" s="507" t="s">
        <v>343</v>
      </c>
      <c r="C117" s="507" t="s">
        <v>549</v>
      </c>
      <c r="D117" s="474" t="s">
        <v>304</v>
      </c>
      <c r="E117" s="471">
        <v>12090</v>
      </c>
      <c r="F117" s="471">
        <v>10340</v>
      </c>
      <c r="G117" s="471">
        <v>7550</v>
      </c>
      <c r="H117" s="471">
        <v>2340</v>
      </c>
      <c r="I117" s="471">
        <v>5100</v>
      </c>
      <c r="J117" s="471">
        <v>6900</v>
      </c>
      <c r="K117" s="471">
        <v>1350</v>
      </c>
      <c r="L117" s="471">
        <v>1160</v>
      </c>
      <c r="M117" s="471">
        <v>900</v>
      </c>
      <c r="N117" s="471">
        <v>420</v>
      </c>
      <c r="O117" s="475" t="s">
        <v>327</v>
      </c>
      <c r="P117" s="471">
        <v>5860</v>
      </c>
      <c r="Q117" s="471">
        <v>6700</v>
      </c>
      <c r="R117" s="471">
        <v>6260</v>
      </c>
      <c r="S117" s="471">
        <v>7810</v>
      </c>
      <c r="T117" s="471">
        <v>7560</v>
      </c>
      <c r="U117" s="471">
        <v>1750</v>
      </c>
    </row>
    <row r="118" spans="1:21">
      <c r="A118" s="473" t="s">
        <v>337</v>
      </c>
      <c r="B118" s="507" t="s">
        <v>344</v>
      </c>
      <c r="C118" s="507" t="s">
        <v>304</v>
      </c>
      <c r="D118" s="474" t="s">
        <v>304</v>
      </c>
      <c r="E118" s="471">
        <v>82460</v>
      </c>
      <c r="F118" s="471">
        <v>47500</v>
      </c>
      <c r="G118" s="471">
        <v>36850</v>
      </c>
      <c r="H118" s="471">
        <v>11690</v>
      </c>
      <c r="I118" s="471">
        <v>17630</v>
      </c>
      <c r="J118" s="471">
        <v>22610</v>
      </c>
      <c r="K118" s="471">
        <v>2670</v>
      </c>
      <c r="L118" s="471">
        <v>4390</v>
      </c>
      <c r="M118" s="471">
        <v>22650</v>
      </c>
      <c r="N118" s="471">
        <v>1130</v>
      </c>
      <c r="O118" s="471">
        <v>640</v>
      </c>
      <c r="P118" s="471">
        <v>19120</v>
      </c>
      <c r="Q118" s="471">
        <v>22260</v>
      </c>
      <c r="R118" s="471">
        <v>15890</v>
      </c>
      <c r="S118" s="471">
        <v>19430</v>
      </c>
      <c r="T118" s="471">
        <v>15340</v>
      </c>
      <c r="U118" s="471">
        <v>33310</v>
      </c>
    </row>
    <row r="119" spans="1:21">
      <c r="A119" s="473" t="s">
        <v>337</v>
      </c>
      <c r="B119" s="507" t="s">
        <v>344</v>
      </c>
      <c r="C119" s="507" t="s">
        <v>521</v>
      </c>
      <c r="D119" s="474" t="s">
        <v>304</v>
      </c>
      <c r="E119" s="471">
        <v>81890</v>
      </c>
      <c r="F119" s="471">
        <v>47230</v>
      </c>
      <c r="G119" s="471">
        <v>36640</v>
      </c>
      <c r="H119" s="471">
        <v>11600</v>
      </c>
      <c r="I119" s="471">
        <v>17500</v>
      </c>
      <c r="J119" s="471">
        <v>22470</v>
      </c>
      <c r="K119" s="471">
        <v>2670</v>
      </c>
      <c r="L119" s="471">
        <v>4350</v>
      </c>
      <c r="M119" s="471">
        <v>22460</v>
      </c>
      <c r="N119" s="471">
        <v>1130</v>
      </c>
      <c r="O119" s="471">
        <v>640</v>
      </c>
      <c r="P119" s="471">
        <v>19010</v>
      </c>
      <c r="Q119" s="471">
        <v>22140</v>
      </c>
      <c r="R119" s="471">
        <v>15820</v>
      </c>
      <c r="S119" s="471">
        <v>19350</v>
      </c>
      <c r="T119" s="471">
        <v>15240</v>
      </c>
      <c r="U119" s="471">
        <v>33050</v>
      </c>
    </row>
    <row r="120" spans="1:21">
      <c r="A120" s="473" t="s">
        <v>337</v>
      </c>
      <c r="B120" s="507" t="s">
        <v>344</v>
      </c>
      <c r="C120" s="507" t="s">
        <v>521</v>
      </c>
      <c r="D120" s="474" t="s">
        <v>473</v>
      </c>
      <c r="E120" s="471">
        <v>48930</v>
      </c>
      <c r="F120" s="471">
        <v>33410</v>
      </c>
      <c r="G120" s="471">
        <v>27080</v>
      </c>
      <c r="H120" s="471">
        <v>7630</v>
      </c>
      <c r="I120" s="471">
        <v>12400</v>
      </c>
      <c r="J120" s="471">
        <v>17220</v>
      </c>
      <c r="K120" s="471">
        <v>1910</v>
      </c>
      <c r="L120" s="471">
        <v>3610</v>
      </c>
      <c r="M120" s="471">
        <v>18300</v>
      </c>
      <c r="N120" s="471">
        <v>830</v>
      </c>
      <c r="O120" s="471">
        <v>450</v>
      </c>
      <c r="P120" s="471">
        <v>14560</v>
      </c>
      <c r="Q120" s="471">
        <v>18280</v>
      </c>
      <c r="R120" s="471">
        <v>11640</v>
      </c>
      <c r="S120" s="471">
        <v>13950</v>
      </c>
      <c r="T120" s="471">
        <v>10960</v>
      </c>
      <c r="U120" s="471">
        <v>15520</v>
      </c>
    </row>
    <row r="121" spans="1:21">
      <c r="A121" s="473" t="s">
        <v>337</v>
      </c>
      <c r="B121" s="507" t="s">
        <v>344</v>
      </c>
      <c r="C121" s="507" t="s">
        <v>521</v>
      </c>
      <c r="D121" s="474" t="s">
        <v>474</v>
      </c>
      <c r="E121" s="471">
        <v>31350</v>
      </c>
      <c r="F121" s="471">
        <v>13830</v>
      </c>
      <c r="G121" s="471">
        <v>9560</v>
      </c>
      <c r="H121" s="471">
        <v>3970</v>
      </c>
      <c r="I121" s="471">
        <v>5090</v>
      </c>
      <c r="J121" s="471">
        <v>5260</v>
      </c>
      <c r="K121" s="471">
        <v>760</v>
      </c>
      <c r="L121" s="471">
        <v>750</v>
      </c>
      <c r="M121" s="471">
        <v>4150</v>
      </c>
      <c r="N121" s="471">
        <v>310</v>
      </c>
      <c r="O121" s="471">
        <v>190</v>
      </c>
      <c r="P121" s="471">
        <v>4450</v>
      </c>
      <c r="Q121" s="471">
        <v>3860</v>
      </c>
      <c r="R121" s="471">
        <v>4180</v>
      </c>
      <c r="S121" s="471">
        <v>5400</v>
      </c>
      <c r="T121" s="471">
        <v>4280</v>
      </c>
      <c r="U121" s="471">
        <v>17530</v>
      </c>
    </row>
    <row r="122" spans="1:21">
      <c r="A122" s="473" t="s">
        <v>337</v>
      </c>
      <c r="B122" s="507" t="s">
        <v>344</v>
      </c>
      <c r="C122" s="507" t="s">
        <v>522</v>
      </c>
      <c r="D122" s="474" t="s">
        <v>304</v>
      </c>
      <c r="E122" s="471">
        <v>570</v>
      </c>
      <c r="F122" s="471">
        <v>260</v>
      </c>
      <c r="G122" s="471">
        <v>220</v>
      </c>
      <c r="H122" s="471">
        <v>90</v>
      </c>
      <c r="I122" s="471">
        <v>130</v>
      </c>
      <c r="J122" s="471">
        <v>130</v>
      </c>
      <c r="K122" s="475" t="s">
        <v>327</v>
      </c>
      <c r="L122" s="471">
        <v>40</v>
      </c>
      <c r="M122" s="471">
        <v>190</v>
      </c>
      <c r="N122" s="475" t="s">
        <v>327</v>
      </c>
      <c r="O122" s="475" t="s">
        <v>327</v>
      </c>
      <c r="P122" s="471">
        <v>110</v>
      </c>
      <c r="Q122" s="471">
        <v>130</v>
      </c>
      <c r="R122" s="471">
        <v>70</v>
      </c>
      <c r="S122" s="471">
        <v>90</v>
      </c>
      <c r="T122" s="471">
        <v>100</v>
      </c>
      <c r="U122" s="471">
        <v>260</v>
      </c>
    </row>
    <row r="123" spans="1:21">
      <c r="A123" s="473" t="s">
        <v>337</v>
      </c>
      <c r="B123" s="507" t="s">
        <v>344</v>
      </c>
      <c r="C123" s="507" t="s">
        <v>549</v>
      </c>
      <c r="D123" s="474" t="s">
        <v>304</v>
      </c>
      <c r="E123" s="471">
        <v>8600</v>
      </c>
      <c r="F123" s="471">
        <v>7460</v>
      </c>
      <c r="G123" s="471">
        <v>5080</v>
      </c>
      <c r="H123" s="471">
        <v>1610</v>
      </c>
      <c r="I123" s="471">
        <v>3300</v>
      </c>
      <c r="J123" s="471">
        <v>4360</v>
      </c>
      <c r="K123" s="471">
        <v>180</v>
      </c>
      <c r="L123" s="471">
        <v>350</v>
      </c>
      <c r="M123" s="471">
        <v>940</v>
      </c>
      <c r="N123" s="471">
        <v>110</v>
      </c>
      <c r="O123" s="471">
        <v>20</v>
      </c>
      <c r="P123" s="471">
        <v>4300</v>
      </c>
      <c r="Q123" s="471">
        <v>5270</v>
      </c>
      <c r="R123" s="471">
        <v>4970</v>
      </c>
      <c r="S123" s="471">
        <v>5590</v>
      </c>
      <c r="T123" s="471">
        <v>5670</v>
      </c>
      <c r="U123" s="471">
        <v>1140</v>
      </c>
    </row>
    <row r="124" spans="1:21">
      <c r="A124" s="473" t="s">
        <v>337</v>
      </c>
      <c r="B124" s="507" t="s">
        <v>345</v>
      </c>
      <c r="C124" s="507" t="s">
        <v>304</v>
      </c>
      <c r="D124" s="474" t="s">
        <v>304</v>
      </c>
      <c r="E124" s="471">
        <v>11430</v>
      </c>
      <c r="F124" s="471">
        <v>7380</v>
      </c>
      <c r="G124" s="471">
        <v>6700</v>
      </c>
      <c r="H124" s="471">
        <v>2210</v>
      </c>
      <c r="I124" s="471">
        <v>3610</v>
      </c>
      <c r="J124" s="471">
        <v>3980</v>
      </c>
      <c r="K124" s="471">
        <v>690</v>
      </c>
      <c r="L124" s="471">
        <v>1250</v>
      </c>
      <c r="M124" s="471">
        <v>5160</v>
      </c>
      <c r="N124" s="471">
        <v>300</v>
      </c>
      <c r="O124" s="471">
        <v>160</v>
      </c>
      <c r="P124" s="471">
        <v>2710</v>
      </c>
      <c r="Q124" s="471">
        <v>2910</v>
      </c>
      <c r="R124" s="471">
        <v>2100</v>
      </c>
      <c r="S124" s="471">
        <v>2300</v>
      </c>
      <c r="T124" s="471">
        <v>1240</v>
      </c>
      <c r="U124" s="471">
        <v>3820</v>
      </c>
    </row>
    <row r="125" spans="1:21">
      <c r="A125" s="473" t="s">
        <v>337</v>
      </c>
      <c r="B125" s="507" t="s">
        <v>345</v>
      </c>
      <c r="C125" s="507" t="s">
        <v>521</v>
      </c>
      <c r="D125" s="474" t="s">
        <v>304</v>
      </c>
      <c r="E125" s="471">
        <v>11240</v>
      </c>
      <c r="F125" s="471">
        <v>7250</v>
      </c>
      <c r="G125" s="471">
        <v>6590</v>
      </c>
      <c r="H125" s="471">
        <v>2180</v>
      </c>
      <c r="I125" s="471">
        <v>3550</v>
      </c>
      <c r="J125" s="471">
        <v>3910</v>
      </c>
      <c r="K125" s="471">
        <v>660</v>
      </c>
      <c r="L125" s="471">
        <v>1210</v>
      </c>
      <c r="M125" s="471">
        <v>5070</v>
      </c>
      <c r="N125" s="471">
        <v>290</v>
      </c>
      <c r="O125" s="471">
        <v>160</v>
      </c>
      <c r="P125" s="471">
        <v>2670</v>
      </c>
      <c r="Q125" s="471">
        <v>2880</v>
      </c>
      <c r="R125" s="471">
        <v>2080</v>
      </c>
      <c r="S125" s="471">
        <v>2280</v>
      </c>
      <c r="T125" s="471">
        <v>1220</v>
      </c>
      <c r="U125" s="471">
        <v>3770</v>
      </c>
    </row>
    <row r="126" spans="1:21">
      <c r="A126" s="473" t="s">
        <v>337</v>
      </c>
      <c r="B126" s="507" t="s">
        <v>345</v>
      </c>
      <c r="C126" s="507" t="s">
        <v>521</v>
      </c>
      <c r="D126" s="474" t="s">
        <v>473</v>
      </c>
      <c r="E126" s="471">
        <v>8960</v>
      </c>
      <c r="F126" s="471">
        <v>6450</v>
      </c>
      <c r="G126" s="471">
        <v>6050</v>
      </c>
      <c r="H126" s="471">
        <v>2010</v>
      </c>
      <c r="I126" s="471">
        <v>3340</v>
      </c>
      <c r="J126" s="471">
        <v>3750</v>
      </c>
      <c r="K126" s="471">
        <v>650</v>
      </c>
      <c r="L126" s="471">
        <v>1160</v>
      </c>
      <c r="M126" s="471">
        <v>4750</v>
      </c>
      <c r="N126" s="471">
        <v>290</v>
      </c>
      <c r="O126" s="471">
        <v>160</v>
      </c>
      <c r="P126" s="471">
        <v>2520</v>
      </c>
      <c r="Q126" s="471">
        <v>2580</v>
      </c>
      <c r="R126" s="471">
        <v>1870</v>
      </c>
      <c r="S126" s="471">
        <v>2090</v>
      </c>
      <c r="T126" s="471">
        <v>1060</v>
      </c>
      <c r="U126" s="471">
        <v>2500</v>
      </c>
    </row>
    <row r="127" spans="1:21">
      <c r="A127" s="473" t="s">
        <v>337</v>
      </c>
      <c r="B127" s="507" t="s">
        <v>345</v>
      </c>
      <c r="C127" s="507" t="s">
        <v>521</v>
      </c>
      <c r="D127" s="474" t="s">
        <v>474</v>
      </c>
      <c r="E127" s="471">
        <v>2060</v>
      </c>
      <c r="F127" s="471">
        <v>790</v>
      </c>
      <c r="G127" s="471">
        <v>540</v>
      </c>
      <c r="H127" s="471">
        <v>170</v>
      </c>
      <c r="I127" s="471">
        <v>210</v>
      </c>
      <c r="J127" s="471">
        <v>160</v>
      </c>
      <c r="K127" s="471">
        <v>10</v>
      </c>
      <c r="L127" s="471">
        <v>50</v>
      </c>
      <c r="M127" s="471">
        <v>310</v>
      </c>
      <c r="N127" s="475" t="s">
        <v>327</v>
      </c>
      <c r="O127" s="475" t="s">
        <v>327</v>
      </c>
      <c r="P127" s="471">
        <v>160</v>
      </c>
      <c r="Q127" s="471">
        <v>290</v>
      </c>
      <c r="R127" s="471">
        <v>210</v>
      </c>
      <c r="S127" s="471">
        <v>190</v>
      </c>
      <c r="T127" s="471">
        <v>170</v>
      </c>
      <c r="U127" s="471">
        <v>1260</v>
      </c>
    </row>
    <row r="128" spans="1:21">
      <c r="A128" s="473" t="s">
        <v>337</v>
      </c>
      <c r="B128" s="507" t="s">
        <v>345</v>
      </c>
      <c r="C128" s="507" t="s">
        <v>522</v>
      </c>
      <c r="D128" s="474" t="s">
        <v>304</v>
      </c>
      <c r="E128" s="471">
        <v>190</v>
      </c>
      <c r="F128" s="471">
        <v>130</v>
      </c>
      <c r="G128" s="471">
        <v>110</v>
      </c>
      <c r="H128" s="471">
        <v>30</v>
      </c>
      <c r="I128" s="471">
        <v>60</v>
      </c>
      <c r="J128" s="471">
        <v>70</v>
      </c>
      <c r="K128" s="471">
        <v>30</v>
      </c>
      <c r="L128" s="471">
        <v>40</v>
      </c>
      <c r="M128" s="471">
        <v>90</v>
      </c>
      <c r="N128" s="471">
        <v>10</v>
      </c>
      <c r="O128" s="475" t="s">
        <v>327</v>
      </c>
      <c r="P128" s="471">
        <v>40</v>
      </c>
      <c r="Q128" s="471">
        <v>30</v>
      </c>
      <c r="R128" s="471">
        <v>20</v>
      </c>
      <c r="S128" s="471">
        <v>30</v>
      </c>
      <c r="T128" s="471">
        <v>20</v>
      </c>
      <c r="U128" s="471">
        <v>50</v>
      </c>
    </row>
    <row r="129" spans="1:21">
      <c r="A129" s="473" t="s">
        <v>337</v>
      </c>
      <c r="B129" s="507" t="s">
        <v>345</v>
      </c>
      <c r="C129" s="507" t="s">
        <v>549</v>
      </c>
      <c r="D129" s="474" t="s">
        <v>304</v>
      </c>
      <c r="E129" s="471">
        <v>120</v>
      </c>
      <c r="F129" s="471">
        <v>100</v>
      </c>
      <c r="G129" s="471">
        <v>80</v>
      </c>
      <c r="H129" s="471">
        <v>50</v>
      </c>
      <c r="I129" s="471">
        <v>60</v>
      </c>
      <c r="J129" s="471">
        <v>80</v>
      </c>
      <c r="K129" s="475" t="s">
        <v>327</v>
      </c>
      <c r="L129" s="475" t="s">
        <v>327</v>
      </c>
      <c r="M129" s="475" t="s">
        <v>327</v>
      </c>
      <c r="N129" s="475" t="s">
        <v>327</v>
      </c>
      <c r="O129" s="475" t="s">
        <v>327</v>
      </c>
      <c r="P129" s="471">
        <v>40</v>
      </c>
      <c r="Q129" s="471">
        <v>10</v>
      </c>
      <c r="R129" s="471">
        <v>70</v>
      </c>
      <c r="S129" s="471">
        <v>70</v>
      </c>
      <c r="T129" s="471">
        <v>100</v>
      </c>
      <c r="U129" s="471">
        <v>20</v>
      </c>
    </row>
    <row r="130" spans="1:21">
      <c r="A130" s="473" t="s">
        <v>337</v>
      </c>
      <c r="B130" s="507" t="s">
        <v>346</v>
      </c>
      <c r="C130" s="507" t="s">
        <v>304</v>
      </c>
      <c r="D130" s="474" t="s">
        <v>304</v>
      </c>
      <c r="E130" s="471">
        <v>29130</v>
      </c>
      <c r="F130" s="471">
        <v>20240</v>
      </c>
      <c r="G130" s="471">
        <v>18020</v>
      </c>
      <c r="H130" s="471">
        <v>5110</v>
      </c>
      <c r="I130" s="471">
        <v>9980</v>
      </c>
      <c r="J130" s="471">
        <v>9680</v>
      </c>
      <c r="K130" s="471">
        <v>2150</v>
      </c>
      <c r="L130" s="471">
        <v>3980</v>
      </c>
      <c r="M130" s="471">
        <v>12970</v>
      </c>
      <c r="N130" s="471">
        <v>1040</v>
      </c>
      <c r="O130" s="471">
        <v>560</v>
      </c>
      <c r="P130" s="471">
        <v>6860</v>
      </c>
      <c r="Q130" s="471">
        <v>7500</v>
      </c>
      <c r="R130" s="471">
        <v>5880</v>
      </c>
      <c r="S130" s="471">
        <v>6650</v>
      </c>
      <c r="T130" s="471">
        <v>3350</v>
      </c>
      <c r="U130" s="471">
        <v>8110</v>
      </c>
    </row>
    <row r="131" spans="1:21">
      <c r="A131" s="473" t="s">
        <v>337</v>
      </c>
      <c r="B131" s="507" t="s">
        <v>346</v>
      </c>
      <c r="C131" s="507" t="s">
        <v>521</v>
      </c>
      <c r="D131" s="474" t="s">
        <v>304</v>
      </c>
      <c r="E131" s="471">
        <v>28130</v>
      </c>
      <c r="F131" s="471">
        <v>19490</v>
      </c>
      <c r="G131" s="471">
        <v>17330</v>
      </c>
      <c r="H131" s="471">
        <v>4890</v>
      </c>
      <c r="I131" s="471">
        <v>9600</v>
      </c>
      <c r="J131" s="471">
        <v>9370</v>
      </c>
      <c r="K131" s="471">
        <v>2040</v>
      </c>
      <c r="L131" s="471">
        <v>3780</v>
      </c>
      <c r="M131" s="471">
        <v>12400</v>
      </c>
      <c r="N131" s="471">
        <v>1010</v>
      </c>
      <c r="O131" s="471">
        <v>530</v>
      </c>
      <c r="P131" s="471">
        <v>6660</v>
      </c>
      <c r="Q131" s="471">
        <v>7250</v>
      </c>
      <c r="R131" s="471">
        <v>5660</v>
      </c>
      <c r="S131" s="471">
        <v>6470</v>
      </c>
      <c r="T131" s="471">
        <v>3170</v>
      </c>
      <c r="U131" s="471">
        <v>7870</v>
      </c>
    </row>
    <row r="132" spans="1:21">
      <c r="A132" s="473" t="s">
        <v>337</v>
      </c>
      <c r="B132" s="507" t="s">
        <v>346</v>
      </c>
      <c r="C132" s="507" t="s">
        <v>521</v>
      </c>
      <c r="D132" s="474" t="s">
        <v>473</v>
      </c>
      <c r="E132" s="471">
        <v>21040</v>
      </c>
      <c r="F132" s="471">
        <v>16300</v>
      </c>
      <c r="G132" s="471">
        <v>14740</v>
      </c>
      <c r="H132" s="471">
        <v>4110</v>
      </c>
      <c r="I132" s="471">
        <v>8260</v>
      </c>
      <c r="J132" s="471">
        <v>8310</v>
      </c>
      <c r="K132" s="471">
        <v>1730</v>
      </c>
      <c r="L132" s="471">
        <v>3380</v>
      </c>
      <c r="M132" s="471">
        <v>10740</v>
      </c>
      <c r="N132" s="471">
        <v>730</v>
      </c>
      <c r="O132" s="471">
        <v>480</v>
      </c>
      <c r="P132" s="471">
        <v>5790</v>
      </c>
      <c r="Q132" s="471">
        <v>5890</v>
      </c>
      <c r="R132" s="471">
        <v>4960</v>
      </c>
      <c r="S132" s="471">
        <v>5450</v>
      </c>
      <c r="T132" s="471">
        <v>2510</v>
      </c>
      <c r="U132" s="471">
        <v>4740</v>
      </c>
    </row>
    <row r="133" spans="1:21">
      <c r="A133" s="473" t="s">
        <v>337</v>
      </c>
      <c r="B133" s="507" t="s">
        <v>346</v>
      </c>
      <c r="C133" s="507" t="s">
        <v>521</v>
      </c>
      <c r="D133" s="474" t="s">
        <v>474</v>
      </c>
      <c r="E133" s="471">
        <v>6320</v>
      </c>
      <c r="F133" s="471">
        <v>3190</v>
      </c>
      <c r="G133" s="471">
        <v>2600</v>
      </c>
      <c r="H133" s="471">
        <v>790</v>
      </c>
      <c r="I133" s="471">
        <v>1340</v>
      </c>
      <c r="J133" s="471">
        <v>1060</v>
      </c>
      <c r="K133" s="471">
        <v>310</v>
      </c>
      <c r="L133" s="471">
        <v>400</v>
      </c>
      <c r="M133" s="471">
        <v>1660</v>
      </c>
      <c r="N133" s="471">
        <v>280</v>
      </c>
      <c r="O133" s="471">
        <v>50</v>
      </c>
      <c r="P133" s="471">
        <v>870</v>
      </c>
      <c r="Q133" s="471">
        <v>1360</v>
      </c>
      <c r="R133" s="471">
        <v>710</v>
      </c>
      <c r="S133" s="471">
        <v>1010</v>
      </c>
      <c r="T133" s="471">
        <v>660</v>
      </c>
      <c r="U133" s="471">
        <v>3130</v>
      </c>
    </row>
    <row r="134" spans="1:21">
      <c r="A134" s="473" t="s">
        <v>337</v>
      </c>
      <c r="B134" s="507" t="s">
        <v>346</v>
      </c>
      <c r="C134" s="507" t="s">
        <v>522</v>
      </c>
      <c r="D134" s="474" t="s">
        <v>304</v>
      </c>
      <c r="E134" s="471">
        <v>1000</v>
      </c>
      <c r="F134" s="471">
        <v>750</v>
      </c>
      <c r="G134" s="471">
        <v>680</v>
      </c>
      <c r="H134" s="471">
        <v>220</v>
      </c>
      <c r="I134" s="471">
        <v>380</v>
      </c>
      <c r="J134" s="471">
        <v>310</v>
      </c>
      <c r="K134" s="471">
        <v>110</v>
      </c>
      <c r="L134" s="471">
        <v>200</v>
      </c>
      <c r="M134" s="471">
        <v>570</v>
      </c>
      <c r="N134" s="471">
        <v>30</v>
      </c>
      <c r="O134" s="471">
        <v>30</v>
      </c>
      <c r="P134" s="471">
        <v>210</v>
      </c>
      <c r="Q134" s="471">
        <v>250</v>
      </c>
      <c r="R134" s="471">
        <v>210</v>
      </c>
      <c r="S134" s="471">
        <v>180</v>
      </c>
      <c r="T134" s="471">
        <v>180</v>
      </c>
      <c r="U134" s="471">
        <v>240</v>
      </c>
    </row>
    <row r="135" spans="1:21">
      <c r="A135" s="473" t="s">
        <v>337</v>
      </c>
      <c r="B135" s="507" t="s">
        <v>346</v>
      </c>
      <c r="C135" s="507" t="s">
        <v>549</v>
      </c>
      <c r="D135" s="474" t="s">
        <v>304</v>
      </c>
      <c r="E135" s="471">
        <v>510</v>
      </c>
      <c r="F135" s="471">
        <v>510</v>
      </c>
      <c r="G135" s="471">
        <v>510</v>
      </c>
      <c r="H135" s="471">
        <v>380</v>
      </c>
      <c r="I135" s="471">
        <v>510</v>
      </c>
      <c r="J135" s="471">
        <v>430</v>
      </c>
      <c r="K135" s="471">
        <v>280</v>
      </c>
      <c r="L135" s="471">
        <v>300</v>
      </c>
      <c r="M135" s="471">
        <v>280</v>
      </c>
      <c r="N135" s="471">
        <v>270</v>
      </c>
      <c r="O135" s="475" t="s">
        <v>327</v>
      </c>
      <c r="P135" s="471">
        <v>410</v>
      </c>
      <c r="Q135" s="471">
        <v>340</v>
      </c>
      <c r="R135" s="471">
        <v>430</v>
      </c>
      <c r="S135" s="471">
        <v>430</v>
      </c>
      <c r="T135" s="471">
        <v>470</v>
      </c>
      <c r="U135" s="475" t="s">
        <v>327</v>
      </c>
    </row>
    <row r="136" spans="1:21">
      <c r="A136" s="473" t="s">
        <v>337</v>
      </c>
      <c r="B136" s="507" t="s">
        <v>347</v>
      </c>
      <c r="C136" s="507" t="s">
        <v>304</v>
      </c>
      <c r="D136" s="474" t="s">
        <v>304</v>
      </c>
      <c r="E136" s="471">
        <v>107350</v>
      </c>
      <c r="F136" s="471">
        <v>65220</v>
      </c>
      <c r="G136" s="471">
        <v>54880</v>
      </c>
      <c r="H136" s="471">
        <v>16220</v>
      </c>
      <c r="I136" s="471">
        <v>27310</v>
      </c>
      <c r="J136" s="471">
        <v>32580</v>
      </c>
      <c r="K136" s="471">
        <v>3760</v>
      </c>
      <c r="L136" s="471">
        <v>8030</v>
      </c>
      <c r="M136" s="471">
        <v>40410</v>
      </c>
      <c r="N136" s="471">
        <v>1500</v>
      </c>
      <c r="O136" s="471">
        <v>1080</v>
      </c>
      <c r="P136" s="471">
        <v>24260</v>
      </c>
      <c r="Q136" s="471">
        <v>27820</v>
      </c>
      <c r="R136" s="471">
        <v>19980</v>
      </c>
      <c r="S136" s="471">
        <v>25650</v>
      </c>
      <c r="T136" s="471">
        <v>14870</v>
      </c>
      <c r="U136" s="471">
        <v>39790</v>
      </c>
    </row>
    <row r="137" spans="1:21">
      <c r="A137" s="473" t="s">
        <v>337</v>
      </c>
      <c r="B137" s="507" t="s">
        <v>347</v>
      </c>
      <c r="C137" s="507" t="s">
        <v>521</v>
      </c>
      <c r="D137" s="474" t="s">
        <v>304</v>
      </c>
      <c r="E137" s="471">
        <v>106470</v>
      </c>
      <c r="F137" s="471">
        <v>64620</v>
      </c>
      <c r="G137" s="471">
        <v>54340</v>
      </c>
      <c r="H137" s="471">
        <v>15990</v>
      </c>
      <c r="I137" s="471">
        <v>27040</v>
      </c>
      <c r="J137" s="471">
        <v>32260</v>
      </c>
      <c r="K137" s="471">
        <v>3750</v>
      </c>
      <c r="L137" s="471">
        <v>7950</v>
      </c>
      <c r="M137" s="471">
        <v>39960</v>
      </c>
      <c r="N137" s="471">
        <v>1500</v>
      </c>
      <c r="O137" s="471">
        <v>1080</v>
      </c>
      <c r="P137" s="471">
        <v>23960</v>
      </c>
      <c r="Q137" s="471">
        <v>27590</v>
      </c>
      <c r="R137" s="471">
        <v>19740</v>
      </c>
      <c r="S137" s="471">
        <v>25530</v>
      </c>
      <c r="T137" s="471">
        <v>14760</v>
      </c>
      <c r="U137" s="471">
        <v>39510</v>
      </c>
    </row>
    <row r="138" spans="1:21">
      <c r="A138" s="473" t="s">
        <v>337</v>
      </c>
      <c r="B138" s="507" t="s">
        <v>347</v>
      </c>
      <c r="C138" s="507" t="s">
        <v>521</v>
      </c>
      <c r="D138" s="474" t="s">
        <v>473</v>
      </c>
      <c r="E138" s="471">
        <v>80620</v>
      </c>
      <c r="F138" s="471">
        <v>52220</v>
      </c>
      <c r="G138" s="471">
        <v>46040</v>
      </c>
      <c r="H138" s="471">
        <v>13740</v>
      </c>
      <c r="I138" s="471">
        <v>21830</v>
      </c>
      <c r="J138" s="471">
        <v>27460</v>
      </c>
      <c r="K138" s="471">
        <v>3130</v>
      </c>
      <c r="L138" s="471">
        <v>6190</v>
      </c>
      <c r="M138" s="471">
        <v>35340</v>
      </c>
      <c r="N138" s="471">
        <v>1280</v>
      </c>
      <c r="O138" s="471">
        <v>930</v>
      </c>
      <c r="P138" s="471">
        <v>20610</v>
      </c>
      <c r="Q138" s="471">
        <v>24530</v>
      </c>
      <c r="R138" s="471">
        <v>15090</v>
      </c>
      <c r="S138" s="471">
        <v>20250</v>
      </c>
      <c r="T138" s="471">
        <v>10360</v>
      </c>
      <c r="U138" s="471">
        <v>28400</v>
      </c>
    </row>
    <row r="139" spans="1:21">
      <c r="A139" s="473" t="s">
        <v>337</v>
      </c>
      <c r="B139" s="507" t="s">
        <v>347</v>
      </c>
      <c r="C139" s="507" t="s">
        <v>521</v>
      </c>
      <c r="D139" s="474" t="s">
        <v>474</v>
      </c>
      <c r="E139" s="471">
        <v>23500</v>
      </c>
      <c r="F139" s="471">
        <v>12390</v>
      </c>
      <c r="G139" s="471">
        <v>8300</v>
      </c>
      <c r="H139" s="471">
        <v>2250</v>
      </c>
      <c r="I139" s="471">
        <v>5210</v>
      </c>
      <c r="J139" s="471">
        <v>4800</v>
      </c>
      <c r="K139" s="471">
        <v>620</v>
      </c>
      <c r="L139" s="471">
        <v>1760</v>
      </c>
      <c r="M139" s="471">
        <v>4620</v>
      </c>
      <c r="N139" s="471">
        <v>220</v>
      </c>
      <c r="O139" s="471">
        <v>150</v>
      </c>
      <c r="P139" s="471">
        <v>3350</v>
      </c>
      <c r="Q139" s="471">
        <v>3060</v>
      </c>
      <c r="R139" s="471">
        <v>4660</v>
      </c>
      <c r="S139" s="471">
        <v>5290</v>
      </c>
      <c r="T139" s="471">
        <v>4400</v>
      </c>
      <c r="U139" s="471">
        <v>11110</v>
      </c>
    </row>
    <row r="140" spans="1:21">
      <c r="A140" s="473" t="s">
        <v>337</v>
      </c>
      <c r="B140" s="507" t="s">
        <v>347</v>
      </c>
      <c r="C140" s="507" t="s">
        <v>522</v>
      </c>
      <c r="D140" s="474" t="s">
        <v>304</v>
      </c>
      <c r="E140" s="471">
        <v>890</v>
      </c>
      <c r="F140" s="471">
        <v>600</v>
      </c>
      <c r="G140" s="471">
        <v>540</v>
      </c>
      <c r="H140" s="471">
        <v>230</v>
      </c>
      <c r="I140" s="471">
        <v>260</v>
      </c>
      <c r="J140" s="471">
        <v>320</v>
      </c>
      <c r="K140" s="471">
        <v>10</v>
      </c>
      <c r="L140" s="471">
        <v>80</v>
      </c>
      <c r="M140" s="471">
        <v>450</v>
      </c>
      <c r="N140" s="475" t="s">
        <v>327</v>
      </c>
      <c r="O140" s="475" t="s">
        <v>327</v>
      </c>
      <c r="P140" s="471">
        <v>300</v>
      </c>
      <c r="Q140" s="471">
        <v>230</v>
      </c>
      <c r="R140" s="471">
        <v>240</v>
      </c>
      <c r="S140" s="471">
        <v>120</v>
      </c>
      <c r="T140" s="471">
        <v>110</v>
      </c>
      <c r="U140" s="471">
        <v>280</v>
      </c>
    </row>
    <row r="141" spans="1:21">
      <c r="A141" s="473" t="s">
        <v>337</v>
      </c>
      <c r="B141" s="507" t="s">
        <v>347</v>
      </c>
      <c r="C141" s="507" t="s">
        <v>549</v>
      </c>
      <c r="D141" s="474" t="s">
        <v>304</v>
      </c>
      <c r="E141" s="471">
        <v>7440</v>
      </c>
      <c r="F141" s="471">
        <v>6400</v>
      </c>
      <c r="G141" s="471">
        <v>4830</v>
      </c>
      <c r="H141" s="471">
        <v>1130</v>
      </c>
      <c r="I141" s="471">
        <v>3580</v>
      </c>
      <c r="J141" s="471">
        <v>4160</v>
      </c>
      <c r="K141" s="471">
        <v>150</v>
      </c>
      <c r="L141" s="471">
        <v>1670</v>
      </c>
      <c r="M141" s="471">
        <v>1710</v>
      </c>
      <c r="N141" s="471">
        <v>100</v>
      </c>
      <c r="O141" s="471">
        <v>80</v>
      </c>
      <c r="P141" s="471">
        <v>2490</v>
      </c>
      <c r="Q141" s="471">
        <v>2040</v>
      </c>
      <c r="R141" s="471">
        <v>4460</v>
      </c>
      <c r="S141" s="471">
        <v>5010</v>
      </c>
      <c r="T141" s="471">
        <v>5570</v>
      </c>
      <c r="U141" s="471">
        <v>1040</v>
      </c>
    </row>
    <row r="142" spans="1:21">
      <c r="A142" s="473" t="s">
        <v>337</v>
      </c>
      <c r="B142" s="507" t="s">
        <v>348</v>
      </c>
      <c r="C142" s="507" t="s">
        <v>304</v>
      </c>
      <c r="D142" s="474" t="s">
        <v>304</v>
      </c>
      <c r="E142" s="471">
        <v>17810</v>
      </c>
      <c r="F142" s="471">
        <v>11130</v>
      </c>
      <c r="G142" s="471">
        <v>9630</v>
      </c>
      <c r="H142" s="471">
        <v>3000</v>
      </c>
      <c r="I142" s="471">
        <v>5110</v>
      </c>
      <c r="J142" s="471">
        <v>5620</v>
      </c>
      <c r="K142" s="471">
        <v>930</v>
      </c>
      <c r="L142" s="471">
        <v>1760</v>
      </c>
      <c r="M142" s="471">
        <v>6800</v>
      </c>
      <c r="N142" s="471">
        <v>420</v>
      </c>
      <c r="O142" s="471">
        <v>350</v>
      </c>
      <c r="P142" s="471">
        <v>4050</v>
      </c>
      <c r="Q142" s="471">
        <v>4100</v>
      </c>
      <c r="R142" s="471">
        <v>3060</v>
      </c>
      <c r="S142" s="471">
        <v>3980</v>
      </c>
      <c r="T142" s="471">
        <v>1950</v>
      </c>
      <c r="U142" s="471">
        <v>6360</v>
      </c>
    </row>
    <row r="143" spans="1:21">
      <c r="A143" s="473" t="s">
        <v>337</v>
      </c>
      <c r="B143" s="507" t="s">
        <v>348</v>
      </c>
      <c r="C143" s="507" t="s">
        <v>521</v>
      </c>
      <c r="D143" s="474" t="s">
        <v>304</v>
      </c>
      <c r="E143" s="471">
        <v>17470</v>
      </c>
      <c r="F143" s="471">
        <v>10880</v>
      </c>
      <c r="G143" s="471">
        <v>9450</v>
      </c>
      <c r="H143" s="471">
        <v>2900</v>
      </c>
      <c r="I143" s="471">
        <v>5020</v>
      </c>
      <c r="J143" s="471">
        <v>5540</v>
      </c>
      <c r="K143" s="471">
        <v>930</v>
      </c>
      <c r="L143" s="471">
        <v>1730</v>
      </c>
      <c r="M143" s="471">
        <v>6690</v>
      </c>
      <c r="N143" s="471">
        <v>420</v>
      </c>
      <c r="O143" s="471">
        <v>330</v>
      </c>
      <c r="P143" s="471">
        <v>3990</v>
      </c>
      <c r="Q143" s="471">
        <v>4000</v>
      </c>
      <c r="R143" s="471">
        <v>3010</v>
      </c>
      <c r="S143" s="471">
        <v>3890</v>
      </c>
      <c r="T143" s="471">
        <v>1890</v>
      </c>
      <c r="U143" s="471">
        <v>6280</v>
      </c>
    </row>
    <row r="144" spans="1:21">
      <c r="A144" s="473" t="s">
        <v>337</v>
      </c>
      <c r="B144" s="507" t="s">
        <v>348</v>
      </c>
      <c r="C144" s="507" t="s">
        <v>521</v>
      </c>
      <c r="D144" s="474" t="s">
        <v>473</v>
      </c>
      <c r="E144" s="471">
        <v>13240</v>
      </c>
      <c r="F144" s="471">
        <v>9220</v>
      </c>
      <c r="G144" s="471">
        <v>8400</v>
      </c>
      <c r="H144" s="471">
        <v>2650</v>
      </c>
      <c r="I144" s="471">
        <v>4630</v>
      </c>
      <c r="J144" s="471">
        <v>5140</v>
      </c>
      <c r="K144" s="471">
        <v>870</v>
      </c>
      <c r="L144" s="471">
        <v>1690</v>
      </c>
      <c r="M144" s="471">
        <v>6080</v>
      </c>
      <c r="N144" s="471">
        <v>390</v>
      </c>
      <c r="O144" s="471">
        <v>290</v>
      </c>
      <c r="P144" s="471">
        <v>3630</v>
      </c>
      <c r="Q144" s="471">
        <v>3450</v>
      </c>
      <c r="R144" s="471">
        <v>2730</v>
      </c>
      <c r="S144" s="471">
        <v>3310</v>
      </c>
      <c r="T144" s="471">
        <v>1490</v>
      </c>
      <c r="U144" s="471">
        <v>4020</v>
      </c>
    </row>
    <row r="145" spans="1:21">
      <c r="A145" s="473" t="s">
        <v>337</v>
      </c>
      <c r="B145" s="507" t="s">
        <v>348</v>
      </c>
      <c r="C145" s="507" t="s">
        <v>521</v>
      </c>
      <c r="D145" s="474" t="s">
        <v>474</v>
      </c>
      <c r="E145" s="471">
        <v>3920</v>
      </c>
      <c r="F145" s="471">
        <v>1660</v>
      </c>
      <c r="G145" s="471">
        <v>1040</v>
      </c>
      <c r="H145" s="471">
        <v>250</v>
      </c>
      <c r="I145" s="471">
        <v>390</v>
      </c>
      <c r="J145" s="471">
        <v>400</v>
      </c>
      <c r="K145" s="471">
        <v>50</v>
      </c>
      <c r="L145" s="471">
        <v>50</v>
      </c>
      <c r="M145" s="471">
        <v>600</v>
      </c>
      <c r="N145" s="471">
        <v>30</v>
      </c>
      <c r="O145" s="471">
        <v>40</v>
      </c>
      <c r="P145" s="471">
        <v>360</v>
      </c>
      <c r="Q145" s="471">
        <v>550</v>
      </c>
      <c r="R145" s="471">
        <v>280</v>
      </c>
      <c r="S145" s="471">
        <v>590</v>
      </c>
      <c r="T145" s="471">
        <v>410</v>
      </c>
      <c r="U145" s="471">
        <v>2260</v>
      </c>
    </row>
    <row r="146" spans="1:21">
      <c r="A146" s="473" t="s">
        <v>337</v>
      </c>
      <c r="B146" s="507" t="s">
        <v>348</v>
      </c>
      <c r="C146" s="507" t="s">
        <v>522</v>
      </c>
      <c r="D146" s="474" t="s">
        <v>304</v>
      </c>
      <c r="E146" s="471">
        <v>340</v>
      </c>
      <c r="F146" s="471">
        <v>240</v>
      </c>
      <c r="G146" s="471">
        <v>190</v>
      </c>
      <c r="H146" s="471">
        <v>90</v>
      </c>
      <c r="I146" s="471">
        <v>90</v>
      </c>
      <c r="J146" s="471">
        <v>70</v>
      </c>
      <c r="K146" s="475" t="s">
        <v>327</v>
      </c>
      <c r="L146" s="471">
        <v>30</v>
      </c>
      <c r="M146" s="471">
        <v>120</v>
      </c>
      <c r="N146" s="475" t="s">
        <v>327</v>
      </c>
      <c r="O146" s="471">
        <v>20</v>
      </c>
      <c r="P146" s="471">
        <v>60</v>
      </c>
      <c r="Q146" s="471">
        <v>100</v>
      </c>
      <c r="R146" s="471">
        <v>50</v>
      </c>
      <c r="S146" s="471">
        <v>80</v>
      </c>
      <c r="T146" s="471">
        <v>60</v>
      </c>
      <c r="U146" s="471">
        <v>80</v>
      </c>
    </row>
    <row r="147" spans="1:21">
      <c r="A147" s="473" t="s">
        <v>337</v>
      </c>
      <c r="B147" s="507" t="s">
        <v>348</v>
      </c>
      <c r="C147" s="507" t="s">
        <v>549</v>
      </c>
      <c r="D147" s="474" t="s">
        <v>304</v>
      </c>
      <c r="E147" s="471">
        <v>320</v>
      </c>
      <c r="F147" s="471">
        <v>300</v>
      </c>
      <c r="G147" s="471">
        <v>200</v>
      </c>
      <c r="H147" s="471">
        <v>80</v>
      </c>
      <c r="I147" s="471">
        <v>50</v>
      </c>
      <c r="J147" s="471">
        <v>170</v>
      </c>
      <c r="K147" s="471">
        <v>10</v>
      </c>
      <c r="L147" s="471">
        <v>20</v>
      </c>
      <c r="M147" s="471">
        <v>20</v>
      </c>
      <c r="N147" s="475" t="s">
        <v>327</v>
      </c>
      <c r="O147" s="471">
        <v>10</v>
      </c>
      <c r="P147" s="471">
        <v>130</v>
      </c>
      <c r="Q147" s="471">
        <v>140</v>
      </c>
      <c r="R147" s="471">
        <v>170</v>
      </c>
      <c r="S147" s="471">
        <v>190</v>
      </c>
      <c r="T147" s="471">
        <v>260</v>
      </c>
      <c r="U147" s="471">
        <v>10</v>
      </c>
    </row>
    <row r="148" spans="1:21">
      <c r="A148" s="473" t="s">
        <v>337</v>
      </c>
      <c r="B148" s="507" t="s">
        <v>349</v>
      </c>
      <c r="C148" s="507" t="s">
        <v>304</v>
      </c>
      <c r="D148" s="474" t="s">
        <v>304</v>
      </c>
      <c r="E148" s="471">
        <v>14310</v>
      </c>
      <c r="F148" s="471">
        <v>9420</v>
      </c>
      <c r="G148" s="471">
        <v>8060</v>
      </c>
      <c r="H148" s="471">
        <v>2560</v>
      </c>
      <c r="I148" s="471">
        <v>4590</v>
      </c>
      <c r="J148" s="471">
        <v>4440</v>
      </c>
      <c r="K148" s="471">
        <v>820</v>
      </c>
      <c r="L148" s="471">
        <v>1470</v>
      </c>
      <c r="M148" s="471">
        <v>5550</v>
      </c>
      <c r="N148" s="471">
        <v>350</v>
      </c>
      <c r="O148" s="471">
        <v>270</v>
      </c>
      <c r="P148" s="471">
        <v>3290</v>
      </c>
      <c r="Q148" s="471">
        <v>3950</v>
      </c>
      <c r="R148" s="471">
        <v>2860</v>
      </c>
      <c r="S148" s="471">
        <v>3430</v>
      </c>
      <c r="T148" s="471">
        <v>1630</v>
      </c>
      <c r="U148" s="471">
        <v>4400</v>
      </c>
    </row>
    <row r="149" spans="1:21">
      <c r="A149" s="473" t="s">
        <v>337</v>
      </c>
      <c r="B149" s="507" t="s">
        <v>349</v>
      </c>
      <c r="C149" s="507" t="s">
        <v>521</v>
      </c>
      <c r="D149" s="474" t="s">
        <v>304</v>
      </c>
      <c r="E149" s="471">
        <v>14110</v>
      </c>
      <c r="F149" s="471">
        <v>9240</v>
      </c>
      <c r="G149" s="471">
        <v>7890</v>
      </c>
      <c r="H149" s="471">
        <v>2480</v>
      </c>
      <c r="I149" s="471">
        <v>4510</v>
      </c>
      <c r="J149" s="471">
        <v>4350</v>
      </c>
      <c r="K149" s="471">
        <v>800</v>
      </c>
      <c r="L149" s="471">
        <v>1450</v>
      </c>
      <c r="M149" s="471">
        <v>5410</v>
      </c>
      <c r="N149" s="471">
        <v>350</v>
      </c>
      <c r="O149" s="471">
        <v>260</v>
      </c>
      <c r="P149" s="471">
        <v>3230</v>
      </c>
      <c r="Q149" s="471">
        <v>3890</v>
      </c>
      <c r="R149" s="471">
        <v>2800</v>
      </c>
      <c r="S149" s="471">
        <v>3370</v>
      </c>
      <c r="T149" s="471">
        <v>1580</v>
      </c>
      <c r="U149" s="471">
        <v>4380</v>
      </c>
    </row>
    <row r="150" spans="1:21">
      <c r="A150" s="473" t="s">
        <v>337</v>
      </c>
      <c r="B150" s="507" t="s">
        <v>349</v>
      </c>
      <c r="C150" s="507" t="s">
        <v>521</v>
      </c>
      <c r="D150" s="474" t="s">
        <v>473</v>
      </c>
      <c r="E150" s="471">
        <v>10980</v>
      </c>
      <c r="F150" s="471">
        <v>8150</v>
      </c>
      <c r="G150" s="471">
        <v>7260</v>
      </c>
      <c r="H150" s="471">
        <v>2210</v>
      </c>
      <c r="I150" s="471">
        <v>4180</v>
      </c>
      <c r="J150" s="471">
        <v>4050</v>
      </c>
      <c r="K150" s="471">
        <v>740</v>
      </c>
      <c r="L150" s="471">
        <v>1390</v>
      </c>
      <c r="M150" s="471">
        <v>5120</v>
      </c>
      <c r="N150" s="471">
        <v>290</v>
      </c>
      <c r="O150" s="471">
        <v>250</v>
      </c>
      <c r="P150" s="471">
        <v>2950</v>
      </c>
      <c r="Q150" s="471">
        <v>3430</v>
      </c>
      <c r="R150" s="471">
        <v>2570</v>
      </c>
      <c r="S150" s="471">
        <v>2940</v>
      </c>
      <c r="T150" s="471">
        <v>1400</v>
      </c>
      <c r="U150" s="471">
        <v>2830</v>
      </c>
    </row>
    <row r="151" spans="1:21">
      <c r="A151" s="473" t="s">
        <v>337</v>
      </c>
      <c r="B151" s="507" t="s">
        <v>349</v>
      </c>
      <c r="C151" s="507" t="s">
        <v>521</v>
      </c>
      <c r="D151" s="474" t="s">
        <v>474</v>
      </c>
      <c r="E151" s="471">
        <v>2640</v>
      </c>
      <c r="F151" s="471">
        <v>1090</v>
      </c>
      <c r="G151" s="471">
        <v>630</v>
      </c>
      <c r="H151" s="471">
        <v>270</v>
      </c>
      <c r="I151" s="471">
        <v>330</v>
      </c>
      <c r="J151" s="471">
        <v>300</v>
      </c>
      <c r="K151" s="471">
        <v>60</v>
      </c>
      <c r="L151" s="471">
        <v>60</v>
      </c>
      <c r="M151" s="471">
        <v>290</v>
      </c>
      <c r="N151" s="471">
        <v>60</v>
      </c>
      <c r="O151" s="471">
        <v>10</v>
      </c>
      <c r="P151" s="471">
        <v>290</v>
      </c>
      <c r="Q151" s="471">
        <v>450</v>
      </c>
      <c r="R151" s="471">
        <v>230</v>
      </c>
      <c r="S151" s="471">
        <v>430</v>
      </c>
      <c r="T151" s="471">
        <v>190</v>
      </c>
      <c r="U151" s="471">
        <v>1550</v>
      </c>
    </row>
    <row r="152" spans="1:21">
      <c r="A152" s="473" t="s">
        <v>337</v>
      </c>
      <c r="B152" s="507" t="s">
        <v>349</v>
      </c>
      <c r="C152" s="507" t="s">
        <v>522</v>
      </c>
      <c r="D152" s="474" t="s">
        <v>304</v>
      </c>
      <c r="E152" s="471">
        <v>200</v>
      </c>
      <c r="F152" s="471">
        <v>180</v>
      </c>
      <c r="G152" s="471">
        <v>160</v>
      </c>
      <c r="H152" s="471">
        <v>80</v>
      </c>
      <c r="I152" s="471">
        <v>70</v>
      </c>
      <c r="J152" s="471">
        <v>90</v>
      </c>
      <c r="K152" s="471">
        <v>10</v>
      </c>
      <c r="L152" s="471">
        <v>20</v>
      </c>
      <c r="M152" s="471">
        <v>130</v>
      </c>
      <c r="N152" s="475" t="s">
        <v>327</v>
      </c>
      <c r="O152" s="471">
        <v>10</v>
      </c>
      <c r="P152" s="471">
        <v>60</v>
      </c>
      <c r="Q152" s="471">
        <v>60</v>
      </c>
      <c r="R152" s="471">
        <v>60</v>
      </c>
      <c r="S152" s="471">
        <v>60</v>
      </c>
      <c r="T152" s="471">
        <v>50</v>
      </c>
      <c r="U152" s="471">
        <v>20</v>
      </c>
    </row>
    <row r="153" spans="1:21">
      <c r="A153" s="473" t="s">
        <v>337</v>
      </c>
      <c r="B153" s="507" t="s">
        <v>349</v>
      </c>
      <c r="C153" s="507" t="s">
        <v>549</v>
      </c>
      <c r="D153" s="474" t="s">
        <v>304</v>
      </c>
      <c r="E153" s="471">
        <v>190</v>
      </c>
      <c r="F153" s="471">
        <v>180</v>
      </c>
      <c r="G153" s="471">
        <v>180</v>
      </c>
      <c r="H153" s="471">
        <v>150</v>
      </c>
      <c r="I153" s="471">
        <v>170</v>
      </c>
      <c r="J153" s="471">
        <v>170</v>
      </c>
      <c r="K153" s="471">
        <v>40</v>
      </c>
      <c r="L153" s="471">
        <v>20</v>
      </c>
      <c r="M153" s="471">
        <v>10</v>
      </c>
      <c r="N153" s="471">
        <v>30</v>
      </c>
      <c r="O153" s="475" t="s">
        <v>327</v>
      </c>
      <c r="P153" s="471">
        <v>70</v>
      </c>
      <c r="Q153" s="471">
        <v>10</v>
      </c>
      <c r="R153" s="471">
        <v>120</v>
      </c>
      <c r="S153" s="471">
        <v>130</v>
      </c>
      <c r="T153" s="471">
        <v>70</v>
      </c>
      <c r="U153" s="475" t="s">
        <v>327</v>
      </c>
    </row>
    <row r="154" spans="1:21">
      <c r="A154" s="473" t="s">
        <v>337</v>
      </c>
      <c r="B154" s="507" t="s">
        <v>350</v>
      </c>
      <c r="C154" s="507" t="s">
        <v>304</v>
      </c>
      <c r="D154" s="474" t="s">
        <v>304</v>
      </c>
      <c r="E154" s="471">
        <v>93580</v>
      </c>
      <c r="F154" s="471">
        <v>59230</v>
      </c>
      <c r="G154" s="471">
        <v>47350</v>
      </c>
      <c r="H154" s="471">
        <v>15330</v>
      </c>
      <c r="I154" s="471">
        <v>25460</v>
      </c>
      <c r="J154" s="471">
        <v>31510</v>
      </c>
      <c r="K154" s="471">
        <v>3950</v>
      </c>
      <c r="L154" s="471">
        <v>6100</v>
      </c>
      <c r="M154" s="471">
        <v>26510</v>
      </c>
      <c r="N154" s="471">
        <v>1770</v>
      </c>
      <c r="O154" s="471">
        <v>1010</v>
      </c>
      <c r="P154" s="471">
        <v>24750</v>
      </c>
      <c r="Q154" s="471">
        <v>30280</v>
      </c>
      <c r="R154" s="471">
        <v>23320</v>
      </c>
      <c r="S154" s="471">
        <v>26470</v>
      </c>
      <c r="T154" s="471">
        <v>18420</v>
      </c>
      <c r="U154" s="471">
        <v>30060</v>
      </c>
    </row>
    <row r="155" spans="1:21">
      <c r="A155" s="473" t="s">
        <v>337</v>
      </c>
      <c r="B155" s="507" t="s">
        <v>350</v>
      </c>
      <c r="C155" s="507" t="s">
        <v>521</v>
      </c>
      <c r="D155" s="474" t="s">
        <v>304</v>
      </c>
      <c r="E155" s="471">
        <v>92620</v>
      </c>
      <c r="F155" s="471">
        <v>58440</v>
      </c>
      <c r="G155" s="471">
        <v>46650</v>
      </c>
      <c r="H155" s="471">
        <v>15180</v>
      </c>
      <c r="I155" s="471">
        <v>25070</v>
      </c>
      <c r="J155" s="471">
        <v>31240</v>
      </c>
      <c r="K155" s="471">
        <v>3840</v>
      </c>
      <c r="L155" s="471">
        <v>5970</v>
      </c>
      <c r="M155" s="471">
        <v>26000</v>
      </c>
      <c r="N155" s="471">
        <v>1710</v>
      </c>
      <c r="O155" s="471">
        <v>920</v>
      </c>
      <c r="P155" s="471">
        <v>24390</v>
      </c>
      <c r="Q155" s="471">
        <v>30000</v>
      </c>
      <c r="R155" s="471">
        <v>23110</v>
      </c>
      <c r="S155" s="471">
        <v>26190</v>
      </c>
      <c r="T155" s="471">
        <v>18230</v>
      </c>
      <c r="U155" s="471">
        <v>29900</v>
      </c>
    </row>
    <row r="156" spans="1:21">
      <c r="A156" s="473" t="s">
        <v>337</v>
      </c>
      <c r="B156" s="507" t="s">
        <v>350</v>
      </c>
      <c r="C156" s="507" t="s">
        <v>521</v>
      </c>
      <c r="D156" s="474" t="s">
        <v>473</v>
      </c>
      <c r="E156" s="471">
        <v>64190</v>
      </c>
      <c r="F156" s="471">
        <v>46310</v>
      </c>
      <c r="G156" s="471">
        <v>38440</v>
      </c>
      <c r="H156" s="471">
        <v>12200</v>
      </c>
      <c r="I156" s="471">
        <v>19700</v>
      </c>
      <c r="J156" s="471">
        <v>26080</v>
      </c>
      <c r="K156" s="471">
        <v>2770</v>
      </c>
      <c r="L156" s="471">
        <v>4880</v>
      </c>
      <c r="M156" s="471">
        <v>23120</v>
      </c>
      <c r="N156" s="471">
        <v>1140</v>
      </c>
      <c r="O156" s="471">
        <v>450</v>
      </c>
      <c r="P156" s="471">
        <v>21020</v>
      </c>
      <c r="Q156" s="471">
        <v>26010</v>
      </c>
      <c r="R156" s="471">
        <v>18700</v>
      </c>
      <c r="S156" s="471">
        <v>20670</v>
      </c>
      <c r="T156" s="471">
        <v>14260</v>
      </c>
      <c r="U156" s="471">
        <v>17880</v>
      </c>
    </row>
    <row r="157" spans="1:21">
      <c r="A157" s="473" t="s">
        <v>337</v>
      </c>
      <c r="B157" s="507" t="s">
        <v>350</v>
      </c>
      <c r="C157" s="507" t="s">
        <v>521</v>
      </c>
      <c r="D157" s="474" t="s">
        <v>474</v>
      </c>
      <c r="E157" s="471">
        <v>24150</v>
      </c>
      <c r="F157" s="471">
        <v>12130</v>
      </c>
      <c r="G157" s="471">
        <v>8210</v>
      </c>
      <c r="H157" s="471">
        <v>2980</v>
      </c>
      <c r="I157" s="471">
        <v>5380</v>
      </c>
      <c r="J157" s="471">
        <v>5160</v>
      </c>
      <c r="K157" s="471">
        <v>1070</v>
      </c>
      <c r="L157" s="471">
        <v>1100</v>
      </c>
      <c r="M157" s="471">
        <v>2880</v>
      </c>
      <c r="N157" s="471">
        <v>580</v>
      </c>
      <c r="O157" s="471">
        <v>460</v>
      </c>
      <c r="P157" s="471">
        <v>3370</v>
      </c>
      <c r="Q157" s="471">
        <v>4000</v>
      </c>
      <c r="R157" s="471">
        <v>4420</v>
      </c>
      <c r="S157" s="471">
        <v>5520</v>
      </c>
      <c r="T157" s="471">
        <v>3970</v>
      </c>
      <c r="U157" s="471">
        <v>12020</v>
      </c>
    </row>
    <row r="158" spans="1:21">
      <c r="A158" s="473" t="s">
        <v>337</v>
      </c>
      <c r="B158" s="507" t="s">
        <v>350</v>
      </c>
      <c r="C158" s="507" t="s">
        <v>522</v>
      </c>
      <c r="D158" s="474" t="s">
        <v>304</v>
      </c>
      <c r="E158" s="471">
        <v>970</v>
      </c>
      <c r="F158" s="471">
        <v>790</v>
      </c>
      <c r="G158" s="471">
        <v>710</v>
      </c>
      <c r="H158" s="471">
        <v>150</v>
      </c>
      <c r="I158" s="471">
        <v>390</v>
      </c>
      <c r="J158" s="471">
        <v>270</v>
      </c>
      <c r="K158" s="471">
        <v>110</v>
      </c>
      <c r="L158" s="471">
        <v>130</v>
      </c>
      <c r="M158" s="471">
        <v>500</v>
      </c>
      <c r="N158" s="471">
        <v>50</v>
      </c>
      <c r="O158" s="471">
        <v>100</v>
      </c>
      <c r="P158" s="471">
        <v>360</v>
      </c>
      <c r="Q158" s="471">
        <v>270</v>
      </c>
      <c r="R158" s="471">
        <v>210</v>
      </c>
      <c r="S158" s="471">
        <v>280</v>
      </c>
      <c r="T158" s="471">
        <v>190</v>
      </c>
      <c r="U158" s="471">
        <v>160</v>
      </c>
    </row>
    <row r="159" spans="1:21">
      <c r="A159" s="473" t="s">
        <v>337</v>
      </c>
      <c r="B159" s="507" t="s">
        <v>350</v>
      </c>
      <c r="C159" s="507" t="s">
        <v>549</v>
      </c>
      <c r="D159" s="474" t="s">
        <v>304</v>
      </c>
      <c r="E159" s="471">
        <v>13970</v>
      </c>
      <c r="F159" s="471">
        <v>11000</v>
      </c>
      <c r="G159" s="471">
        <v>8060</v>
      </c>
      <c r="H159" s="471">
        <v>2690</v>
      </c>
      <c r="I159" s="471">
        <v>5390</v>
      </c>
      <c r="J159" s="471">
        <v>7170</v>
      </c>
      <c r="K159" s="471">
        <v>1030</v>
      </c>
      <c r="L159" s="471">
        <v>1000</v>
      </c>
      <c r="M159" s="471">
        <v>630</v>
      </c>
      <c r="N159" s="471">
        <v>550</v>
      </c>
      <c r="O159" s="471">
        <v>460</v>
      </c>
      <c r="P159" s="471">
        <v>6120</v>
      </c>
      <c r="Q159" s="471">
        <v>7450</v>
      </c>
      <c r="R159" s="471">
        <v>7720</v>
      </c>
      <c r="S159" s="471">
        <v>8570</v>
      </c>
      <c r="T159" s="471">
        <v>8140</v>
      </c>
      <c r="U159" s="471">
        <v>1290</v>
      </c>
    </row>
    <row r="160" spans="1:21">
      <c r="A160" s="473" t="s">
        <v>337</v>
      </c>
      <c r="B160" s="507" t="s">
        <v>351</v>
      </c>
      <c r="C160" s="507" t="s">
        <v>304</v>
      </c>
      <c r="D160" s="474" t="s">
        <v>304</v>
      </c>
      <c r="E160" s="471">
        <v>30830</v>
      </c>
      <c r="F160" s="471">
        <v>17790</v>
      </c>
      <c r="G160" s="471">
        <v>15310</v>
      </c>
      <c r="H160" s="471">
        <v>5030</v>
      </c>
      <c r="I160" s="471">
        <v>8460</v>
      </c>
      <c r="J160" s="471">
        <v>9250</v>
      </c>
      <c r="K160" s="471">
        <v>1980</v>
      </c>
      <c r="L160" s="471">
        <v>2890</v>
      </c>
      <c r="M160" s="471">
        <v>11090</v>
      </c>
      <c r="N160" s="471">
        <v>600</v>
      </c>
      <c r="O160" s="471">
        <v>580</v>
      </c>
      <c r="P160" s="471">
        <v>6710</v>
      </c>
      <c r="Q160" s="471">
        <v>6990</v>
      </c>
      <c r="R160" s="471">
        <v>4750</v>
      </c>
      <c r="S160" s="471">
        <v>5570</v>
      </c>
      <c r="T160" s="471">
        <v>2410</v>
      </c>
      <c r="U160" s="471">
        <v>12140</v>
      </c>
    </row>
    <row r="161" spans="1:21">
      <c r="A161" s="473" t="s">
        <v>337</v>
      </c>
      <c r="B161" s="507" t="s">
        <v>351</v>
      </c>
      <c r="C161" s="507" t="s">
        <v>521</v>
      </c>
      <c r="D161" s="474" t="s">
        <v>304</v>
      </c>
      <c r="E161" s="471">
        <v>30360</v>
      </c>
      <c r="F161" s="471">
        <v>17520</v>
      </c>
      <c r="G161" s="471">
        <v>15040</v>
      </c>
      <c r="H161" s="471">
        <v>4940</v>
      </c>
      <c r="I161" s="471">
        <v>8280</v>
      </c>
      <c r="J161" s="471">
        <v>9060</v>
      </c>
      <c r="K161" s="471">
        <v>1890</v>
      </c>
      <c r="L161" s="471">
        <v>2790</v>
      </c>
      <c r="M161" s="471">
        <v>10860</v>
      </c>
      <c r="N161" s="471">
        <v>590</v>
      </c>
      <c r="O161" s="471">
        <v>560</v>
      </c>
      <c r="P161" s="471">
        <v>6660</v>
      </c>
      <c r="Q161" s="471">
        <v>6920</v>
      </c>
      <c r="R161" s="471">
        <v>4690</v>
      </c>
      <c r="S161" s="471">
        <v>5550</v>
      </c>
      <c r="T161" s="471">
        <v>2380</v>
      </c>
      <c r="U161" s="471">
        <v>11960</v>
      </c>
    </row>
    <row r="162" spans="1:21">
      <c r="A162" s="473" t="s">
        <v>337</v>
      </c>
      <c r="B162" s="507" t="s">
        <v>351</v>
      </c>
      <c r="C162" s="507" t="s">
        <v>521</v>
      </c>
      <c r="D162" s="474" t="s">
        <v>473</v>
      </c>
      <c r="E162" s="471">
        <v>25000</v>
      </c>
      <c r="F162" s="471">
        <v>15270</v>
      </c>
      <c r="G162" s="471">
        <v>13660</v>
      </c>
      <c r="H162" s="471">
        <v>4400</v>
      </c>
      <c r="I162" s="471">
        <v>7590</v>
      </c>
      <c r="J162" s="471">
        <v>8190</v>
      </c>
      <c r="K162" s="471">
        <v>1690</v>
      </c>
      <c r="L162" s="471">
        <v>2700</v>
      </c>
      <c r="M162" s="471">
        <v>10190</v>
      </c>
      <c r="N162" s="471">
        <v>570</v>
      </c>
      <c r="O162" s="471">
        <v>530</v>
      </c>
      <c r="P162" s="471">
        <v>6010</v>
      </c>
      <c r="Q162" s="471">
        <v>6290</v>
      </c>
      <c r="R162" s="471">
        <v>4210</v>
      </c>
      <c r="S162" s="471">
        <v>4710</v>
      </c>
      <c r="T162" s="471">
        <v>1960</v>
      </c>
      <c r="U162" s="471">
        <v>9720</v>
      </c>
    </row>
    <row r="163" spans="1:21">
      <c r="A163" s="473" t="s">
        <v>337</v>
      </c>
      <c r="B163" s="507" t="s">
        <v>351</v>
      </c>
      <c r="C163" s="507" t="s">
        <v>521</v>
      </c>
      <c r="D163" s="474" t="s">
        <v>474</v>
      </c>
      <c r="E163" s="471">
        <v>4480</v>
      </c>
      <c r="F163" s="471">
        <v>2240</v>
      </c>
      <c r="G163" s="471">
        <v>1380</v>
      </c>
      <c r="H163" s="471">
        <v>540</v>
      </c>
      <c r="I163" s="471">
        <v>690</v>
      </c>
      <c r="J163" s="471">
        <v>870</v>
      </c>
      <c r="K163" s="471">
        <v>210</v>
      </c>
      <c r="L163" s="471">
        <v>90</v>
      </c>
      <c r="M163" s="471">
        <v>680</v>
      </c>
      <c r="N163" s="471">
        <v>20</v>
      </c>
      <c r="O163" s="471">
        <v>30</v>
      </c>
      <c r="P163" s="471">
        <v>660</v>
      </c>
      <c r="Q163" s="471">
        <v>630</v>
      </c>
      <c r="R163" s="471">
        <v>490</v>
      </c>
      <c r="S163" s="471">
        <v>850</v>
      </c>
      <c r="T163" s="471">
        <v>420</v>
      </c>
      <c r="U163" s="471">
        <v>2230</v>
      </c>
    </row>
    <row r="164" spans="1:21">
      <c r="A164" s="473" t="s">
        <v>337</v>
      </c>
      <c r="B164" s="507" t="s">
        <v>351</v>
      </c>
      <c r="C164" s="507" t="s">
        <v>522</v>
      </c>
      <c r="D164" s="474" t="s">
        <v>304</v>
      </c>
      <c r="E164" s="471">
        <v>470</v>
      </c>
      <c r="F164" s="471">
        <v>280</v>
      </c>
      <c r="G164" s="471">
        <v>280</v>
      </c>
      <c r="H164" s="471">
        <v>90</v>
      </c>
      <c r="I164" s="471">
        <v>180</v>
      </c>
      <c r="J164" s="471">
        <v>180</v>
      </c>
      <c r="K164" s="471">
        <v>90</v>
      </c>
      <c r="L164" s="471">
        <v>100</v>
      </c>
      <c r="M164" s="471">
        <v>230</v>
      </c>
      <c r="N164" s="471">
        <v>10</v>
      </c>
      <c r="O164" s="471">
        <v>20</v>
      </c>
      <c r="P164" s="471">
        <v>40</v>
      </c>
      <c r="Q164" s="471">
        <v>60</v>
      </c>
      <c r="R164" s="471">
        <v>60</v>
      </c>
      <c r="S164" s="471">
        <v>10</v>
      </c>
      <c r="T164" s="471">
        <v>30</v>
      </c>
      <c r="U164" s="471">
        <v>180</v>
      </c>
    </row>
    <row r="165" spans="1:21">
      <c r="A165" s="473" t="s">
        <v>337</v>
      </c>
      <c r="B165" s="507" t="s">
        <v>351</v>
      </c>
      <c r="C165" s="507" t="s">
        <v>549</v>
      </c>
      <c r="D165" s="474" t="s">
        <v>304</v>
      </c>
      <c r="E165" s="471">
        <v>550</v>
      </c>
      <c r="F165" s="471">
        <v>410</v>
      </c>
      <c r="G165" s="471">
        <v>350</v>
      </c>
      <c r="H165" s="471">
        <v>330</v>
      </c>
      <c r="I165" s="471">
        <v>350</v>
      </c>
      <c r="J165" s="471">
        <v>350</v>
      </c>
      <c r="K165" s="471">
        <v>200</v>
      </c>
      <c r="L165" s="475" t="s">
        <v>327</v>
      </c>
      <c r="M165" s="471">
        <v>20</v>
      </c>
      <c r="N165" s="475" t="s">
        <v>327</v>
      </c>
      <c r="O165" s="475" t="s">
        <v>327</v>
      </c>
      <c r="P165" s="471">
        <v>280</v>
      </c>
      <c r="Q165" s="471">
        <v>20</v>
      </c>
      <c r="R165" s="471">
        <v>280</v>
      </c>
      <c r="S165" s="471">
        <v>220</v>
      </c>
      <c r="T165" s="471">
        <v>270</v>
      </c>
      <c r="U165" s="471">
        <v>130</v>
      </c>
    </row>
    <row r="166" spans="1:21">
      <c r="A166" s="473" t="s">
        <v>337</v>
      </c>
      <c r="B166" s="507" t="s">
        <v>352</v>
      </c>
      <c r="C166" s="507" t="s">
        <v>304</v>
      </c>
      <c r="D166" s="474" t="s">
        <v>304</v>
      </c>
      <c r="E166" s="471">
        <v>35930</v>
      </c>
      <c r="F166" s="471">
        <v>22590</v>
      </c>
      <c r="G166" s="471">
        <v>19750</v>
      </c>
      <c r="H166" s="471">
        <v>6560</v>
      </c>
      <c r="I166" s="471">
        <v>10000</v>
      </c>
      <c r="J166" s="471">
        <v>11720</v>
      </c>
      <c r="K166" s="471">
        <v>1890</v>
      </c>
      <c r="L166" s="471">
        <v>3110</v>
      </c>
      <c r="M166" s="471">
        <v>15510</v>
      </c>
      <c r="N166" s="471">
        <v>730</v>
      </c>
      <c r="O166" s="471">
        <v>430</v>
      </c>
      <c r="P166" s="471">
        <v>7980</v>
      </c>
      <c r="Q166" s="471">
        <v>9920</v>
      </c>
      <c r="R166" s="471">
        <v>6050</v>
      </c>
      <c r="S166" s="471">
        <v>8140</v>
      </c>
      <c r="T166" s="471">
        <v>2960</v>
      </c>
      <c r="U166" s="471">
        <v>12430</v>
      </c>
    </row>
    <row r="167" spans="1:21">
      <c r="A167" s="473" t="s">
        <v>337</v>
      </c>
      <c r="B167" s="507" t="s">
        <v>352</v>
      </c>
      <c r="C167" s="507" t="s">
        <v>521</v>
      </c>
      <c r="D167" s="474" t="s">
        <v>304</v>
      </c>
      <c r="E167" s="471">
        <v>35630</v>
      </c>
      <c r="F167" s="471">
        <v>22340</v>
      </c>
      <c r="G167" s="471">
        <v>19510</v>
      </c>
      <c r="H167" s="471">
        <v>6480</v>
      </c>
      <c r="I167" s="471">
        <v>9880</v>
      </c>
      <c r="J167" s="471">
        <v>11570</v>
      </c>
      <c r="K167" s="471">
        <v>1870</v>
      </c>
      <c r="L167" s="471">
        <v>3070</v>
      </c>
      <c r="M167" s="471">
        <v>15310</v>
      </c>
      <c r="N167" s="471">
        <v>730</v>
      </c>
      <c r="O167" s="471">
        <v>430</v>
      </c>
      <c r="P167" s="471">
        <v>7890</v>
      </c>
      <c r="Q167" s="471">
        <v>9830</v>
      </c>
      <c r="R167" s="471">
        <v>6000</v>
      </c>
      <c r="S167" s="471">
        <v>8090</v>
      </c>
      <c r="T167" s="471">
        <v>2930</v>
      </c>
      <c r="U167" s="471">
        <v>12370</v>
      </c>
    </row>
    <row r="168" spans="1:21">
      <c r="A168" s="473" t="s">
        <v>337</v>
      </c>
      <c r="B168" s="507" t="s">
        <v>352</v>
      </c>
      <c r="C168" s="507" t="s">
        <v>521</v>
      </c>
      <c r="D168" s="474" t="s">
        <v>473</v>
      </c>
      <c r="E168" s="471">
        <v>27170</v>
      </c>
      <c r="F168" s="471">
        <v>19100</v>
      </c>
      <c r="G168" s="471">
        <v>17260</v>
      </c>
      <c r="H168" s="471">
        <v>5640</v>
      </c>
      <c r="I168" s="471">
        <v>8820</v>
      </c>
      <c r="J168" s="471">
        <v>10520</v>
      </c>
      <c r="K168" s="471">
        <v>1500</v>
      </c>
      <c r="L168" s="471">
        <v>2910</v>
      </c>
      <c r="M168" s="471">
        <v>13880</v>
      </c>
      <c r="N168" s="471">
        <v>640</v>
      </c>
      <c r="O168" s="471">
        <v>410</v>
      </c>
      <c r="P168" s="471">
        <v>7220</v>
      </c>
      <c r="Q168" s="471">
        <v>8920</v>
      </c>
      <c r="R168" s="471">
        <v>5230</v>
      </c>
      <c r="S168" s="471">
        <v>6870</v>
      </c>
      <c r="T168" s="471">
        <v>2320</v>
      </c>
      <c r="U168" s="471">
        <v>8070</v>
      </c>
    </row>
    <row r="169" spans="1:21">
      <c r="A169" s="473" t="s">
        <v>337</v>
      </c>
      <c r="B169" s="507" t="s">
        <v>352</v>
      </c>
      <c r="C169" s="507" t="s">
        <v>521</v>
      </c>
      <c r="D169" s="474" t="s">
        <v>474</v>
      </c>
      <c r="E169" s="471">
        <v>7540</v>
      </c>
      <c r="F169" s="471">
        <v>3240</v>
      </c>
      <c r="G169" s="471">
        <v>2250</v>
      </c>
      <c r="H169" s="471">
        <v>840</v>
      </c>
      <c r="I169" s="471">
        <v>1060</v>
      </c>
      <c r="J169" s="471">
        <v>1050</v>
      </c>
      <c r="K169" s="471">
        <v>370</v>
      </c>
      <c r="L169" s="471">
        <v>160</v>
      </c>
      <c r="M169" s="471">
        <v>1430</v>
      </c>
      <c r="N169" s="471">
        <v>100</v>
      </c>
      <c r="O169" s="471">
        <v>20</v>
      </c>
      <c r="P169" s="471">
        <v>670</v>
      </c>
      <c r="Q169" s="471">
        <v>910</v>
      </c>
      <c r="R169" s="471">
        <v>780</v>
      </c>
      <c r="S169" s="471">
        <v>1220</v>
      </c>
      <c r="T169" s="471">
        <v>610</v>
      </c>
      <c r="U169" s="471">
        <v>4300</v>
      </c>
    </row>
    <row r="170" spans="1:21">
      <c r="A170" s="473" t="s">
        <v>337</v>
      </c>
      <c r="B170" s="507" t="s">
        <v>352</v>
      </c>
      <c r="C170" s="507" t="s">
        <v>522</v>
      </c>
      <c r="D170" s="474" t="s">
        <v>304</v>
      </c>
      <c r="E170" s="471">
        <v>300</v>
      </c>
      <c r="F170" s="471">
        <v>250</v>
      </c>
      <c r="G170" s="471">
        <v>240</v>
      </c>
      <c r="H170" s="471">
        <v>80</v>
      </c>
      <c r="I170" s="471">
        <v>120</v>
      </c>
      <c r="J170" s="471">
        <v>160</v>
      </c>
      <c r="K170" s="471">
        <v>10</v>
      </c>
      <c r="L170" s="471">
        <v>40</v>
      </c>
      <c r="M170" s="471">
        <v>200</v>
      </c>
      <c r="N170" s="475" t="s">
        <v>327</v>
      </c>
      <c r="O170" s="475" t="s">
        <v>327</v>
      </c>
      <c r="P170" s="471">
        <v>100</v>
      </c>
      <c r="Q170" s="471">
        <v>90</v>
      </c>
      <c r="R170" s="471">
        <v>40</v>
      </c>
      <c r="S170" s="471">
        <v>50</v>
      </c>
      <c r="T170" s="471">
        <v>30</v>
      </c>
      <c r="U170" s="471">
        <v>50</v>
      </c>
    </row>
    <row r="171" spans="1:21">
      <c r="A171" s="473" t="s">
        <v>337</v>
      </c>
      <c r="B171" s="507" t="s">
        <v>352</v>
      </c>
      <c r="C171" s="507" t="s">
        <v>549</v>
      </c>
      <c r="D171" s="474" t="s">
        <v>304</v>
      </c>
      <c r="E171" s="471">
        <v>1100</v>
      </c>
      <c r="F171" s="471">
        <v>780</v>
      </c>
      <c r="G171" s="471">
        <v>560</v>
      </c>
      <c r="H171" s="471">
        <v>260</v>
      </c>
      <c r="I171" s="471">
        <v>290</v>
      </c>
      <c r="J171" s="471">
        <v>520</v>
      </c>
      <c r="K171" s="471">
        <v>210</v>
      </c>
      <c r="L171" s="471">
        <v>50</v>
      </c>
      <c r="M171" s="471">
        <v>20</v>
      </c>
      <c r="N171" s="475" t="s">
        <v>327</v>
      </c>
      <c r="O171" s="475" t="s">
        <v>327</v>
      </c>
      <c r="P171" s="471">
        <v>240</v>
      </c>
      <c r="Q171" s="471">
        <v>190</v>
      </c>
      <c r="R171" s="471">
        <v>550</v>
      </c>
      <c r="S171" s="471">
        <v>320</v>
      </c>
      <c r="T171" s="471">
        <v>610</v>
      </c>
      <c r="U171" s="471">
        <v>320</v>
      </c>
    </row>
    <row r="172" spans="1:21">
      <c r="A172" s="473" t="s">
        <v>337</v>
      </c>
      <c r="B172" s="507" t="s">
        <v>353</v>
      </c>
      <c r="C172" s="507" t="s">
        <v>304</v>
      </c>
      <c r="D172" s="474" t="s">
        <v>304</v>
      </c>
      <c r="E172" s="471">
        <v>63640</v>
      </c>
      <c r="F172" s="471">
        <v>40860</v>
      </c>
      <c r="G172" s="471">
        <v>35160</v>
      </c>
      <c r="H172" s="471">
        <v>10170</v>
      </c>
      <c r="I172" s="471">
        <v>15520</v>
      </c>
      <c r="J172" s="471">
        <v>20200</v>
      </c>
      <c r="K172" s="471">
        <v>2400</v>
      </c>
      <c r="L172" s="471">
        <v>3940</v>
      </c>
      <c r="M172" s="471">
        <v>25600</v>
      </c>
      <c r="N172" s="471">
        <v>1120</v>
      </c>
      <c r="O172" s="471">
        <v>760</v>
      </c>
      <c r="P172" s="471">
        <v>16780</v>
      </c>
      <c r="Q172" s="471">
        <v>21390</v>
      </c>
      <c r="R172" s="471">
        <v>13460</v>
      </c>
      <c r="S172" s="471">
        <v>15850</v>
      </c>
      <c r="T172" s="471">
        <v>8800</v>
      </c>
      <c r="U172" s="471">
        <v>21620</v>
      </c>
    </row>
    <row r="173" spans="1:21">
      <c r="A173" s="473" t="s">
        <v>337</v>
      </c>
      <c r="B173" s="507" t="s">
        <v>353</v>
      </c>
      <c r="C173" s="507" t="s">
        <v>521</v>
      </c>
      <c r="D173" s="474" t="s">
        <v>304</v>
      </c>
      <c r="E173" s="471">
        <v>63230</v>
      </c>
      <c r="F173" s="471">
        <v>40650</v>
      </c>
      <c r="G173" s="471">
        <v>35010</v>
      </c>
      <c r="H173" s="471">
        <v>10150</v>
      </c>
      <c r="I173" s="471">
        <v>15470</v>
      </c>
      <c r="J173" s="471">
        <v>20110</v>
      </c>
      <c r="K173" s="471">
        <v>2390</v>
      </c>
      <c r="L173" s="471">
        <v>3920</v>
      </c>
      <c r="M173" s="471">
        <v>25450</v>
      </c>
      <c r="N173" s="471">
        <v>1100</v>
      </c>
      <c r="O173" s="471">
        <v>760</v>
      </c>
      <c r="P173" s="471">
        <v>16690</v>
      </c>
      <c r="Q173" s="471">
        <v>21340</v>
      </c>
      <c r="R173" s="471">
        <v>13440</v>
      </c>
      <c r="S173" s="471">
        <v>15810</v>
      </c>
      <c r="T173" s="471">
        <v>8790</v>
      </c>
      <c r="U173" s="471">
        <v>21520</v>
      </c>
    </row>
    <row r="174" spans="1:21">
      <c r="A174" s="473" t="s">
        <v>337</v>
      </c>
      <c r="B174" s="507" t="s">
        <v>353</v>
      </c>
      <c r="C174" s="507" t="s">
        <v>521</v>
      </c>
      <c r="D174" s="474" t="s">
        <v>473</v>
      </c>
      <c r="E174" s="471">
        <v>49790</v>
      </c>
      <c r="F174" s="471">
        <v>34780</v>
      </c>
      <c r="G174" s="471">
        <v>30970</v>
      </c>
      <c r="H174" s="471">
        <v>8930</v>
      </c>
      <c r="I174" s="471">
        <v>13400</v>
      </c>
      <c r="J174" s="471">
        <v>18080</v>
      </c>
      <c r="K174" s="471">
        <v>1880</v>
      </c>
      <c r="L174" s="471">
        <v>3630</v>
      </c>
      <c r="M174" s="471">
        <v>23490</v>
      </c>
      <c r="N174" s="471">
        <v>840</v>
      </c>
      <c r="O174" s="471">
        <v>680</v>
      </c>
      <c r="P174" s="471">
        <v>14690</v>
      </c>
      <c r="Q174" s="471">
        <v>19400</v>
      </c>
      <c r="R174" s="471">
        <v>11310</v>
      </c>
      <c r="S174" s="471">
        <v>13390</v>
      </c>
      <c r="T174" s="471">
        <v>6410</v>
      </c>
      <c r="U174" s="471">
        <v>15000</v>
      </c>
    </row>
    <row r="175" spans="1:21">
      <c r="A175" s="473" t="s">
        <v>337</v>
      </c>
      <c r="B175" s="507" t="s">
        <v>353</v>
      </c>
      <c r="C175" s="507" t="s">
        <v>521</v>
      </c>
      <c r="D175" s="474" t="s">
        <v>474</v>
      </c>
      <c r="E175" s="471">
        <v>12380</v>
      </c>
      <c r="F175" s="471">
        <v>5870</v>
      </c>
      <c r="G175" s="471">
        <v>4040</v>
      </c>
      <c r="H175" s="471">
        <v>1220</v>
      </c>
      <c r="I175" s="471">
        <v>2070</v>
      </c>
      <c r="J175" s="471">
        <v>2030</v>
      </c>
      <c r="K175" s="471">
        <v>510</v>
      </c>
      <c r="L175" s="471">
        <v>290</v>
      </c>
      <c r="M175" s="471">
        <v>1970</v>
      </c>
      <c r="N175" s="471">
        <v>260</v>
      </c>
      <c r="O175" s="471">
        <v>80</v>
      </c>
      <c r="P175" s="471">
        <v>2000</v>
      </c>
      <c r="Q175" s="471">
        <v>1950</v>
      </c>
      <c r="R175" s="471">
        <v>2130</v>
      </c>
      <c r="S175" s="471">
        <v>2430</v>
      </c>
      <c r="T175" s="471">
        <v>2380</v>
      </c>
      <c r="U175" s="471">
        <v>6520</v>
      </c>
    </row>
    <row r="176" spans="1:21">
      <c r="A176" s="473" t="s">
        <v>337</v>
      </c>
      <c r="B176" s="507" t="s">
        <v>353</v>
      </c>
      <c r="C176" s="507" t="s">
        <v>522</v>
      </c>
      <c r="D176" s="474" t="s">
        <v>304</v>
      </c>
      <c r="E176" s="471">
        <v>410</v>
      </c>
      <c r="F176" s="471">
        <v>210</v>
      </c>
      <c r="G176" s="471">
        <v>150</v>
      </c>
      <c r="H176" s="471">
        <v>20</v>
      </c>
      <c r="I176" s="471">
        <v>60</v>
      </c>
      <c r="J176" s="471">
        <v>90</v>
      </c>
      <c r="K176" s="471">
        <v>20</v>
      </c>
      <c r="L176" s="471">
        <v>20</v>
      </c>
      <c r="M176" s="471">
        <v>150</v>
      </c>
      <c r="N176" s="471">
        <v>20</v>
      </c>
      <c r="O176" s="475" t="s">
        <v>327</v>
      </c>
      <c r="P176" s="471">
        <v>100</v>
      </c>
      <c r="Q176" s="471">
        <v>50</v>
      </c>
      <c r="R176" s="471">
        <v>20</v>
      </c>
      <c r="S176" s="471">
        <v>30</v>
      </c>
      <c r="T176" s="471">
        <v>20</v>
      </c>
      <c r="U176" s="471">
        <v>100</v>
      </c>
    </row>
    <row r="177" spans="1:21">
      <c r="A177" s="473" t="s">
        <v>337</v>
      </c>
      <c r="B177" s="507" t="s">
        <v>353</v>
      </c>
      <c r="C177" s="507" t="s">
        <v>549</v>
      </c>
      <c r="D177" s="474" t="s">
        <v>304</v>
      </c>
      <c r="E177" s="471">
        <v>6890</v>
      </c>
      <c r="F177" s="471">
        <v>6550</v>
      </c>
      <c r="G177" s="471">
        <v>5050</v>
      </c>
      <c r="H177" s="471">
        <v>1140</v>
      </c>
      <c r="I177" s="471">
        <v>2570</v>
      </c>
      <c r="J177" s="471">
        <v>4150</v>
      </c>
      <c r="K177" s="471">
        <v>250</v>
      </c>
      <c r="L177" s="471">
        <v>200</v>
      </c>
      <c r="M177" s="471">
        <v>1060</v>
      </c>
      <c r="N177" s="471">
        <v>130</v>
      </c>
      <c r="O177" s="475" t="s">
        <v>327</v>
      </c>
      <c r="P177" s="471">
        <v>3460</v>
      </c>
      <c r="Q177" s="471">
        <v>4030</v>
      </c>
      <c r="R177" s="471">
        <v>4800</v>
      </c>
      <c r="S177" s="471">
        <v>4700</v>
      </c>
      <c r="T177" s="471">
        <v>5020</v>
      </c>
      <c r="U177" s="471">
        <v>310</v>
      </c>
    </row>
    <row r="178" spans="1:21">
      <c r="A178" s="473" t="s">
        <v>337</v>
      </c>
      <c r="B178" s="507" t="s">
        <v>354</v>
      </c>
      <c r="C178" s="507" t="s">
        <v>304</v>
      </c>
      <c r="D178" s="474" t="s">
        <v>304</v>
      </c>
      <c r="E178" s="471">
        <v>17910</v>
      </c>
      <c r="F178" s="471">
        <v>10930</v>
      </c>
      <c r="G178" s="471">
        <v>9960</v>
      </c>
      <c r="H178" s="471">
        <v>2880</v>
      </c>
      <c r="I178" s="471">
        <v>5210</v>
      </c>
      <c r="J178" s="471">
        <v>5570</v>
      </c>
      <c r="K178" s="471">
        <v>1030</v>
      </c>
      <c r="L178" s="471">
        <v>1570</v>
      </c>
      <c r="M178" s="471">
        <v>7350</v>
      </c>
      <c r="N178" s="471">
        <v>360</v>
      </c>
      <c r="O178" s="471">
        <v>310</v>
      </c>
      <c r="P178" s="471">
        <v>4150</v>
      </c>
      <c r="Q178" s="471">
        <v>4290</v>
      </c>
      <c r="R178" s="471">
        <v>2820</v>
      </c>
      <c r="S178" s="471">
        <v>3780</v>
      </c>
      <c r="T178" s="471">
        <v>1540</v>
      </c>
      <c r="U178" s="471">
        <v>6000</v>
      </c>
    </row>
    <row r="179" spans="1:21">
      <c r="A179" s="473" t="s">
        <v>337</v>
      </c>
      <c r="B179" s="507" t="s">
        <v>354</v>
      </c>
      <c r="C179" s="507" t="s">
        <v>521</v>
      </c>
      <c r="D179" s="474" t="s">
        <v>304</v>
      </c>
      <c r="E179" s="471">
        <v>17610</v>
      </c>
      <c r="F179" s="471">
        <v>10710</v>
      </c>
      <c r="G179" s="471">
        <v>9740</v>
      </c>
      <c r="H179" s="471">
        <v>2840</v>
      </c>
      <c r="I179" s="471">
        <v>5070</v>
      </c>
      <c r="J179" s="471">
        <v>5450</v>
      </c>
      <c r="K179" s="471">
        <v>990</v>
      </c>
      <c r="L179" s="471">
        <v>1520</v>
      </c>
      <c r="M179" s="471">
        <v>7190</v>
      </c>
      <c r="N179" s="471">
        <v>350</v>
      </c>
      <c r="O179" s="471">
        <v>290</v>
      </c>
      <c r="P179" s="471">
        <v>4070</v>
      </c>
      <c r="Q179" s="471">
        <v>4230</v>
      </c>
      <c r="R179" s="471">
        <v>2780</v>
      </c>
      <c r="S179" s="471">
        <v>3730</v>
      </c>
      <c r="T179" s="471">
        <v>1530</v>
      </c>
      <c r="U179" s="471">
        <v>5940</v>
      </c>
    </row>
    <row r="180" spans="1:21">
      <c r="A180" s="473" t="s">
        <v>337</v>
      </c>
      <c r="B180" s="507" t="s">
        <v>354</v>
      </c>
      <c r="C180" s="507" t="s">
        <v>521</v>
      </c>
      <c r="D180" s="474" t="s">
        <v>473</v>
      </c>
      <c r="E180" s="471">
        <v>13440</v>
      </c>
      <c r="F180" s="471">
        <v>9480</v>
      </c>
      <c r="G180" s="471">
        <v>8760</v>
      </c>
      <c r="H180" s="471">
        <v>2580</v>
      </c>
      <c r="I180" s="471">
        <v>4560</v>
      </c>
      <c r="J180" s="471">
        <v>4930</v>
      </c>
      <c r="K180" s="471">
        <v>950</v>
      </c>
      <c r="L180" s="471">
        <v>1430</v>
      </c>
      <c r="M180" s="471">
        <v>6760</v>
      </c>
      <c r="N180" s="471">
        <v>320</v>
      </c>
      <c r="O180" s="471">
        <v>190</v>
      </c>
      <c r="P180" s="471">
        <v>3660</v>
      </c>
      <c r="Q180" s="471">
        <v>3920</v>
      </c>
      <c r="R180" s="471">
        <v>2410</v>
      </c>
      <c r="S180" s="471">
        <v>3260</v>
      </c>
      <c r="T180" s="471">
        <v>1210</v>
      </c>
      <c r="U180" s="471">
        <v>3960</v>
      </c>
    </row>
    <row r="181" spans="1:21">
      <c r="A181" s="473" t="s">
        <v>337</v>
      </c>
      <c r="B181" s="507" t="s">
        <v>354</v>
      </c>
      <c r="C181" s="507" t="s">
        <v>521</v>
      </c>
      <c r="D181" s="474" t="s">
        <v>474</v>
      </c>
      <c r="E181" s="471">
        <v>3200</v>
      </c>
      <c r="F181" s="471">
        <v>1230</v>
      </c>
      <c r="G181" s="471">
        <v>980</v>
      </c>
      <c r="H181" s="471">
        <v>270</v>
      </c>
      <c r="I181" s="471">
        <v>510</v>
      </c>
      <c r="J181" s="471">
        <v>510</v>
      </c>
      <c r="K181" s="471">
        <v>40</v>
      </c>
      <c r="L181" s="471">
        <v>80</v>
      </c>
      <c r="M181" s="471">
        <v>430</v>
      </c>
      <c r="N181" s="471">
        <v>30</v>
      </c>
      <c r="O181" s="471">
        <v>100</v>
      </c>
      <c r="P181" s="471">
        <v>410</v>
      </c>
      <c r="Q181" s="471">
        <v>310</v>
      </c>
      <c r="R181" s="471">
        <v>360</v>
      </c>
      <c r="S181" s="471">
        <v>470</v>
      </c>
      <c r="T181" s="471">
        <v>320</v>
      </c>
      <c r="U181" s="471">
        <v>1980</v>
      </c>
    </row>
    <row r="182" spans="1:21">
      <c r="A182" s="473" t="s">
        <v>337</v>
      </c>
      <c r="B182" s="507" t="s">
        <v>354</v>
      </c>
      <c r="C182" s="507" t="s">
        <v>522</v>
      </c>
      <c r="D182" s="474" t="s">
        <v>304</v>
      </c>
      <c r="E182" s="471">
        <v>310</v>
      </c>
      <c r="F182" s="471">
        <v>230</v>
      </c>
      <c r="G182" s="471">
        <v>220</v>
      </c>
      <c r="H182" s="471">
        <v>40</v>
      </c>
      <c r="I182" s="471">
        <v>140</v>
      </c>
      <c r="J182" s="471">
        <v>130</v>
      </c>
      <c r="K182" s="471">
        <v>30</v>
      </c>
      <c r="L182" s="471">
        <v>60</v>
      </c>
      <c r="M182" s="471">
        <v>160</v>
      </c>
      <c r="N182" s="471">
        <v>10</v>
      </c>
      <c r="O182" s="471">
        <v>20</v>
      </c>
      <c r="P182" s="471">
        <v>80</v>
      </c>
      <c r="Q182" s="471">
        <v>60</v>
      </c>
      <c r="R182" s="471">
        <v>40</v>
      </c>
      <c r="S182" s="471">
        <v>50</v>
      </c>
      <c r="T182" s="471">
        <v>10</v>
      </c>
      <c r="U182" s="471">
        <v>70</v>
      </c>
    </row>
    <row r="183" spans="1:21">
      <c r="A183" s="473" t="s">
        <v>337</v>
      </c>
      <c r="B183" s="507" t="s">
        <v>354</v>
      </c>
      <c r="C183" s="507" t="s">
        <v>549</v>
      </c>
      <c r="D183" s="474" t="s">
        <v>304</v>
      </c>
      <c r="E183" s="471">
        <v>410</v>
      </c>
      <c r="F183" s="471">
        <v>350</v>
      </c>
      <c r="G183" s="471">
        <v>310</v>
      </c>
      <c r="H183" s="471">
        <v>220</v>
      </c>
      <c r="I183" s="471">
        <v>310</v>
      </c>
      <c r="J183" s="471">
        <v>300</v>
      </c>
      <c r="K183" s="471">
        <v>10</v>
      </c>
      <c r="L183" s="471">
        <v>40</v>
      </c>
      <c r="M183" s="471">
        <v>10</v>
      </c>
      <c r="N183" s="471">
        <v>10</v>
      </c>
      <c r="O183" s="471">
        <v>10</v>
      </c>
      <c r="P183" s="471">
        <v>160</v>
      </c>
      <c r="Q183" s="475" t="s">
        <v>327</v>
      </c>
      <c r="R183" s="471">
        <v>170</v>
      </c>
      <c r="S183" s="471">
        <v>220</v>
      </c>
      <c r="T183" s="471">
        <v>190</v>
      </c>
      <c r="U183" s="471">
        <v>60</v>
      </c>
    </row>
    <row r="184" spans="1:21">
      <c r="A184" s="473" t="s">
        <v>337</v>
      </c>
      <c r="B184" s="507" t="s">
        <v>355</v>
      </c>
      <c r="C184" s="507" t="s">
        <v>304</v>
      </c>
      <c r="D184" s="474" t="s">
        <v>304</v>
      </c>
      <c r="E184" s="471">
        <v>43050</v>
      </c>
      <c r="F184" s="471">
        <v>27180</v>
      </c>
      <c r="G184" s="471">
        <v>21210</v>
      </c>
      <c r="H184" s="471">
        <v>7000</v>
      </c>
      <c r="I184" s="471">
        <v>11710</v>
      </c>
      <c r="J184" s="471">
        <v>13720</v>
      </c>
      <c r="K184" s="471">
        <v>1790</v>
      </c>
      <c r="L184" s="471">
        <v>2350</v>
      </c>
      <c r="M184" s="471">
        <v>12780</v>
      </c>
      <c r="N184" s="471">
        <v>430</v>
      </c>
      <c r="O184" s="471">
        <v>260</v>
      </c>
      <c r="P184" s="471">
        <v>10950</v>
      </c>
      <c r="Q184" s="471">
        <v>13860</v>
      </c>
      <c r="R184" s="471">
        <v>9880</v>
      </c>
      <c r="S184" s="471">
        <v>10780</v>
      </c>
      <c r="T184" s="471">
        <v>7480</v>
      </c>
      <c r="U184" s="471">
        <v>14900</v>
      </c>
    </row>
    <row r="185" spans="1:21">
      <c r="A185" s="473" t="s">
        <v>337</v>
      </c>
      <c r="B185" s="507" t="s">
        <v>355</v>
      </c>
      <c r="C185" s="507" t="s">
        <v>521</v>
      </c>
      <c r="D185" s="474" t="s">
        <v>304</v>
      </c>
      <c r="E185" s="471">
        <v>42790</v>
      </c>
      <c r="F185" s="471">
        <v>27010</v>
      </c>
      <c r="G185" s="471">
        <v>21130</v>
      </c>
      <c r="H185" s="471">
        <v>6970</v>
      </c>
      <c r="I185" s="471">
        <v>11660</v>
      </c>
      <c r="J185" s="471">
        <v>13670</v>
      </c>
      <c r="K185" s="471">
        <v>1790</v>
      </c>
      <c r="L185" s="471">
        <v>2330</v>
      </c>
      <c r="M185" s="471">
        <v>12720</v>
      </c>
      <c r="N185" s="471">
        <v>430</v>
      </c>
      <c r="O185" s="471">
        <v>260</v>
      </c>
      <c r="P185" s="471">
        <v>10920</v>
      </c>
      <c r="Q185" s="471">
        <v>13790</v>
      </c>
      <c r="R185" s="471">
        <v>9850</v>
      </c>
      <c r="S185" s="471">
        <v>10770</v>
      </c>
      <c r="T185" s="471">
        <v>7410</v>
      </c>
      <c r="U185" s="471">
        <v>14800</v>
      </c>
    </row>
    <row r="186" spans="1:21">
      <c r="A186" s="473" t="s">
        <v>337</v>
      </c>
      <c r="B186" s="507" t="s">
        <v>355</v>
      </c>
      <c r="C186" s="507" t="s">
        <v>521</v>
      </c>
      <c r="D186" s="474" t="s">
        <v>473</v>
      </c>
      <c r="E186" s="471">
        <v>33270</v>
      </c>
      <c r="F186" s="471">
        <v>22710</v>
      </c>
      <c r="G186" s="471">
        <v>18400</v>
      </c>
      <c r="H186" s="471">
        <v>5670</v>
      </c>
      <c r="I186" s="471">
        <v>9970</v>
      </c>
      <c r="J186" s="471">
        <v>12110</v>
      </c>
      <c r="K186" s="471">
        <v>1520</v>
      </c>
      <c r="L186" s="471">
        <v>2150</v>
      </c>
      <c r="M186" s="471">
        <v>11750</v>
      </c>
      <c r="N186" s="471">
        <v>410</v>
      </c>
      <c r="O186" s="471">
        <v>250</v>
      </c>
      <c r="P186" s="471">
        <v>9800</v>
      </c>
      <c r="Q186" s="471">
        <v>12110</v>
      </c>
      <c r="R186" s="471">
        <v>8650</v>
      </c>
      <c r="S186" s="471">
        <v>8850</v>
      </c>
      <c r="T186" s="471">
        <v>5810</v>
      </c>
      <c r="U186" s="471">
        <v>10570</v>
      </c>
    </row>
    <row r="187" spans="1:21">
      <c r="A187" s="473" t="s">
        <v>337</v>
      </c>
      <c r="B187" s="507" t="s">
        <v>355</v>
      </c>
      <c r="C187" s="507" t="s">
        <v>521</v>
      </c>
      <c r="D187" s="474" t="s">
        <v>474</v>
      </c>
      <c r="E187" s="471">
        <v>8540</v>
      </c>
      <c r="F187" s="471">
        <v>4310</v>
      </c>
      <c r="G187" s="471">
        <v>2730</v>
      </c>
      <c r="H187" s="471">
        <v>1300</v>
      </c>
      <c r="I187" s="471">
        <v>1700</v>
      </c>
      <c r="J187" s="471">
        <v>1560</v>
      </c>
      <c r="K187" s="471">
        <v>270</v>
      </c>
      <c r="L187" s="471">
        <v>180</v>
      </c>
      <c r="M187" s="471">
        <v>970</v>
      </c>
      <c r="N187" s="471">
        <v>20</v>
      </c>
      <c r="O187" s="471">
        <v>10</v>
      </c>
      <c r="P187" s="471">
        <v>1130</v>
      </c>
      <c r="Q187" s="471">
        <v>1690</v>
      </c>
      <c r="R187" s="471">
        <v>1200</v>
      </c>
      <c r="S187" s="471">
        <v>1910</v>
      </c>
      <c r="T187" s="471">
        <v>1610</v>
      </c>
      <c r="U187" s="471">
        <v>4240</v>
      </c>
    </row>
    <row r="188" spans="1:21">
      <c r="A188" s="473" t="s">
        <v>337</v>
      </c>
      <c r="B188" s="507" t="s">
        <v>355</v>
      </c>
      <c r="C188" s="507" t="s">
        <v>522</v>
      </c>
      <c r="D188" s="474" t="s">
        <v>304</v>
      </c>
      <c r="E188" s="471">
        <v>260</v>
      </c>
      <c r="F188" s="471">
        <v>160</v>
      </c>
      <c r="G188" s="471">
        <v>80</v>
      </c>
      <c r="H188" s="471">
        <v>30</v>
      </c>
      <c r="I188" s="471">
        <v>40</v>
      </c>
      <c r="J188" s="471">
        <v>40</v>
      </c>
      <c r="K188" s="475" t="s">
        <v>327</v>
      </c>
      <c r="L188" s="471">
        <v>20</v>
      </c>
      <c r="M188" s="471">
        <v>60</v>
      </c>
      <c r="N188" s="475" t="s">
        <v>327</v>
      </c>
      <c r="O188" s="475" t="s">
        <v>327</v>
      </c>
      <c r="P188" s="471">
        <v>30</v>
      </c>
      <c r="Q188" s="471">
        <v>60</v>
      </c>
      <c r="R188" s="471">
        <v>30</v>
      </c>
      <c r="S188" s="471">
        <v>10</v>
      </c>
      <c r="T188" s="471">
        <v>60</v>
      </c>
      <c r="U188" s="471">
        <v>90</v>
      </c>
    </row>
    <row r="189" spans="1:21">
      <c r="A189" s="473" t="s">
        <v>337</v>
      </c>
      <c r="B189" s="507" t="s">
        <v>355</v>
      </c>
      <c r="C189" s="507" t="s">
        <v>549</v>
      </c>
      <c r="D189" s="474" t="s">
        <v>304</v>
      </c>
      <c r="E189" s="471">
        <v>7040</v>
      </c>
      <c r="F189" s="471">
        <v>4950</v>
      </c>
      <c r="G189" s="471">
        <v>3820</v>
      </c>
      <c r="H189" s="471">
        <v>1510</v>
      </c>
      <c r="I189" s="471">
        <v>2570</v>
      </c>
      <c r="J189" s="471">
        <v>3560</v>
      </c>
      <c r="K189" s="471">
        <v>290</v>
      </c>
      <c r="L189" s="471">
        <v>330</v>
      </c>
      <c r="M189" s="471">
        <v>220</v>
      </c>
      <c r="N189" s="471">
        <v>10</v>
      </c>
      <c r="O189" s="471">
        <v>30</v>
      </c>
      <c r="P189" s="471">
        <v>2740</v>
      </c>
      <c r="Q189" s="471">
        <v>2800</v>
      </c>
      <c r="R189" s="471">
        <v>3350</v>
      </c>
      <c r="S189" s="471">
        <v>3590</v>
      </c>
      <c r="T189" s="471">
        <v>3630</v>
      </c>
      <c r="U189" s="471">
        <v>2090</v>
      </c>
    </row>
    <row r="190" spans="1:21">
      <c r="A190" s="473" t="s">
        <v>337</v>
      </c>
      <c r="B190" s="507" t="s">
        <v>356</v>
      </c>
      <c r="C190" s="507" t="s">
        <v>304</v>
      </c>
      <c r="D190" s="474" t="s">
        <v>304</v>
      </c>
      <c r="E190" s="471">
        <v>17330</v>
      </c>
      <c r="F190" s="471">
        <v>10190</v>
      </c>
      <c r="G190" s="471">
        <v>8930</v>
      </c>
      <c r="H190" s="471">
        <v>2660</v>
      </c>
      <c r="I190" s="471">
        <v>5240</v>
      </c>
      <c r="J190" s="471">
        <v>5540</v>
      </c>
      <c r="K190" s="471">
        <v>1070</v>
      </c>
      <c r="L190" s="471">
        <v>1900</v>
      </c>
      <c r="M190" s="471">
        <v>6010</v>
      </c>
      <c r="N190" s="471">
        <v>400</v>
      </c>
      <c r="O190" s="471">
        <v>240</v>
      </c>
      <c r="P190" s="471">
        <v>3090</v>
      </c>
      <c r="Q190" s="471">
        <v>4160</v>
      </c>
      <c r="R190" s="471">
        <v>2880</v>
      </c>
      <c r="S190" s="471">
        <v>3430</v>
      </c>
      <c r="T190" s="471">
        <v>1740</v>
      </c>
      <c r="U190" s="471">
        <v>5790</v>
      </c>
    </row>
    <row r="191" spans="1:21">
      <c r="A191" s="473" t="s">
        <v>337</v>
      </c>
      <c r="B191" s="507" t="s">
        <v>356</v>
      </c>
      <c r="C191" s="507" t="s">
        <v>521</v>
      </c>
      <c r="D191" s="474" t="s">
        <v>304</v>
      </c>
      <c r="E191" s="471">
        <v>17130</v>
      </c>
      <c r="F191" s="471">
        <v>10070</v>
      </c>
      <c r="G191" s="471">
        <v>8820</v>
      </c>
      <c r="H191" s="471">
        <v>2630</v>
      </c>
      <c r="I191" s="471">
        <v>5200</v>
      </c>
      <c r="J191" s="471">
        <v>5460</v>
      </c>
      <c r="K191" s="471">
        <v>1070</v>
      </c>
      <c r="L191" s="471">
        <v>1900</v>
      </c>
      <c r="M191" s="471">
        <v>5960</v>
      </c>
      <c r="N191" s="471">
        <v>400</v>
      </c>
      <c r="O191" s="471">
        <v>240</v>
      </c>
      <c r="P191" s="471">
        <v>3040</v>
      </c>
      <c r="Q191" s="471">
        <v>4090</v>
      </c>
      <c r="R191" s="471">
        <v>2830</v>
      </c>
      <c r="S191" s="471">
        <v>3370</v>
      </c>
      <c r="T191" s="471">
        <v>1710</v>
      </c>
      <c r="U191" s="471">
        <v>5720</v>
      </c>
    </row>
    <row r="192" spans="1:21">
      <c r="A192" s="473" t="s">
        <v>337</v>
      </c>
      <c r="B192" s="507" t="s">
        <v>356</v>
      </c>
      <c r="C192" s="507" t="s">
        <v>521</v>
      </c>
      <c r="D192" s="474" t="s">
        <v>473</v>
      </c>
      <c r="E192" s="471">
        <v>12980</v>
      </c>
      <c r="F192" s="471">
        <v>8970</v>
      </c>
      <c r="G192" s="471">
        <v>8170</v>
      </c>
      <c r="H192" s="471">
        <v>2300</v>
      </c>
      <c r="I192" s="471">
        <v>4760</v>
      </c>
      <c r="J192" s="471">
        <v>5090</v>
      </c>
      <c r="K192" s="471">
        <v>960</v>
      </c>
      <c r="L192" s="471">
        <v>1860</v>
      </c>
      <c r="M192" s="471">
        <v>5700</v>
      </c>
      <c r="N192" s="471">
        <v>370</v>
      </c>
      <c r="O192" s="471">
        <v>220</v>
      </c>
      <c r="P192" s="471">
        <v>2900</v>
      </c>
      <c r="Q192" s="471">
        <v>3720</v>
      </c>
      <c r="R192" s="471">
        <v>2650</v>
      </c>
      <c r="S192" s="471">
        <v>2820</v>
      </c>
      <c r="T192" s="471">
        <v>1590</v>
      </c>
      <c r="U192" s="471">
        <v>4010</v>
      </c>
    </row>
    <row r="193" spans="1:21">
      <c r="A193" s="473" t="s">
        <v>337</v>
      </c>
      <c r="B193" s="507" t="s">
        <v>356</v>
      </c>
      <c r="C193" s="507" t="s">
        <v>521</v>
      </c>
      <c r="D193" s="474" t="s">
        <v>474</v>
      </c>
      <c r="E193" s="471">
        <v>2810</v>
      </c>
      <c r="F193" s="471">
        <v>1100</v>
      </c>
      <c r="G193" s="471">
        <v>650</v>
      </c>
      <c r="H193" s="471">
        <v>330</v>
      </c>
      <c r="I193" s="471">
        <v>440</v>
      </c>
      <c r="J193" s="471">
        <v>370</v>
      </c>
      <c r="K193" s="471">
        <v>120</v>
      </c>
      <c r="L193" s="471">
        <v>50</v>
      </c>
      <c r="M193" s="471">
        <v>260</v>
      </c>
      <c r="N193" s="471">
        <v>30</v>
      </c>
      <c r="O193" s="471">
        <v>30</v>
      </c>
      <c r="P193" s="471">
        <v>140</v>
      </c>
      <c r="Q193" s="471">
        <v>360</v>
      </c>
      <c r="R193" s="471">
        <v>180</v>
      </c>
      <c r="S193" s="471">
        <v>550</v>
      </c>
      <c r="T193" s="471">
        <v>120</v>
      </c>
      <c r="U193" s="471">
        <v>1710</v>
      </c>
    </row>
    <row r="194" spans="1:21">
      <c r="A194" s="473" t="s">
        <v>337</v>
      </c>
      <c r="B194" s="507" t="s">
        <v>356</v>
      </c>
      <c r="C194" s="507" t="s">
        <v>522</v>
      </c>
      <c r="D194" s="474" t="s">
        <v>304</v>
      </c>
      <c r="E194" s="471">
        <v>210</v>
      </c>
      <c r="F194" s="471">
        <v>120</v>
      </c>
      <c r="G194" s="471">
        <v>110</v>
      </c>
      <c r="H194" s="471">
        <v>30</v>
      </c>
      <c r="I194" s="471">
        <v>40</v>
      </c>
      <c r="J194" s="471">
        <v>90</v>
      </c>
      <c r="K194" s="475" t="s">
        <v>327</v>
      </c>
      <c r="L194" s="475" t="s">
        <v>327</v>
      </c>
      <c r="M194" s="471">
        <v>50</v>
      </c>
      <c r="N194" s="475" t="s">
        <v>327</v>
      </c>
      <c r="O194" s="475" t="s">
        <v>327</v>
      </c>
      <c r="P194" s="471">
        <v>50</v>
      </c>
      <c r="Q194" s="471">
        <v>70</v>
      </c>
      <c r="R194" s="471">
        <v>60</v>
      </c>
      <c r="S194" s="471">
        <v>60</v>
      </c>
      <c r="T194" s="471">
        <v>40</v>
      </c>
      <c r="U194" s="471">
        <v>70</v>
      </c>
    </row>
    <row r="195" spans="1:21">
      <c r="A195" s="473" t="s">
        <v>337</v>
      </c>
      <c r="B195" s="507" t="s">
        <v>356</v>
      </c>
      <c r="C195" s="507" t="s">
        <v>549</v>
      </c>
      <c r="D195" s="474" t="s">
        <v>304</v>
      </c>
      <c r="E195" s="471">
        <v>240</v>
      </c>
      <c r="F195" s="471">
        <v>240</v>
      </c>
      <c r="G195" s="471">
        <v>200</v>
      </c>
      <c r="H195" s="471">
        <v>170</v>
      </c>
      <c r="I195" s="471">
        <v>200</v>
      </c>
      <c r="J195" s="471">
        <v>200</v>
      </c>
      <c r="K195" s="471">
        <v>20</v>
      </c>
      <c r="L195" s="471">
        <v>20</v>
      </c>
      <c r="M195" s="471">
        <v>20</v>
      </c>
      <c r="N195" s="471">
        <v>20</v>
      </c>
      <c r="O195" s="475" t="s">
        <v>327</v>
      </c>
      <c r="P195" s="471">
        <v>70</v>
      </c>
      <c r="Q195" s="471">
        <v>50</v>
      </c>
      <c r="R195" s="471">
        <v>160</v>
      </c>
      <c r="S195" s="471">
        <v>200</v>
      </c>
      <c r="T195" s="471">
        <v>120</v>
      </c>
      <c r="U195" s="475" t="s">
        <v>327</v>
      </c>
    </row>
    <row r="196" spans="1:21">
      <c r="A196" s="473" t="s">
        <v>337</v>
      </c>
      <c r="B196" s="507" t="s">
        <v>357</v>
      </c>
      <c r="C196" s="507" t="s">
        <v>304</v>
      </c>
      <c r="D196" s="474" t="s">
        <v>304</v>
      </c>
      <c r="E196" s="471">
        <v>15900</v>
      </c>
      <c r="F196" s="471">
        <v>10890</v>
      </c>
      <c r="G196" s="471">
        <v>9760</v>
      </c>
      <c r="H196" s="471">
        <v>2560</v>
      </c>
      <c r="I196" s="471">
        <v>5390</v>
      </c>
      <c r="J196" s="471">
        <v>5600</v>
      </c>
      <c r="K196" s="471">
        <v>960</v>
      </c>
      <c r="L196" s="471">
        <v>1710</v>
      </c>
      <c r="M196" s="471">
        <v>7190</v>
      </c>
      <c r="N196" s="471">
        <v>370</v>
      </c>
      <c r="O196" s="471">
        <v>250</v>
      </c>
      <c r="P196" s="471">
        <v>4490</v>
      </c>
      <c r="Q196" s="471">
        <v>3950</v>
      </c>
      <c r="R196" s="471">
        <v>3400</v>
      </c>
      <c r="S196" s="471">
        <v>3690</v>
      </c>
      <c r="T196" s="471">
        <v>1750</v>
      </c>
      <c r="U196" s="471">
        <v>4700</v>
      </c>
    </row>
    <row r="197" spans="1:21">
      <c r="A197" s="473" t="s">
        <v>337</v>
      </c>
      <c r="B197" s="507" t="s">
        <v>357</v>
      </c>
      <c r="C197" s="507" t="s">
        <v>521</v>
      </c>
      <c r="D197" s="474" t="s">
        <v>304</v>
      </c>
      <c r="E197" s="471">
        <v>15510</v>
      </c>
      <c r="F197" s="471">
        <v>10610</v>
      </c>
      <c r="G197" s="471">
        <v>9500</v>
      </c>
      <c r="H197" s="471">
        <v>2490</v>
      </c>
      <c r="I197" s="471">
        <v>5280</v>
      </c>
      <c r="J197" s="471">
        <v>5490</v>
      </c>
      <c r="K197" s="471">
        <v>940</v>
      </c>
      <c r="L197" s="471">
        <v>1670</v>
      </c>
      <c r="M197" s="471">
        <v>7000</v>
      </c>
      <c r="N197" s="471">
        <v>370</v>
      </c>
      <c r="O197" s="471">
        <v>240</v>
      </c>
      <c r="P197" s="471">
        <v>4390</v>
      </c>
      <c r="Q197" s="471">
        <v>3900</v>
      </c>
      <c r="R197" s="471">
        <v>3350</v>
      </c>
      <c r="S197" s="471">
        <v>3610</v>
      </c>
      <c r="T197" s="471">
        <v>1690</v>
      </c>
      <c r="U197" s="471">
        <v>4590</v>
      </c>
    </row>
    <row r="198" spans="1:21">
      <c r="A198" s="473" t="s">
        <v>337</v>
      </c>
      <c r="B198" s="507" t="s">
        <v>357</v>
      </c>
      <c r="C198" s="507" t="s">
        <v>521</v>
      </c>
      <c r="D198" s="474" t="s">
        <v>473</v>
      </c>
      <c r="E198" s="471">
        <v>12520</v>
      </c>
      <c r="F198" s="471">
        <v>9360</v>
      </c>
      <c r="G198" s="471">
        <v>8610</v>
      </c>
      <c r="H198" s="471">
        <v>2200</v>
      </c>
      <c r="I198" s="471">
        <v>4730</v>
      </c>
      <c r="J198" s="471">
        <v>5110</v>
      </c>
      <c r="K198" s="471">
        <v>910</v>
      </c>
      <c r="L198" s="471">
        <v>1620</v>
      </c>
      <c r="M198" s="471">
        <v>6500</v>
      </c>
      <c r="N198" s="471">
        <v>350</v>
      </c>
      <c r="O198" s="471">
        <v>240</v>
      </c>
      <c r="P198" s="471">
        <v>3990</v>
      </c>
      <c r="Q198" s="471">
        <v>3480</v>
      </c>
      <c r="R198" s="471">
        <v>2990</v>
      </c>
      <c r="S198" s="471">
        <v>3120</v>
      </c>
      <c r="T198" s="471">
        <v>1420</v>
      </c>
      <c r="U198" s="471">
        <v>3160</v>
      </c>
    </row>
    <row r="199" spans="1:21">
      <c r="A199" s="473" t="s">
        <v>337</v>
      </c>
      <c r="B199" s="507" t="s">
        <v>357</v>
      </c>
      <c r="C199" s="507" t="s">
        <v>521</v>
      </c>
      <c r="D199" s="474" t="s">
        <v>474</v>
      </c>
      <c r="E199" s="471">
        <v>2680</v>
      </c>
      <c r="F199" s="471">
        <v>1250</v>
      </c>
      <c r="G199" s="471">
        <v>900</v>
      </c>
      <c r="H199" s="471">
        <v>290</v>
      </c>
      <c r="I199" s="471">
        <v>550</v>
      </c>
      <c r="J199" s="471">
        <v>380</v>
      </c>
      <c r="K199" s="471">
        <v>30</v>
      </c>
      <c r="L199" s="471">
        <v>40</v>
      </c>
      <c r="M199" s="471">
        <v>500</v>
      </c>
      <c r="N199" s="471">
        <v>20</v>
      </c>
      <c r="O199" s="475" t="s">
        <v>327</v>
      </c>
      <c r="P199" s="471">
        <v>410</v>
      </c>
      <c r="Q199" s="471">
        <v>420</v>
      </c>
      <c r="R199" s="471">
        <v>350</v>
      </c>
      <c r="S199" s="471">
        <v>500</v>
      </c>
      <c r="T199" s="471">
        <v>270</v>
      </c>
      <c r="U199" s="471">
        <v>1430</v>
      </c>
    </row>
    <row r="200" spans="1:21">
      <c r="A200" s="473" t="s">
        <v>337</v>
      </c>
      <c r="B200" s="507" t="s">
        <v>357</v>
      </c>
      <c r="C200" s="507" t="s">
        <v>522</v>
      </c>
      <c r="D200" s="474" t="s">
        <v>304</v>
      </c>
      <c r="E200" s="471">
        <v>380</v>
      </c>
      <c r="F200" s="471">
        <v>280</v>
      </c>
      <c r="G200" s="471">
        <v>260</v>
      </c>
      <c r="H200" s="471">
        <v>70</v>
      </c>
      <c r="I200" s="471">
        <v>100</v>
      </c>
      <c r="J200" s="471">
        <v>110</v>
      </c>
      <c r="K200" s="471">
        <v>20</v>
      </c>
      <c r="L200" s="471">
        <v>40</v>
      </c>
      <c r="M200" s="471">
        <v>190</v>
      </c>
      <c r="N200" s="471">
        <v>10</v>
      </c>
      <c r="O200" s="471">
        <v>10</v>
      </c>
      <c r="P200" s="471">
        <v>90</v>
      </c>
      <c r="Q200" s="471">
        <v>50</v>
      </c>
      <c r="R200" s="471">
        <v>60</v>
      </c>
      <c r="S200" s="471">
        <v>70</v>
      </c>
      <c r="T200" s="471">
        <v>60</v>
      </c>
      <c r="U200" s="471">
        <v>100</v>
      </c>
    </row>
    <row r="201" spans="1:21">
      <c r="A201" s="473" t="s">
        <v>337</v>
      </c>
      <c r="B201" s="507" t="s">
        <v>357</v>
      </c>
      <c r="C201" s="507" t="s">
        <v>549</v>
      </c>
      <c r="D201" s="474" t="s">
        <v>304</v>
      </c>
      <c r="E201" s="471">
        <v>140</v>
      </c>
      <c r="F201" s="471">
        <v>140</v>
      </c>
      <c r="G201" s="471">
        <v>140</v>
      </c>
      <c r="H201" s="471">
        <v>140</v>
      </c>
      <c r="I201" s="471">
        <v>130</v>
      </c>
      <c r="J201" s="471">
        <v>130</v>
      </c>
      <c r="K201" s="475" t="s">
        <v>327</v>
      </c>
      <c r="L201" s="475" t="s">
        <v>327</v>
      </c>
      <c r="M201" s="471">
        <v>10</v>
      </c>
      <c r="N201" s="475" t="s">
        <v>327</v>
      </c>
      <c r="O201" s="475" t="s">
        <v>327</v>
      </c>
      <c r="P201" s="471">
        <v>110</v>
      </c>
      <c r="Q201" s="475" t="s">
        <v>327</v>
      </c>
      <c r="R201" s="471">
        <v>120</v>
      </c>
      <c r="S201" s="471">
        <v>110</v>
      </c>
      <c r="T201" s="471">
        <v>110</v>
      </c>
      <c r="U201" s="475" t="s">
        <v>327</v>
      </c>
    </row>
    <row r="202" spans="1:21">
      <c r="A202" s="473" t="s">
        <v>337</v>
      </c>
      <c r="B202" s="507" t="s">
        <v>358</v>
      </c>
      <c r="C202" s="507" t="s">
        <v>304</v>
      </c>
      <c r="D202" s="474" t="s">
        <v>304</v>
      </c>
      <c r="E202" s="471">
        <v>7900</v>
      </c>
      <c r="F202" s="471">
        <v>5890</v>
      </c>
      <c r="G202" s="471">
        <v>5320</v>
      </c>
      <c r="H202" s="471">
        <v>1700</v>
      </c>
      <c r="I202" s="471">
        <v>3210</v>
      </c>
      <c r="J202" s="471">
        <v>3130</v>
      </c>
      <c r="K202" s="471">
        <v>630</v>
      </c>
      <c r="L202" s="471">
        <v>1410</v>
      </c>
      <c r="M202" s="471">
        <v>3810</v>
      </c>
      <c r="N202" s="471">
        <v>320</v>
      </c>
      <c r="O202" s="471">
        <v>160</v>
      </c>
      <c r="P202" s="471">
        <v>2120</v>
      </c>
      <c r="Q202" s="471">
        <v>2190</v>
      </c>
      <c r="R202" s="471">
        <v>1990</v>
      </c>
      <c r="S202" s="471">
        <v>1840</v>
      </c>
      <c r="T202" s="471">
        <v>1150</v>
      </c>
      <c r="U202" s="471">
        <v>1950</v>
      </c>
    </row>
    <row r="203" spans="1:21">
      <c r="A203" s="473" t="s">
        <v>337</v>
      </c>
      <c r="B203" s="507" t="s">
        <v>358</v>
      </c>
      <c r="C203" s="507" t="s">
        <v>521</v>
      </c>
      <c r="D203" s="474" t="s">
        <v>304</v>
      </c>
      <c r="E203" s="471">
        <v>7630</v>
      </c>
      <c r="F203" s="471">
        <v>5700</v>
      </c>
      <c r="G203" s="471">
        <v>5150</v>
      </c>
      <c r="H203" s="471">
        <v>1670</v>
      </c>
      <c r="I203" s="471">
        <v>3100</v>
      </c>
      <c r="J203" s="471">
        <v>3020</v>
      </c>
      <c r="K203" s="471">
        <v>590</v>
      </c>
      <c r="L203" s="471">
        <v>1370</v>
      </c>
      <c r="M203" s="471">
        <v>3680</v>
      </c>
      <c r="N203" s="471">
        <v>320</v>
      </c>
      <c r="O203" s="471">
        <v>140</v>
      </c>
      <c r="P203" s="471">
        <v>2020</v>
      </c>
      <c r="Q203" s="471">
        <v>2140</v>
      </c>
      <c r="R203" s="471">
        <v>1930</v>
      </c>
      <c r="S203" s="471">
        <v>1820</v>
      </c>
      <c r="T203" s="471">
        <v>1140</v>
      </c>
      <c r="U203" s="471">
        <v>1870</v>
      </c>
    </row>
    <row r="204" spans="1:21">
      <c r="A204" s="473" t="s">
        <v>337</v>
      </c>
      <c r="B204" s="507" t="s">
        <v>358</v>
      </c>
      <c r="C204" s="507" t="s">
        <v>521</v>
      </c>
      <c r="D204" s="474" t="s">
        <v>473</v>
      </c>
      <c r="E204" s="471">
        <v>6490</v>
      </c>
      <c r="F204" s="471">
        <v>5290</v>
      </c>
      <c r="G204" s="471">
        <v>4840</v>
      </c>
      <c r="H204" s="471">
        <v>1570</v>
      </c>
      <c r="I204" s="471">
        <v>2910</v>
      </c>
      <c r="J204" s="471">
        <v>2860</v>
      </c>
      <c r="K204" s="471">
        <v>540</v>
      </c>
      <c r="L204" s="471">
        <v>1360</v>
      </c>
      <c r="M204" s="471">
        <v>3510</v>
      </c>
      <c r="N204" s="471">
        <v>320</v>
      </c>
      <c r="O204" s="471">
        <v>140</v>
      </c>
      <c r="P204" s="471">
        <v>1980</v>
      </c>
      <c r="Q204" s="471">
        <v>2060</v>
      </c>
      <c r="R204" s="471">
        <v>1800</v>
      </c>
      <c r="S204" s="471">
        <v>1690</v>
      </c>
      <c r="T204" s="471">
        <v>1080</v>
      </c>
      <c r="U204" s="471">
        <v>1210</v>
      </c>
    </row>
    <row r="205" spans="1:21">
      <c r="A205" s="473" t="s">
        <v>337</v>
      </c>
      <c r="B205" s="507" t="s">
        <v>358</v>
      </c>
      <c r="C205" s="507" t="s">
        <v>521</v>
      </c>
      <c r="D205" s="474" t="s">
        <v>474</v>
      </c>
      <c r="E205" s="471">
        <v>1080</v>
      </c>
      <c r="F205" s="471">
        <v>410</v>
      </c>
      <c r="G205" s="471">
        <v>310</v>
      </c>
      <c r="H205" s="471">
        <v>100</v>
      </c>
      <c r="I205" s="471">
        <v>190</v>
      </c>
      <c r="J205" s="471">
        <v>160</v>
      </c>
      <c r="K205" s="471">
        <v>50</v>
      </c>
      <c r="L205" s="471">
        <v>10</v>
      </c>
      <c r="M205" s="471">
        <v>170</v>
      </c>
      <c r="N205" s="475" t="s">
        <v>327</v>
      </c>
      <c r="O205" s="471">
        <v>10</v>
      </c>
      <c r="P205" s="471">
        <v>40</v>
      </c>
      <c r="Q205" s="471">
        <v>90</v>
      </c>
      <c r="R205" s="471">
        <v>130</v>
      </c>
      <c r="S205" s="471">
        <v>130</v>
      </c>
      <c r="T205" s="471">
        <v>60</v>
      </c>
      <c r="U205" s="471">
        <v>670</v>
      </c>
    </row>
    <row r="206" spans="1:21">
      <c r="A206" s="473" t="s">
        <v>337</v>
      </c>
      <c r="B206" s="507" t="s">
        <v>358</v>
      </c>
      <c r="C206" s="507" t="s">
        <v>522</v>
      </c>
      <c r="D206" s="474" t="s">
        <v>304</v>
      </c>
      <c r="E206" s="471">
        <v>270</v>
      </c>
      <c r="F206" s="471">
        <v>190</v>
      </c>
      <c r="G206" s="471">
        <v>170</v>
      </c>
      <c r="H206" s="471">
        <v>30</v>
      </c>
      <c r="I206" s="471">
        <v>110</v>
      </c>
      <c r="J206" s="471">
        <v>110</v>
      </c>
      <c r="K206" s="471">
        <v>40</v>
      </c>
      <c r="L206" s="471">
        <v>40</v>
      </c>
      <c r="M206" s="471">
        <v>130</v>
      </c>
      <c r="N206" s="475" t="s">
        <v>327</v>
      </c>
      <c r="O206" s="471">
        <v>20</v>
      </c>
      <c r="P206" s="471">
        <v>100</v>
      </c>
      <c r="Q206" s="471">
        <v>40</v>
      </c>
      <c r="R206" s="471">
        <v>60</v>
      </c>
      <c r="S206" s="471">
        <v>20</v>
      </c>
      <c r="T206" s="471">
        <v>10</v>
      </c>
      <c r="U206" s="471">
        <v>80</v>
      </c>
    </row>
    <row r="207" spans="1:21">
      <c r="A207" s="473" t="s">
        <v>337</v>
      </c>
      <c r="B207" s="507" t="s">
        <v>358</v>
      </c>
      <c r="C207" s="507" t="s">
        <v>549</v>
      </c>
      <c r="D207" s="474" t="s">
        <v>304</v>
      </c>
      <c r="E207" s="471">
        <v>50</v>
      </c>
      <c r="F207" s="471">
        <v>50</v>
      </c>
      <c r="G207" s="471">
        <v>50</v>
      </c>
      <c r="H207" s="471">
        <v>50</v>
      </c>
      <c r="I207" s="471">
        <v>40</v>
      </c>
      <c r="J207" s="471">
        <v>50</v>
      </c>
      <c r="K207" s="471">
        <v>30</v>
      </c>
      <c r="L207" s="475" t="s">
        <v>327</v>
      </c>
      <c r="M207" s="471">
        <v>20</v>
      </c>
      <c r="N207" s="475" t="s">
        <v>327</v>
      </c>
      <c r="O207" s="475" t="s">
        <v>327</v>
      </c>
      <c r="P207" s="471">
        <v>10</v>
      </c>
      <c r="Q207" s="475" t="s">
        <v>327</v>
      </c>
      <c r="R207" s="471">
        <v>40</v>
      </c>
      <c r="S207" s="471">
        <v>40</v>
      </c>
      <c r="T207" s="471">
        <v>30</v>
      </c>
      <c r="U207" s="475" t="s">
        <v>327</v>
      </c>
    </row>
    <row r="208" spans="1:21">
      <c r="A208" s="473" t="s">
        <v>337</v>
      </c>
      <c r="B208" s="507" t="s">
        <v>359</v>
      </c>
      <c r="C208" s="507" t="s">
        <v>304</v>
      </c>
      <c r="D208" s="474" t="s">
        <v>304</v>
      </c>
      <c r="E208" s="471">
        <v>23080</v>
      </c>
      <c r="F208" s="471">
        <v>15700</v>
      </c>
      <c r="G208" s="471">
        <v>13610</v>
      </c>
      <c r="H208" s="471">
        <v>3450</v>
      </c>
      <c r="I208" s="471">
        <v>7840</v>
      </c>
      <c r="J208" s="471">
        <v>8030</v>
      </c>
      <c r="K208" s="471">
        <v>1900</v>
      </c>
      <c r="L208" s="471">
        <v>2790</v>
      </c>
      <c r="M208" s="471">
        <v>9750</v>
      </c>
      <c r="N208" s="471">
        <v>630</v>
      </c>
      <c r="O208" s="471">
        <v>540</v>
      </c>
      <c r="P208" s="471">
        <v>5630</v>
      </c>
      <c r="Q208" s="471">
        <v>6050</v>
      </c>
      <c r="R208" s="471">
        <v>4370</v>
      </c>
      <c r="S208" s="471">
        <v>5290</v>
      </c>
      <c r="T208" s="471">
        <v>2730</v>
      </c>
      <c r="U208" s="471">
        <v>6680</v>
      </c>
    </row>
    <row r="209" spans="1:21">
      <c r="A209" s="473" t="s">
        <v>337</v>
      </c>
      <c r="B209" s="507" t="s">
        <v>359</v>
      </c>
      <c r="C209" s="507" t="s">
        <v>521</v>
      </c>
      <c r="D209" s="474" t="s">
        <v>304</v>
      </c>
      <c r="E209" s="471">
        <v>22610</v>
      </c>
      <c r="F209" s="471">
        <v>15330</v>
      </c>
      <c r="G209" s="471">
        <v>13280</v>
      </c>
      <c r="H209" s="471">
        <v>3400</v>
      </c>
      <c r="I209" s="471">
        <v>7630</v>
      </c>
      <c r="J209" s="471">
        <v>7860</v>
      </c>
      <c r="K209" s="471">
        <v>1860</v>
      </c>
      <c r="L209" s="471">
        <v>2730</v>
      </c>
      <c r="M209" s="471">
        <v>9510</v>
      </c>
      <c r="N209" s="471">
        <v>630</v>
      </c>
      <c r="O209" s="471">
        <v>510</v>
      </c>
      <c r="P209" s="471">
        <v>5510</v>
      </c>
      <c r="Q209" s="471">
        <v>5950</v>
      </c>
      <c r="R209" s="471">
        <v>4280</v>
      </c>
      <c r="S209" s="471">
        <v>5210</v>
      </c>
      <c r="T209" s="471">
        <v>2650</v>
      </c>
      <c r="U209" s="471">
        <v>6580</v>
      </c>
    </row>
    <row r="210" spans="1:21">
      <c r="A210" s="473" t="s">
        <v>337</v>
      </c>
      <c r="B210" s="507" t="s">
        <v>359</v>
      </c>
      <c r="C210" s="507" t="s">
        <v>521</v>
      </c>
      <c r="D210" s="474" t="s">
        <v>473</v>
      </c>
      <c r="E210" s="471">
        <v>18400</v>
      </c>
      <c r="F210" s="471">
        <v>13490</v>
      </c>
      <c r="G210" s="471">
        <v>12100</v>
      </c>
      <c r="H210" s="471">
        <v>3140</v>
      </c>
      <c r="I210" s="471">
        <v>7210</v>
      </c>
      <c r="J210" s="471">
        <v>7470</v>
      </c>
      <c r="K210" s="471">
        <v>1800</v>
      </c>
      <c r="L210" s="471">
        <v>2670</v>
      </c>
      <c r="M210" s="471">
        <v>8630</v>
      </c>
      <c r="N210" s="471">
        <v>630</v>
      </c>
      <c r="O210" s="471">
        <v>510</v>
      </c>
      <c r="P210" s="471">
        <v>5140</v>
      </c>
      <c r="Q210" s="471">
        <v>5260</v>
      </c>
      <c r="R210" s="471">
        <v>4110</v>
      </c>
      <c r="S210" s="471">
        <v>4570</v>
      </c>
      <c r="T210" s="471">
        <v>2530</v>
      </c>
      <c r="U210" s="471">
        <v>4910</v>
      </c>
    </row>
    <row r="211" spans="1:21">
      <c r="A211" s="473" t="s">
        <v>337</v>
      </c>
      <c r="B211" s="507" t="s">
        <v>359</v>
      </c>
      <c r="C211" s="507" t="s">
        <v>521</v>
      </c>
      <c r="D211" s="474" t="s">
        <v>474</v>
      </c>
      <c r="E211" s="471">
        <v>3510</v>
      </c>
      <c r="F211" s="471">
        <v>1840</v>
      </c>
      <c r="G211" s="471">
        <v>1170</v>
      </c>
      <c r="H211" s="471">
        <v>260</v>
      </c>
      <c r="I211" s="471">
        <v>420</v>
      </c>
      <c r="J211" s="471">
        <v>390</v>
      </c>
      <c r="K211" s="471">
        <v>60</v>
      </c>
      <c r="L211" s="471">
        <v>60</v>
      </c>
      <c r="M211" s="471">
        <v>880</v>
      </c>
      <c r="N211" s="475" t="s">
        <v>327</v>
      </c>
      <c r="O211" s="475" t="s">
        <v>327</v>
      </c>
      <c r="P211" s="471">
        <v>370</v>
      </c>
      <c r="Q211" s="471">
        <v>690</v>
      </c>
      <c r="R211" s="471">
        <v>170</v>
      </c>
      <c r="S211" s="471">
        <v>640</v>
      </c>
      <c r="T211" s="471">
        <v>120</v>
      </c>
      <c r="U211" s="471">
        <v>1670</v>
      </c>
    </row>
    <row r="212" spans="1:21">
      <c r="A212" s="473" t="s">
        <v>337</v>
      </c>
      <c r="B212" s="507" t="s">
        <v>359</v>
      </c>
      <c r="C212" s="507" t="s">
        <v>522</v>
      </c>
      <c r="D212" s="474" t="s">
        <v>304</v>
      </c>
      <c r="E212" s="471">
        <v>470</v>
      </c>
      <c r="F212" s="471">
        <v>360</v>
      </c>
      <c r="G212" s="471">
        <v>340</v>
      </c>
      <c r="H212" s="471">
        <v>50</v>
      </c>
      <c r="I212" s="471">
        <v>220</v>
      </c>
      <c r="J212" s="471">
        <v>170</v>
      </c>
      <c r="K212" s="471">
        <v>40</v>
      </c>
      <c r="L212" s="471">
        <v>70</v>
      </c>
      <c r="M212" s="471">
        <v>240</v>
      </c>
      <c r="N212" s="475" t="s">
        <v>327</v>
      </c>
      <c r="O212" s="471">
        <v>20</v>
      </c>
      <c r="P212" s="471">
        <v>120</v>
      </c>
      <c r="Q212" s="471">
        <v>100</v>
      </c>
      <c r="R212" s="471">
        <v>90</v>
      </c>
      <c r="S212" s="471">
        <v>80</v>
      </c>
      <c r="T212" s="471">
        <v>80</v>
      </c>
      <c r="U212" s="471">
        <v>100</v>
      </c>
    </row>
    <row r="213" spans="1:21">
      <c r="A213" s="473" t="s">
        <v>337</v>
      </c>
      <c r="B213" s="507" t="s">
        <v>359</v>
      </c>
      <c r="C213" s="507" t="s">
        <v>549</v>
      </c>
      <c r="D213" s="474" t="s">
        <v>304</v>
      </c>
      <c r="E213" s="471">
        <v>130</v>
      </c>
      <c r="F213" s="471">
        <v>70</v>
      </c>
      <c r="G213" s="471">
        <v>70</v>
      </c>
      <c r="H213" s="475" t="s">
        <v>327</v>
      </c>
      <c r="I213" s="471">
        <v>70</v>
      </c>
      <c r="J213" s="471">
        <v>70</v>
      </c>
      <c r="K213" s="475" t="s">
        <v>327</v>
      </c>
      <c r="L213" s="475" t="s">
        <v>327</v>
      </c>
      <c r="M213" s="471">
        <v>40</v>
      </c>
      <c r="N213" s="475" t="s">
        <v>327</v>
      </c>
      <c r="O213" s="475" t="s">
        <v>327</v>
      </c>
      <c r="P213" s="471">
        <v>20</v>
      </c>
      <c r="Q213" s="471">
        <v>50</v>
      </c>
      <c r="R213" s="471">
        <v>50</v>
      </c>
      <c r="S213" s="471">
        <v>40</v>
      </c>
      <c r="T213" s="471">
        <v>40</v>
      </c>
      <c r="U213" s="471">
        <v>20</v>
      </c>
    </row>
    <row r="214" spans="1:21">
      <c r="A214" s="473" t="s">
        <v>337</v>
      </c>
      <c r="B214" s="507" t="s">
        <v>360</v>
      </c>
      <c r="C214" s="507" t="s">
        <v>304</v>
      </c>
      <c r="D214" s="474" t="s">
        <v>304</v>
      </c>
      <c r="E214" s="471">
        <v>16920</v>
      </c>
      <c r="F214" s="471">
        <v>9750</v>
      </c>
      <c r="G214" s="471">
        <v>8340</v>
      </c>
      <c r="H214" s="471">
        <v>2310</v>
      </c>
      <c r="I214" s="471">
        <v>4440</v>
      </c>
      <c r="J214" s="471">
        <v>4260</v>
      </c>
      <c r="K214" s="471">
        <v>1100</v>
      </c>
      <c r="L214" s="471">
        <v>1910</v>
      </c>
      <c r="M214" s="471">
        <v>5480</v>
      </c>
      <c r="N214" s="471">
        <v>510</v>
      </c>
      <c r="O214" s="471">
        <v>300</v>
      </c>
      <c r="P214" s="471">
        <v>3240</v>
      </c>
      <c r="Q214" s="471">
        <v>2640</v>
      </c>
      <c r="R214" s="471">
        <v>2420</v>
      </c>
      <c r="S214" s="471">
        <v>2870</v>
      </c>
      <c r="T214" s="471">
        <v>1880</v>
      </c>
      <c r="U214" s="471">
        <v>6990</v>
      </c>
    </row>
    <row r="215" spans="1:21">
      <c r="A215" s="473" t="s">
        <v>337</v>
      </c>
      <c r="B215" s="507" t="s">
        <v>360</v>
      </c>
      <c r="C215" s="507" t="s">
        <v>521</v>
      </c>
      <c r="D215" s="474" t="s">
        <v>304</v>
      </c>
      <c r="E215" s="471">
        <v>16320</v>
      </c>
      <c r="F215" s="471">
        <v>9380</v>
      </c>
      <c r="G215" s="471">
        <v>7980</v>
      </c>
      <c r="H215" s="471">
        <v>2280</v>
      </c>
      <c r="I215" s="471">
        <v>4270</v>
      </c>
      <c r="J215" s="471">
        <v>4110</v>
      </c>
      <c r="K215" s="471">
        <v>1070</v>
      </c>
      <c r="L215" s="471">
        <v>1850</v>
      </c>
      <c r="M215" s="471">
        <v>5200</v>
      </c>
      <c r="N215" s="471">
        <v>510</v>
      </c>
      <c r="O215" s="471">
        <v>280</v>
      </c>
      <c r="P215" s="471">
        <v>3150</v>
      </c>
      <c r="Q215" s="471">
        <v>2570</v>
      </c>
      <c r="R215" s="471">
        <v>2340</v>
      </c>
      <c r="S215" s="471">
        <v>2810</v>
      </c>
      <c r="T215" s="471">
        <v>1750</v>
      </c>
      <c r="U215" s="471">
        <v>6760</v>
      </c>
    </row>
    <row r="216" spans="1:21">
      <c r="A216" s="473" t="s">
        <v>337</v>
      </c>
      <c r="B216" s="507" t="s">
        <v>360</v>
      </c>
      <c r="C216" s="507" t="s">
        <v>521</v>
      </c>
      <c r="D216" s="474" t="s">
        <v>473</v>
      </c>
      <c r="E216" s="471">
        <v>13050</v>
      </c>
      <c r="F216" s="471">
        <v>8190</v>
      </c>
      <c r="G216" s="471">
        <v>7220</v>
      </c>
      <c r="H216" s="471">
        <v>2040</v>
      </c>
      <c r="I216" s="471">
        <v>3920</v>
      </c>
      <c r="J216" s="471">
        <v>3780</v>
      </c>
      <c r="K216" s="471">
        <v>920</v>
      </c>
      <c r="L216" s="471">
        <v>1690</v>
      </c>
      <c r="M216" s="471">
        <v>4760</v>
      </c>
      <c r="N216" s="471">
        <v>430</v>
      </c>
      <c r="O216" s="471">
        <v>270</v>
      </c>
      <c r="P216" s="471">
        <v>2870</v>
      </c>
      <c r="Q216" s="471">
        <v>2210</v>
      </c>
      <c r="R216" s="471">
        <v>2000</v>
      </c>
      <c r="S216" s="471">
        <v>2380</v>
      </c>
      <c r="T216" s="471">
        <v>1670</v>
      </c>
      <c r="U216" s="471">
        <v>4870</v>
      </c>
    </row>
    <row r="217" spans="1:21">
      <c r="A217" s="473" t="s">
        <v>337</v>
      </c>
      <c r="B217" s="507" t="s">
        <v>360</v>
      </c>
      <c r="C217" s="507" t="s">
        <v>521</v>
      </c>
      <c r="D217" s="474" t="s">
        <v>474</v>
      </c>
      <c r="E217" s="471">
        <v>3080</v>
      </c>
      <c r="F217" s="471">
        <v>1190</v>
      </c>
      <c r="G217" s="471">
        <v>750</v>
      </c>
      <c r="H217" s="471">
        <v>240</v>
      </c>
      <c r="I217" s="471">
        <v>360</v>
      </c>
      <c r="J217" s="471">
        <v>330</v>
      </c>
      <c r="K217" s="471">
        <v>150</v>
      </c>
      <c r="L217" s="471">
        <v>150</v>
      </c>
      <c r="M217" s="471">
        <v>440</v>
      </c>
      <c r="N217" s="471">
        <v>80</v>
      </c>
      <c r="O217" s="471">
        <v>20</v>
      </c>
      <c r="P217" s="471">
        <v>290</v>
      </c>
      <c r="Q217" s="471">
        <v>350</v>
      </c>
      <c r="R217" s="471">
        <v>340</v>
      </c>
      <c r="S217" s="471">
        <v>430</v>
      </c>
      <c r="T217" s="471">
        <v>80</v>
      </c>
      <c r="U217" s="471">
        <v>1890</v>
      </c>
    </row>
    <row r="218" spans="1:21">
      <c r="A218" s="473" t="s">
        <v>337</v>
      </c>
      <c r="B218" s="507" t="s">
        <v>360</v>
      </c>
      <c r="C218" s="507" t="s">
        <v>522</v>
      </c>
      <c r="D218" s="474" t="s">
        <v>304</v>
      </c>
      <c r="E218" s="471">
        <v>600</v>
      </c>
      <c r="F218" s="471">
        <v>380</v>
      </c>
      <c r="G218" s="471">
        <v>370</v>
      </c>
      <c r="H218" s="471">
        <v>30</v>
      </c>
      <c r="I218" s="471">
        <v>170</v>
      </c>
      <c r="J218" s="471">
        <v>150</v>
      </c>
      <c r="K218" s="471">
        <v>30</v>
      </c>
      <c r="L218" s="471">
        <v>70</v>
      </c>
      <c r="M218" s="471">
        <v>280</v>
      </c>
      <c r="N218" s="475" t="s">
        <v>327</v>
      </c>
      <c r="O218" s="471">
        <v>20</v>
      </c>
      <c r="P218" s="471">
        <v>90</v>
      </c>
      <c r="Q218" s="471">
        <v>70</v>
      </c>
      <c r="R218" s="471">
        <v>80</v>
      </c>
      <c r="S218" s="471">
        <v>60</v>
      </c>
      <c r="T218" s="471">
        <v>130</v>
      </c>
      <c r="U218" s="471">
        <v>230</v>
      </c>
    </row>
    <row r="219" spans="1:21">
      <c r="A219" s="473" t="s">
        <v>337</v>
      </c>
      <c r="B219" s="507" t="s">
        <v>360</v>
      </c>
      <c r="C219" s="507" t="s">
        <v>549</v>
      </c>
      <c r="D219" s="474" t="s">
        <v>304</v>
      </c>
      <c r="E219" s="471">
        <v>170</v>
      </c>
      <c r="F219" s="471">
        <v>170</v>
      </c>
      <c r="G219" s="471">
        <v>130</v>
      </c>
      <c r="H219" s="471">
        <v>70</v>
      </c>
      <c r="I219" s="471">
        <v>130</v>
      </c>
      <c r="J219" s="471">
        <v>100</v>
      </c>
      <c r="K219" s="471">
        <v>60</v>
      </c>
      <c r="L219" s="471">
        <v>30</v>
      </c>
      <c r="M219" s="471">
        <v>30</v>
      </c>
      <c r="N219" s="475" t="s">
        <v>327</v>
      </c>
      <c r="O219" s="475" t="s">
        <v>327</v>
      </c>
      <c r="P219" s="471">
        <v>90</v>
      </c>
      <c r="Q219" s="471">
        <v>60</v>
      </c>
      <c r="R219" s="471">
        <v>120</v>
      </c>
      <c r="S219" s="471">
        <v>70</v>
      </c>
      <c r="T219" s="471">
        <v>60</v>
      </c>
      <c r="U219" s="475" t="s">
        <v>327</v>
      </c>
    </row>
    <row r="220" spans="1:21">
      <c r="A220" s="473" t="s">
        <v>337</v>
      </c>
      <c r="B220" s="507" t="s">
        <v>361</v>
      </c>
      <c r="C220" s="507" t="s">
        <v>304</v>
      </c>
      <c r="D220" s="474" t="s">
        <v>304</v>
      </c>
      <c r="E220" s="471">
        <v>11030</v>
      </c>
      <c r="F220" s="471">
        <v>7960</v>
      </c>
      <c r="G220" s="471">
        <v>6960</v>
      </c>
      <c r="H220" s="471">
        <v>2600</v>
      </c>
      <c r="I220" s="471">
        <v>3880</v>
      </c>
      <c r="J220" s="471">
        <v>4010</v>
      </c>
      <c r="K220" s="471">
        <v>980</v>
      </c>
      <c r="L220" s="471">
        <v>1690</v>
      </c>
      <c r="M220" s="471">
        <v>4760</v>
      </c>
      <c r="N220" s="471">
        <v>230</v>
      </c>
      <c r="O220" s="471">
        <v>330</v>
      </c>
      <c r="P220" s="471">
        <v>2890</v>
      </c>
      <c r="Q220" s="471">
        <v>2970</v>
      </c>
      <c r="R220" s="471">
        <v>2790</v>
      </c>
      <c r="S220" s="471">
        <v>2600</v>
      </c>
      <c r="T220" s="471">
        <v>1620</v>
      </c>
      <c r="U220" s="471">
        <v>2740</v>
      </c>
    </row>
    <row r="221" spans="1:21">
      <c r="A221" s="473" t="s">
        <v>337</v>
      </c>
      <c r="B221" s="507" t="s">
        <v>361</v>
      </c>
      <c r="C221" s="507" t="s">
        <v>521</v>
      </c>
      <c r="D221" s="474" t="s">
        <v>304</v>
      </c>
      <c r="E221" s="471">
        <v>10800</v>
      </c>
      <c r="F221" s="471">
        <v>7760</v>
      </c>
      <c r="G221" s="471">
        <v>6800</v>
      </c>
      <c r="H221" s="471">
        <v>2530</v>
      </c>
      <c r="I221" s="471">
        <v>3790</v>
      </c>
      <c r="J221" s="471">
        <v>3910</v>
      </c>
      <c r="K221" s="471">
        <v>930</v>
      </c>
      <c r="L221" s="471">
        <v>1670</v>
      </c>
      <c r="M221" s="471">
        <v>4670</v>
      </c>
      <c r="N221" s="471">
        <v>220</v>
      </c>
      <c r="O221" s="471">
        <v>330</v>
      </c>
      <c r="P221" s="471">
        <v>2780</v>
      </c>
      <c r="Q221" s="471">
        <v>2900</v>
      </c>
      <c r="R221" s="471">
        <v>2720</v>
      </c>
      <c r="S221" s="471">
        <v>2550</v>
      </c>
      <c r="T221" s="471">
        <v>1580</v>
      </c>
      <c r="U221" s="471">
        <v>2710</v>
      </c>
    </row>
    <row r="222" spans="1:21">
      <c r="A222" s="473" t="s">
        <v>337</v>
      </c>
      <c r="B222" s="507" t="s">
        <v>361</v>
      </c>
      <c r="C222" s="507" t="s">
        <v>521</v>
      </c>
      <c r="D222" s="474" t="s">
        <v>473</v>
      </c>
      <c r="E222" s="471">
        <v>8560</v>
      </c>
      <c r="F222" s="471">
        <v>6850</v>
      </c>
      <c r="G222" s="471">
        <v>6190</v>
      </c>
      <c r="H222" s="471">
        <v>2310</v>
      </c>
      <c r="I222" s="471">
        <v>3520</v>
      </c>
      <c r="J222" s="471">
        <v>3690</v>
      </c>
      <c r="K222" s="471">
        <v>880</v>
      </c>
      <c r="L222" s="471">
        <v>1500</v>
      </c>
      <c r="M222" s="471">
        <v>4360</v>
      </c>
      <c r="N222" s="471">
        <v>220</v>
      </c>
      <c r="O222" s="471">
        <v>320</v>
      </c>
      <c r="P222" s="471">
        <v>2600</v>
      </c>
      <c r="Q222" s="471">
        <v>2640</v>
      </c>
      <c r="R222" s="471">
        <v>2610</v>
      </c>
      <c r="S222" s="471">
        <v>2250</v>
      </c>
      <c r="T222" s="471">
        <v>1400</v>
      </c>
      <c r="U222" s="471">
        <v>1710</v>
      </c>
    </row>
    <row r="223" spans="1:21">
      <c r="A223" s="473" t="s">
        <v>337</v>
      </c>
      <c r="B223" s="507" t="s">
        <v>361</v>
      </c>
      <c r="C223" s="507" t="s">
        <v>521</v>
      </c>
      <c r="D223" s="474" t="s">
        <v>474</v>
      </c>
      <c r="E223" s="471">
        <v>1910</v>
      </c>
      <c r="F223" s="471">
        <v>910</v>
      </c>
      <c r="G223" s="471">
        <v>610</v>
      </c>
      <c r="H223" s="471">
        <v>220</v>
      </c>
      <c r="I223" s="471">
        <v>260</v>
      </c>
      <c r="J223" s="471">
        <v>230</v>
      </c>
      <c r="K223" s="471">
        <v>50</v>
      </c>
      <c r="L223" s="471">
        <v>170</v>
      </c>
      <c r="M223" s="471">
        <v>300</v>
      </c>
      <c r="N223" s="475" t="s">
        <v>327</v>
      </c>
      <c r="O223" s="471">
        <v>20</v>
      </c>
      <c r="P223" s="471">
        <v>180</v>
      </c>
      <c r="Q223" s="471">
        <v>260</v>
      </c>
      <c r="R223" s="471">
        <v>120</v>
      </c>
      <c r="S223" s="471">
        <v>290</v>
      </c>
      <c r="T223" s="471">
        <v>170</v>
      </c>
      <c r="U223" s="471">
        <v>1000</v>
      </c>
    </row>
    <row r="224" spans="1:21">
      <c r="A224" s="473" t="s">
        <v>337</v>
      </c>
      <c r="B224" s="507" t="s">
        <v>361</v>
      </c>
      <c r="C224" s="507" t="s">
        <v>522</v>
      </c>
      <c r="D224" s="474" t="s">
        <v>304</v>
      </c>
      <c r="E224" s="471">
        <v>230</v>
      </c>
      <c r="F224" s="471">
        <v>210</v>
      </c>
      <c r="G224" s="471">
        <v>170</v>
      </c>
      <c r="H224" s="471">
        <v>70</v>
      </c>
      <c r="I224" s="471">
        <v>90</v>
      </c>
      <c r="J224" s="471">
        <v>90</v>
      </c>
      <c r="K224" s="471">
        <v>40</v>
      </c>
      <c r="L224" s="471">
        <v>20</v>
      </c>
      <c r="M224" s="471">
        <v>100</v>
      </c>
      <c r="N224" s="471">
        <v>10</v>
      </c>
      <c r="O224" s="475" t="s">
        <v>327</v>
      </c>
      <c r="P224" s="471">
        <v>110</v>
      </c>
      <c r="Q224" s="471">
        <v>70</v>
      </c>
      <c r="R224" s="471">
        <v>60</v>
      </c>
      <c r="S224" s="471">
        <v>60</v>
      </c>
      <c r="T224" s="471">
        <v>40</v>
      </c>
      <c r="U224" s="471">
        <v>30</v>
      </c>
    </row>
    <row r="225" spans="1:21">
      <c r="A225" s="473" t="s">
        <v>337</v>
      </c>
      <c r="B225" s="507" t="s">
        <v>361</v>
      </c>
      <c r="C225" s="507" t="s">
        <v>549</v>
      </c>
      <c r="D225" s="474" t="s">
        <v>304</v>
      </c>
      <c r="E225" s="471">
        <v>40</v>
      </c>
      <c r="F225" s="471">
        <v>30</v>
      </c>
      <c r="G225" s="475" t="s">
        <v>327</v>
      </c>
      <c r="H225" s="475" t="s">
        <v>327</v>
      </c>
      <c r="I225" s="475" t="s">
        <v>327</v>
      </c>
      <c r="J225" s="475" t="s">
        <v>327</v>
      </c>
      <c r="K225" s="475" t="s">
        <v>327</v>
      </c>
      <c r="L225" s="475" t="s">
        <v>327</v>
      </c>
      <c r="M225" s="475" t="s">
        <v>327</v>
      </c>
      <c r="N225" s="475" t="s">
        <v>327</v>
      </c>
      <c r="O225" s="475" t="s">
        <v>327</v>
      </c>
      <c r="P225" s="475" t="s">
        <v>327</v>
      </c>
      <c r="Q225" s="471">
        <v>30</v>
      </c>
      <c r="R225" s="475" t="s">
        <v>327</v>
      </c>
      <c r="S225" s="471">
        <v>30</v>
      </c>
      <c r="T225" s="471">
        <v>30</v>
      </c>
      <c r="U225" s="471">
        <v>10</v>
      </c>
    </row>
    <row r="226" spans="1:21">
      <c r="A226" s="473" t="s">
        <v>337</v>
      </c>
      <c r="B226" s="507" t="s">
        <v>362</v>
      </c>
      <c r="C226" s="507" t="s">
        <v>304</v>
      </c>
      <c r="D226" s="474" t="s">
        <v>304</v>
      </c>
      <c r="E226" s="471">
        <v>16130</v>
      </c>
      <c r="F226" s="471">
        <v>10450</v>
      </c>
      <c r="G226" s="471">
        <v>9220</v>
      </c>
      <c r="H226" s="471">
        <v>3480</v>
      </c>
      <c r="I226" s="471">
        <v>5590</v>
      </c>
      <c r="J226" s="471">
        <v>5610</v>
      </c>
      <c r="K226" s="471">
        <v>1130</v>
      </c>
      <c r="L226" s="471">
        <v>2660</v>
      </c>
      <c r="M226" s="471">
        <v>5780</v>
      </c>
      <c r="N226" s="471">
        <v>450</v>
      </c>
      <c r="O226" s="471">
        <v>220</v>
      </c>
      <c r="P226" s="471">
        <v>3240</v>
      </c>
      <c r="Q226" s="471">
        <v>2280</v>
      </c>
      <c r="R226" s="471">
        <v>2690</v>
      </c>
      <c r="S226" s="471">
        <v>3570</v>
      </c>
      <c r="T226" s="471">
        <v>1750</v>
      </c>
      <c r="U226" s="471">
        <v>5650</v>
      </c>
    </row>
    <row r="227" spans="1:21">
      <c r="A227" s="473" t="s">
        <v>337</v>
      </c>
      <c r="B227" s="507" t="s">
        <v>362</v>
      </c>
      <c r="C227" s="507" t="s">
        <v>521</v>
      </c>
      <c r="D227" s="474" t="s">
        <v>304</v>
      </c>
      <c r="E227" s="471">
        <v>15580</v>
      </c>
      <c r="F227" s="471">
        <v>10090</v>
      </c>
      <c r="G227" s="471">
        <v>8880</v>
      </c>
      <c r="H227" s="471">
        <v>3380</v>
      </c>
      <c r="I227" s="471">
        <v>5440</v>
      </c>
      <c r="J227" s="471">
        <v>5420</v>
      </c>
      <c r="K227" s="471">
        <v>1060</v>
      </c>
      <c r="L227" s="471">
        <v>2570</v>
      </c>
      <c r="M227" s="471">
        <v>5500</v>
      </c>
      <c r="N227" s="471">
        <v>410</v>
      </c>
      <c r="O227" s="471">
        <v>200</v>
      </c>
      <c r="P227" s="471">
        <v>3110</v>
      </c>
      <c r="Q227" s="471">
        <v>2190</v>
      </c>
      <c r="R227" s="471">
        <v>2640</v>
      </c>
      <c r="S227" s="471">
        <v>3460</v>
      </c>
      <c r="T227" s="471">
        <v>1710</v>
      </c>
      <c r="U227" s="471">
        <v>5460</v>
      </c>
    </row>
    <row r="228" spans="1:21">
      <c r="A228" s="473" t="s">
        <v>337</v>
      </c>
      <c r="B228" s="507" t="s">
        <v>362</v>
      </c>
      <c r="C228" s="507" t="s">
        <v>521</v>
      </c>
      <c r="D228" s="474" t="s">
        <v>473</v>
      </c>
      <c r="E228" s="471">
        <v>11830</v>
      </c>
      <c r="F228" s="471">
        <v>8420</v>
      </c>
      <c r="G228" s="471">
        <v>7730</v>
      </c>
      <c r="H228" s="471">
        <v>2930</v>
      </c>
      <c r="I228" s="471">
        <v>4590</v>
      </c>
      <c r="J228" s="471">
        <v>4670</v>
      </c>
      <c r="K228" s="471">
        <v>940</v>
      </c>
      <c r="L228" s="471">
        <v>2330</v>
      </c>
      <c r="M228" s="471">
        <v>5120</v>
      </c>
      <c r="N228" s="471">
        <v>370</v>
      </c>
      <c r="O228" s="471">
        <v>180</v>
      </c>
      <c r="P228" s="471">
        <v>2710</v>
      </c>
      <c r="Q228" s="471">
        <v>1960</v>
      </c>
      <c r="R228" s="471">
        <v>2230</v>
      </c>
      <c r="S228" s="471">
        <v>2620</v>
      </c>
      <c r="T228" s="471">
        <v>1360</v>
      </c>
      <c r="U228" s="471">
        <v>3410</v>
      </c>
    </row>
    <row r="229" spans="1:21">
      <c r="A229" s="473" t="s">
        <v>337</v>
      </c>
      <c r="B229" s="507" t="s">
        <v>362</v>
      </c>
      <c r="C229" s="507" t="s">
        <v>521</v>
      </c>
      <c r="D229" s="474" t="s">
        <v>474</v>
      </c>
      <c r="E229" s="471">
        <v>3720</v>
      </c>
      <c r="F229" s="471">
        <v>1670</v>
      </c>
      <c r="G229" s="471">
        <v>1150</v>
      </c>
      <c r="H229" s="471">
        <v>450</v>
      </c>
      <c r="I229" s="471">
        <v>850</v>
      </c>
      <c r="J229" s="471">
        <v>750</v>
      </c>
      <c r="K229" s="471">
        <v>120</v>
      </c>
      <c r="L229" s="471">
        <v>250</v>
      </c>
      <c r="M229" s="471">
        <v>380</v>
      </c>
      <c r="N229" s="471">
        <v>40</v>
      </c>
      <c r="O229" s="471">
        <v>20</v>
      </c>
      <c r="P229" s="471">
        <v>400</v>
      </c>
      <c r="Q229" s="471">
        <v>240</v>
      </c>
      <c r="R229" s="471">
        <v>410</v>
      </c>
      <c r="S229" s="471">
        <v>840</v>
      </c>
      <c r="T229" s="471">
        <v>340</v>
      </c>
      <c r="U229" s="471">
        <v>2060</v>
      </c>
    </row>
    <row r="230" spans="1:21">
      <c r="A230" s="473" t="s">
        <v>337</v>
      </c>
      <c r="B230" s="507" t="s">
        <v>362</v>
      </c>
      <c r="C230" s="507" t="s">
        <v>522</v>
      </c>
      <c r="D230" s="474" t="s">
        <v>304</v>
      </c>
      <c r="E230" s="471">
        <v>560</v>
      </c>
      <c r="F230" s="471">
        <v>370</v>
      </c>
      <c r="G230" s="471">
        <v>340</v>
      </c>
      <c r="H230" s="471">
        <v>100</v>
      </c>
      <c r="I230" s="471">
        <v>150</v>
      </c>
      <c r="J230" s="471">
        <v>190</v>
      </c>
      <c r="K230" s="471">
        <v>70</v>
      </c>
      <c r="L230" s="471">
        <v>90</v>
      </c>
      <c r="M230" s="471">
        <v>290</v>
      </c>
      <c r="N230" s="471">
        <v>40</v>
      </c>
      <c r="O230" s="471">
        <v>20</v>
      </c>
      <c r="P230" s="471">
        <v>130</v>
      </c>
      <c r="Q230" s="471">
        <v>80</v>
      </c>
      <c r="R230" s="471">
        <v>50</v>
      </c>
      <c r="S230" s="471">
        <v>100</v>
      </c>
      <c r="T230" s="471">
        <v>50</v>
      </c>
      <c r="U230" s="471">
        <v>190</v>
      </c>
    </row>
    <row r="231" spans="1:21">
      <c r="A231" s="473" t="s">
        <v>337</v>
      </c>
      <c r="B231" s="507" t="s">
        <v>362</v>
      </c>
      <c r="C231" s="507" t="s">
        <v>549</v>
      </c>
      <c r="D231" s="474" t="s">
        <v>304</v>
      </c>
      <c r="E231" s="471">
        <v>160</v>
      </c>
      <c r="F231" s="471">
        <v>160</v>
      </c>
      <c r="G231" s="471">
        <v>160</v>
      </c>
      <c r="H231" s="471">
        <v>90</v>
      </c>
      <c r="I231" s="471">
        <v>160</v>
      </c>
      <c r="J231" s="471">
        <v>160</v>
      </c>
      <c r="K231" s="471">
        <v>20</v>
      </c>
      <c r="L231" s="471">
        <v>40</v>
      </c>
      <c r="M231" s="475" t="s">
        <v>327</v>
      </c>
      <c r="N231" s="471">
        <v>20</v>
      </c>
      <c r="O231" s="475" t="s">
        <v>327</v>
      </c>
      <c r="P231" s="471">
        <v>80</v>
      </c>
      <c r="Q231" s="475" t="s">
        <v>327</v>
      </c>
      <c r="R231" s="471">
        <v>100</v>
      </c>
      <c r="S231" s="471">
        <v>120</v>
      </c>
      <c r="T231" s="471">
        <v>100</v>
      </c>
      <c r="U231" s="475" t="s">
        <v>327</v>
      </c>
    </row>
    <row r="232" spans="1:21">
      <c r="A232" s="473" t="s">
        <v>337</v>
      </c>
      <c r="B232" s="507" t="s">
        <v>363</v>
      </c>
      <c r="C232" s="507" t="s">
        <v>304</v>
      </c>
      <c r="D232" s="474" t="s">
        <v>304</v>
      </c>
      <c r="E232" s="471">
        <v>12660</v>
      </c>
      <c r="F232" s="471">
        <v>8680</v>
      </c>
      <c r="G232" s="471">
        <v>7550</v>
      </c>
      <c r="H232" s="471">
        <v>2240</v>
      </c>
      <c r="I232" s="471">
        <v>4440</v>
      </c>
      <c r="J232" s="471">
        <v>4360</v>
      </c>
      <c r="K232" s="471">
        <v>1120</v>
      </c>
      <c r="L232" s="471">
        <v>1830</v>
      </c>
      <c r="M232" s="471">
        <v>4880</v>
      </c>
      <c r="N232" s="471">
        <v>180</v>
      </c>
      <c r="O232" s="471">
        <v>260</v>
      </c>
      <c r="P232" s="471">
        <v>3110</v>
      </c>
      <c r="Q232" s="471">
        <v>3190</v>
      </c>
      <c r="R232" s="471">
        <v>2950</v>
      </c>
      <c r="S232" s="471">
        <v>2870</v>
      </c>
      <c r="T232" s="471">
        <v>1610</v>
      </c>
      <c r="U232" s="471">
        <v>3900</v>
      </c>
    </row>
    <row r="233" spans="1:21">
      <c r="A233" s="473" t="s">
        <v>337</v>
      </c>
      <c r="B233" s="507" t="s">
        <v>363</v>
      </c>
      <c r="C233" s="507" t="s">
        <v>521</v>
      </c>
      <c r="D233" s="474" t="s">
        <v>304</v>
      </c>
      <c r="E233" s="471">
        <v>12410</v>
      </c>
      <c r="F233" s="471">
        <v>8470</v>
      </c>
      <c r="G233" s="471">
        <v>7340</v>
      </c>
      <c r="H233" s="471">
        <v>2180</v>
      </c>
      <c r="I233" s="471">
        <v>4330</v>
      </c>
      <c r="J233" s="471">
        <v>4260</v>
      </c>
      <c r="K233" s="471">
        <v>1090</v>
      </c>
      <c r="L233" s="471">
        <v>1750</v>
      </c>
      <c r="M233" s="471">
        <v>4760</v>
      </c>
      <c r="N233" s="471">
        <v>160</v>
      </c>
      <c r="O233" s="471">
        <v>240</v>
      </c>
      <c r="P233" s="471">
        <v>3010</v>
      </c>
      <c r="Q233" s="471">
        <v>3140</v>
      </c>
      <c r="R233" s="471">
        <v>2890</v>
      </c>
      <c r="S233" s="471">
        <v>2830</v>
      </c>
      <c r="T233" s="471">
        <v>1570</v>
      </c>
      <c r="U233" s="471">
        <v>3850</v>
      </c>
    </row>
    <row r="234" spans="1:21">
      <c r="A234" s="473" t="s">
        <v>337</v>
      </c>
      <c r="B234" s="507" t="s">
        <v>363</v>
      </c>
      <c r="C234" s="507" t="s">
        <v>521</v>
      </c>
      <c r="D234" s="474" t="s">
        <v>473</v>
      </c>
      <c r="E234" s="471">
        <v>10320</v>
      </c>
      <c r="F234" s="471">
        <v>7570</v>
      </c>
      <c r="G234" s="471">
        <v>6720</v>
      </c>
      <c r="H234" s="471">
        <v>1950</v>
      </c>
      <c r="I234" s="471">
        <v>4010</v>
      </c>
      <c r="J234" s="471">
        <v>3910</v>
      </c>
      <c r="K234" s="471">
        <v>1000</v>
      </c>
      <c r="L234" s="471">
        <v>1680</v>
      </c>
      <c r="M234" s="471">
        <v>4450</v>
      </c>
      <c r="N234" s="471">
        <v>160</v>
      </c>
      <c r="O234" s="471">
        <v>230</v>
      </c>
      <c r="P234" s="471">
        <v>2890</v>
      </c>
      <c r="Q234" s="471">
        <v>2720</v>
      </c>
      <c r="R234" s="471">
        <v>2620</v>
      </c>
      <c r="S234" s="471">
        <v>2460</v>
      </c>
      <c r="T234" s="471">
        <v>1440</v>
      </c>
      <c r="U234" s="471">
        <v>2750</v>
      </c>
    </row>
    <row r="235" spans="1:21">
      <c r="A235" s="473" t="s">
        <v>337</v>
      </c>
      <c r="B235" s="507" t="s">
        <v>363</v>
      </c>
      <c r="C235" s="507" t="s">
        <v>521</v>
      </c>
      <c r="D235" s="474" t="s">
        <v>474</v>
      </c>
      <c r="E235" s="471">
        <v>2000</v>
      </c>
      <c r="F235" s="471">
        <v>900</v>
      </c>
      <c r="G235" s="471">
        <v>630</v>
      </c>
      <c r="H235" s="471">
        <v>230</v>
      </c>
      <c r="I235" s="471">
        <v>310</v>
      </c>
      <c r="J235" s="471">
        <v>350</v>
      </c>
      <c r="K235" s="471">
        <v>80</v>
      </c>
      <c r="L235" s="471">
        <v>60</v>
      </c>
      <c r="M235" s="471">
        <v>310</v>
      </c>
      <c r="N235" s="475" t="s">
        <v>327</v>
      </c>
      <c r="O235" s="471">
        <v>10</v>
      </c>
      <c r="P235" s="471">
        <v>120</v>
      </c>
      <c r="Q235" s="471">
        <v>420</v>
      </c>
      <c r="R235" s="471">
        <v>270</v>
      </c>
      <c r="S235" s="471">
        <v>370</v>
      </c>
      <c r="T235" s="471">
        <v>130</v>
      </c>
      <c r="U235" s="471">
        <v>1100</v>
      </c>
    </row>
    <row r="236" spans="1:21">
      <c r="A236" s="473" t="s">
        <v>337</v>
      </c>
      <c r="B236" s="507" t="s">
        <v>363</v>
      </c>
      <c r="C236" s="507" t="s">
        <v>522</v>
      </c>
      <c r="D236" s="474" t="s">
        <v>304</v>
      </c>
      <c r="E236" s="471">
        <v>250</v>
      </c>
      <c r="F236" s="471">
        <v>210</v>
      </c>
      <c r="G236" s="471">
        <v>210</v>
      </c>
      <c r="H236" s="471">
        <v>60</v>
      </c>
      <c r="I236" s="471">
        <v>110</v>
      </c>
      <c r="J236" s="471">
        <v>100</v>
      </c>
      <c r="K236" s="471">
        <v>30</v>
      </c>
      <c r="L236" s="471">
        <v>80</v>
      </c>
      <c r="M236" s="471">
        <v>120</v>
      </c>
      <c r="N236" s="471">
        <v>20</v>
      </c>
      <c r="O236" s="471">
        <v>20</v>
      </c>
      <c r="P236" s="471">
        <v>100</v>
      </c>
      <c r="Q236" s="471">
        <v>50</v>
      </c>
      <c r="R236" s="471">
        <v>60</v>
      </c>
      <c r="S236" s="471">
        <v>50</v>
      </c>
      <c r="T236" s="471">
        <v>40</v>
      </c>
      <c r="U236" s="471">
        <v>40</v>
      </c>
    </row>
    <row r="237" spans="1:21">
      <c r="A237" s="473" t="s">
        <v>337</v>
      </c>
      <c r="B237" s="507" t="s">
        <v>363</v>
      </c>
      <c r="C237" s="507" t="s">
        <v>549</v>
      </c>
      <c r="D237" s="474" t="s">
        <v>304</v>
      </c>
      <c r="E237" s="471">
        <v>110</v>
      </c>
      <c r="F237" s="471">
        <v>110</v>
      </c>
      <c r="G237" s="471">
        <v>100</v>
      </c>
      <c r="H237" s="471">
        <v>40</v>
      </c>
      <c r="I237" s="471">
        <v>100</v>
      </c>
      <c r="J237" s="471">
        <v>90</v>
      </c>
      <c r="K237" s="471">
        <v>20</v>
      </c>
      <c r="L237" s="471">
        <v>10</v>
      </c>
      <c r="M237" s="471">
        <v>40</v>
      </c>
      <c r="N237" s="475" t="s">
        <v>327</v>
      </c>
      <c r="O237" s="475" t="s">
        <v>327</v>
      </c>
      <c r="P237" s="471">
        <v>20</v>
      </c>
      <c r="Q237" s="471">
        <v>100</v>
      </c>
      <c r="R237" s="471">
        <v>60</v>
      </c>
      <c r="S237" s="471">
        <v>90</v>
      </c>
      <c r="T237" s="471">
        <v>90</v>
      </c>
      <c r="U237" s="475" t="s">
        <v>327</v>
      </c>
    </row>
    <row r="238" spans="1:21">
      <c r="A238" s="473" t="s">
        <v>337</v>
      </c>
      <c r="B238" s="507" t="s">
        <v>364</v>
      </c>
      <c r="C238" s="507" t="s">
        <v>304</v>
      </c>
      <c r="D238" s="474" t="s">
        <v>304</v>
      </c>
      <c r="E238" s="471">
        <v>15470</v>
      </c>
      <c r="F238" s="471">
        <v>9780</v>
      </c>
      <c r="G238" s="471">
        <v>8090</v>
      </c>
      <c r="H238" s="471">
        <v>2020</v>
      </c>
      <c r="I238" s="471">
        <v>4520</v>
      </c>
      <c r="J238" s="471">
        <v>4650</v>
      </c>
      <c r="K238" s="471">
        <v>990</v>
      </c>
      <c r="L238" s="471">
        <v>1460</v>
      </c>
      <c r="M238" s="471">
        <v>5630</v>
      </c>
      <c r="N238" s="471">
        <v>330</v>
      </c>
      <c r="O238" s="471">
        <v>310</v>
      </c>
      <c r="P238" s="471">
        <v>3390</v>
      </c>
      <c r="Q238" s="471">
        <v>4340</v>
      </c>
      <c r="R238" s="471">
        <v>2550</v>
      </c>
      <c r="S238" s="471">
        <v>3640</v>
      </c>
      <c r="T238" s="471">
        <v>1440</v>
      </c>
      <c r="U238" s="471">
        <v>4680</v>
      </c>
    </row>
    <row r="239" spans="1:21">
      <c r="A239" s="473" t="s">
        <v>337</v>
      </c>
      <c r="B239" s="507" t="s">
        <v>364</v>
      </c>
      <c r="C239" s="507" t="s">
        <v>521</v>
      </c>
      <c r="D239" s="474" t="s">
        <v>304</v>
      </c>
      <c r="E239" s="471">
        <v>15140</v>
      </c>
      <c r="F239" s="471">
        <v>9470</v>
      </c>
      <c r="G239" s="471">
        <v>7810</v>
      </c>
      <c r="H239" s="471">
        <v>1980</v>
      </c>
      <c r="I239" s="471">
        <v>4390</v>
      </c>
      <c r="J239" s="471">
        <v>4540</v>
      </c>
      <c r="K239" s="471">
        <v>960</v>
      </c>
      <c r="L239" s="471">
        <v>1390</v>
      </c>
      <c r="M239" s="471">
        <v>5450</v>
      </c>
      <c r="N239" s="471">
        <v>320</v>
      </c>
      <c r="O239" s="471">
        <v>280</v>
      </c>
      <c r="P239" s="471">
        <v>3270</v>
      </c>
      <c r="Q239" s="471">
        <v>4250</v>
      </c>
      <c r="R239" s="471">
        <v>2460</v>
      </c>
      <c r="S239" s="471">
        <v>3570</v>
      </c>
      <c r="T239" s="471">
        <v>1350</v>
      </c>
      <c r="U239" s="471">
        <v>4660</v>
      </c>
    </row>
    <row r="240" spans="1:21">
      <c r="A240" s="473" t="s">
        <v>337</v>
      </c>
      <c r="B240" s="507" t="s">
        <v>364</v>
      </c>
      <c r="C240" s="507" t="s">
        <v>521</v>
      </c>
      <c r="D240" s="474" t="s">
        <v>473</v>
      </c>
      <c r="E240" s="471">
        <v>9980</v>
      </c>
      <c r="F240" s="471">
        <v>7550</v>
      </c>
      <c r="G240" s="471">
        <v>6670</v>
      </c>
      <c r="H240" s="471">
        <v>1800</v>
      </c>
      <c r="I240" s="471">
        <v>3990</v>
      </c>
      <c r="J240" s="471">
        <v>4300</v>
      </c>
      <c r="K240" s="471">
        <v>900</v>
      </c>
      <c r="L240" s="471">
        <v>1350</v>
      </c>
      <c r="M240" s="471">
        <v>4740</v>
      </c>
      <c r="N240" s="471">
        <v>300</v>
      </c>
      <c r="O240" s="471">
        <v>250</v>
      </c>
      <c r="P240" s="471">
        <v>2850</v>
      </c>
      <c r="Q240" s="471">
        <v>3220</v>
      </c>
      <c r="R240" s="471">
        <v>2320</v>
      </c>
      <c r="S240" s="471">
        <v>2870</v>
      </c>
      <c r="T240" s="471">
        <v>1280</v>
      </c>
      <c r="U240" s="471">
        <v>2430</v>
      </c>
    </row>
    <row r="241" spans="1:21">
      <c r="A241" s="473" t="s">
        <v>337</v>
      </c>
      <c r="B241" s="507" t="s">
        <v>364</v>
      </c>
      <c r="C241" s="507" t="s">
        <v>521</v>
      </c>
      <c r="D241" s="474" t="s">
        <v>474</v>
      </c>
      <c r="E241" s="471">
        <v>4160</v>
      </c>
      <c r="F241" s="471">
        <v>1930</v>
      </c>
      <c r="G241" s="471">
        <v>1140</v>
      </c>
      <c r="H241" s="471">
        <v>190</v>
      </c>
      <c r="I241" s="471">
        <v>400</v>
      </c>
      <c r="J241" s="471">
        <v>240</v>
      </c>
      <c r="K241" s="471">
        <v>60</v>
      </c>
      <c r="L241" s="471">
        <v>30</v>
      </c>
      <c r="M241" s="471">
        <v>710</v>
      </c>
      <c r="N241" s="471">
        <v>20</v>
      </c>
      <c r="O241" s="471">
        <v>40</v>
      </c>
      <c r="P241" s="471">
        <v>430</v>
      </c>
      <c r="Q241" s="471">
        <v>1030</v>
      </c>
      <c r="R241" s="471">
        <v>140</v>
      </c>
      <c r="S241" s="471">
        <v>700</v>
      </c>
      <c r="T241" s="471">
        <v>70</v>
      </c>
      <c r="U241" s="471">
        <v>2230</v>
      </c>
    </row>
    <row r="242" spans="1:21">
      <c r="A242" s="473" t="s">
        <v>337</v>
      </c>
      <c r="B242" s="507" t="s">
        <v>364</v>
      </c>
      <c r="C242" s="507" t="s">
        <v>522</v>
      </c>
      <c r="D242" s="474" t="s">
        <v>304</v>
      </c>
      <c r="E242" s="471">
        <v>330</v>
      </c>
      <c r="F242" s="471">
        <v>310</v>
      </c>
      <c r="G242" s="471">
        <v>280</v>
      </c>
      <c r="H242" s="471">
        <v>40</v>
      </c>
      <c r="I242" s="471">
        <v>130</v>
      </c>
      <c r="J242" s="471">
        <v>110</v>
      </c>
      <c r="K242" s="471">
        <v>30</v>
      </c>
      <c r="L242" s="471">
        <v>70</v>
      </c>
      <c r="M242" s="471">
        <v>180</v>
      </c>
      <c r="N242" s="471">
        <v>0</v>
      </c>
      <c r="O242" s="471">
        <v>20</v>
      </c>
      <c r="P242" s="471">
        <v>120</v>
      </c>
      <c r="Q242" s="471">
        <v>80</v>
      </c>
      <c r="R242" s="471">
        <v>90</v>
      </c>
      <c r="S242" s="471">
        <v>70</v>
      </c>
      <c r="T242" s="471">
        <v>90</v>
      </c>
      <c r="U242" s="471">
        <v>20</v>
      </c>
    </row>
    <row r="243" spans="1:21">
      <c r="A243" s="473" t="s">
        <v>337</v>
      </c>
      <c r="B243" s="507" t="s">
        <v>364</v>
      </c>
      <c r="C243" s="507" t="s">
        <v>549</v>
      </c>
      <c r="D243" s="474" t="s">
        <v>304</v>
      </c>
      <c r="E243" s="475" t="s">
        <v>327</v>
      </c>
      <c r="F243" s="475" t="s">
        <v>327</v>
      </c>
      <c r="G243" s="475" t="s">
        <v>327</v>
      </c>
      <c r="H243" s="475" t="s">
        <v>327</v>
      </c>
      <c r="I243" s="475" t="s">
        <v>327</v>
      </c>
      <c r="J243" s="475" t="s">
        <v>327</v>
      </c>
      <c r="K243" s="475" t="s">
        <v>327</v>
      </c>
      <c r="L243" s="475" t="s">
        <v>327</v>
      </c>
      <c r="M243" s="475" t="s">
        <v>327</v>
      </c>
      <c r="N243" s="475" t="s">
        <v>327</v>
      </c>
      <c r="O243" s="475" t="s">
        <v>327</v>
      </c>
      <c r="P243" s="475" t="s">
        <v>327</v>
      </c>
      <c r="Q243" s="475" t="s">
        <v>327</v>
      </c>
      <c r="R243" s="475" t="s">
        <v>327</v>
      </c>
      <c r="S243" s="475" t="s">
        <v>327</v>
      </c>
      <c r="T243" s="475" t="s">
        <v>327</v>
      </c>
      <c r="U243" s="475" t="s">
        <v>327</v>
      </c>
    </row>
    <row r="244" spans="1:21">
      <c r="A244" s="473" t="s">
        <v>337</v>
      </c>
      <c r="B244" s="507" t="s">
        <v>365</v>
      </c>
      <c r="C244" s="507" t="s">
        <v>304</v>
      </c>
      <c r="D244" s="474" t="s">
        <v>304</v>
      </c>
      <c r="E244" s="471">
        <v>27740</v>
      </c>
      <c r="F244" s="471">
        <v>18600</v>
      </c>
      <c r="G244" s="471">
        <v>16390</v>
      </c>
      <c r="H244" s="471">
        <v>4670</v>
      </c>
      <c r="I244" s="471">
        <v>8410</v>
      </c>
      <c r="J244" s="471">
        <v>9100</v>
      </c>
      <c r="K244" s="471">
        <v>1500</v>
      </c>
      <c r="L244" s="471">
        <v>2790</v>
      </c>
      <c r="M244" s="471">
        <v>12410</v>
      </c>
      <c r="N244" s="471">
        <v>430</v>
      </c>
      <c r="O244" s="471">
        <v>430</v>
      </c>
      <c r="P244" s="471">
        <v>6720</v>
      </c>
      <c r="Q244" s="471">
        <v>7490</v>
      </c>
      <c r="R244" s="471">
        <v>5350</v>
      </c>
      <c r="S244" s="471">
        <v>6270</v>
      </c>
      <c r="T244" s="471">
        <v>3350</v>
      </c>
      <c r="U244" s="471">
        <v>8220</v>
      </c>
    </row>
    <row r="245" spans="1:21">
      <c r="A245" s="473" t="s">
        <v>337</v>
      </c>
      <c r="B245" s="507" t="s">
        <v>365</v>
      </c>
      <c r="C245" s="507" t="s">
        <v>521</v>
      </c>
      <c r="D245" s="474" t="s">
        <v>304</v>
      </c>
      <c r="E245" s="471">
        <v>27230</v>
      </c>
      <c r="F245" s="471">
        <v>18270</v>
      </c>
      <c r="G245" s="471">
        <v>16110</v>
      </c>
      <c r="H245" s="471">
        <v>4590</v>
      </c>
      <c r="I245" s="471">
        <v>8300</v>
      </c>
      <c r="J245" s="471">
        <v>8970</v>
      </c>
      <c r="K245" s="471">
        <v>1470</v>
      </c>
      <c r="L245" s="471">
        <v>2750</v>
      </c>
      <c r="M245" s="471">
        <v>12160</v>
      </c>
      <c r="N245" s="471">
        <v>430</v>
      </c>
      <c r="O245" s="471">
        <v>430</v>
      </c>
      <c r="P245" s="471">
        <v>6530</v>
      </c>
      <c r="Q245" s="471">
        <v>7400</v>
      </c>
      <c r="R245" s="471">
        <v>5240</v>
      </c>
      <c r="S245" s="471">
        <v>6200</v>
      </c>
      <c r="T245" s="471">
        <v>3260</v>
      </c>
      <c r="U245" s="471">
        <v>8070</v>
      </c>
    </row>
    <row r="246" spans="1:21">
      <c r="A246" s="473" t="s">
        <v>337</v>
      </c>
      <c r="B246" s="507" t="s">
        <v>365</v>
      </c>
      <c r="C246" s="507" t="s">
        <v>521</v>
      </c>
      <c r="D246" s="474" t="s">
        <v>473</v>
      </c>
      <c r="E246" s="471">
        <v>21710</v>
      </c>
      <c r="F246" s="471">
        <v>16150</v>
      </c>
      <c r="G246" s="471">
        <v>14700</v>
      </c>
      <c r="H246" s="471">
        <v>4220</v>
      </c>
      <c r="I246" s="471">
        <v>7680</v>
      </c>
      <c r="J246" s="471">
        <v>8320</v>
      </c>
      <c r="K246" s="471">
        <v>1370</v>
      </c>
      <c r="L246" s="471">
        <v>2650</v>
      </c>
      <c r="M246" s="471">
        <v>11310</v>
      </c>
      <c r="N246" s="471">
        <v>380</v>
      </c>
      <c r="O246" s="471">
        <v>430</v>
      </c>
      <c r="P246" s="471">
        <v>6040</v>
      </c>
      <c r="Q246" s="471">
        <v>6520</v>
      </c>
      <c r="R246" s="471">
        <v>4950</v>
      </c>
      <c r="S246" s="471">
        <v>5540</v>
      </c>
      <c r="T246" s="471">
        <v>2910</v>
      </c>
      <c r="U246" s="471">
        <v>5560</v>
      </c>
    </row>
    <row r="247" spans="1:21">
      <c r="A247" s="473" t="s">
        <v>337</v>
      </c>
      <c r="B247" s="507" t="s">
        <v>365</v>
      </c>
      <c r="C247" s="507" t="s">
        <v>521</v>
      </c>
      <c r="D247" s="474" t="s">
        <v>474</v>
      </c>
      <c r="E247" s="471">
        <v>4640</v>
      </c>
      <c r="F247" s="471">
        <v>2130</v>
      </c>
      <c r="G247" s="471">
        <v>1400</v>
      </c>
      <c r="H247" s="471">
        <v>370</v>
      </c>
      <c r="I247" s="471">
        <v>620</v>
      </c>
      <c r="J247" s="471">
        <v>650</v>
      </c>
      <c r="K247" s="471">
        <v>100</v>
      </c>
      <c r="L247" s="471">
        <v>100</v>
      </c>
      <c r="M247" s="471">
        <v>840</v>
      </c>
      <c r="N247" s="471">
        <v>60</v>
      </c>
      <c r="O247" s="475" t="s">
        <v>327</v>
      </c>
      <c r="P247" s="471">
        <v>490</v>
      </c>
      <c r="Q247" s="471">
        <v>880</v>
      </c>
      <c r="R247" s="471">
        <v>290</v>
      </c>
      <c r="S247" s="471">
        <v>660</v>
      </c>
      <c r="T247" s="471">
        <v>350</v>
      </c>
      <c r="U247" s="471">
        <v>2510</v>
      </c>
    </row>
    <row r="248" spans="1:21">
      <c r="A248" s="473" t="s">
        <v>337</v>
      </c>
      <c r="B248" s="507" t="s">
        <v>365</v>
      </c>
      <c r="C248" s="507" t="s">
        <v>522</v>
      </c>
      <c r="D248" s="474" t="s">
        <v>304</v>
      </c>
      <c r="E248" s="471">
        <v>510</v>
      </c>
      <c r="F248" s="471">
        <v>330</v>
      </c>
      <c r="G248" s="471">
        <v>280</v>
      </c>
      <c r="H248" s="471">
        <v>80</v>
      </c>
      <c r="I248" s="471">
        <v>110</v>
      </c>
      <c r="J248" s="471">
        <v>140</v>
      </c>
      <c r="K248" s="471">
        <v>30</v>
      </c>
      <c r="L248" s="471">
        <v>40</v>
      </c>
      <c r="M248" s="471">
        <v>260</v>
      </c>
      <c r="N248" s="475" t="s">
        <v>327</v>
      </c>
      <c r="O248" s="475" t="s">
        <v>327</v>
      </c>
      <c r="P248" s="471">
        <v>200</v>
      </c>
      <c r="Q248" s="471">
        <v>100</v>
      </c>
      <c r="R248" s="471">
        <v>100</v>
      </c>
      <c r="S248" s="471">
        <v>60</v>
      </c>
      <c r="T248" s="471">
        <v>100</v>
      </c>
      <c r="U248" s="471">
        <v>150</v>
      </c>
    </row>
    <row r="249" spans="1:21">
      <c r="A249" s="473" t="s">
        <v>337</v>
      </c>
      <c r="B249" s="507" t="s">
        <v>365</v>
      </c>
      <c r="C249" s="507" t="s">
        <v>549</v>
      </c>
      <c r="D249" s="474" t="s">
        <v>304</v>
      </c>
      <c r="E249" s="471">
        <v>240</v>
      </c>
      <c r="F249" s="471">
        <v>240</v>
      </c>
      <c r="G249" s="471">
        <v>190</v>
      </c>
      <c r="H249" s="471">
        <v>120</v>
      </c>
      <c r="I249" s="471">
        <v>170</v>
      </c>
      <c r="J249" s="471">
        <v>150</v>
      </c>
      <c r="K249" s="475" t="s">
        <v>327</v>
      </c>
      <c r="L249" s="475" t="s">
        <v>327</v>
      </c>
      <c r="M249" s="471">
        <v>20</v>
      </c>
      <c r="N249" s="475" t="s">
        <v>327</v>
      </c>
      <c r="O249" s="475" t="s">
        <v>327</v>
      </c>
      <c r="P249" s="471">
        <v>90</v>
      </c>
      <c r="Q249" s="471">
        <v>80</v>
      </c>
      <c r="R249" s="471">
        <v>110</v>
      </c>
      <c r="S249" s="471">
        <v>140</v>
      </c>
      <c r="T249" s="471">
        <v>130</v>
      </c>
      <c r="U249" s="475" t="s">
        <v>327</v>
      </c>
    </row>
    <row r="250" spans="1:21">
      <c r="A250" s="473" t="s">
        <v>366</v>
      </c>
      <c r="B250" s="507" t="s">
        <v>367</v>
      </c>
      <c r="C250" s="507" t="s">
        <v>304</v>
      </c>
      <c r="D250" s="474" t="s">
        <v>304</v>
      </c>
      <c r="E250" s="471">
        <v>10990</v>
      </c>
      <c r="F250" s="471">
        <v>7630</v>
      </c>
      <c r="G250" s="471">
        <v>6680</v>
      </c>
      <c r="H250" s="471">
        <v>2510</v>
      </c>
      <c r="I250" s="471">
        <v>3380</v>
      </c>
      <c r="J250" s="471">
        <v>4160</v>
      </c>
      <c r="K250" s="471">
        <v>410</v>
      </c>
      <c r="L250" s="471">
        <v>650</v>
      </c>
      <c r="M250" s="471">
        <v>5120</v>
      </c>
      <c r="N250" s="471">
        <v>180</v>
      </c>
      <c r="O250" s="471">
        <v>240</v>
      </c>
      <c r="P250" s="471">
        <v>3440</v>
      </c>
      <c r="Q250" s="471">
        <v>3860</v>
      </c>
      <c r="R250" s="471">
        <v>2430</v>
      </c>
      <c r="S250" s="471">
        <v>2970</v>
      </c>
      <c r="T250" s="471">
        <v>1100</v>
      </c>
      <c r="U250" s="471">
        <v>3340</v>
      </c>
    </row>
    <row r="251" spans="1:21">
      <c r="A251" s="473" t="s">
        <v>366</v>
      </c>
      <c r="B251" s="507" t="s">
        <v>367</v>
      </c>
      <c r="C251" s="507" t="s">
        <v>521</v>
      </c>
      <c r="D251" s="474" t="s">
        <v>304</v>
      </c>
      <c r="E251" s="471">
        <v>10900</v>
      </c>
      <c r="F251" s="471">
        <v>7580</v>
      </c>
      <c r="G251" s="471">
        <v>6640</v>
      </c>
      <c r="H251" s="471">
        <v>2470</v>
      </c>
      <c r="I251" s="471">
        <v>3330</v>
      </c>
      <c r="J251" s="471">
        <v>4120</v>
      </c>
      <c r="K251" s="471">
        <v>410</v>
      </c>
      <c r="L251" s="471">
        <v>650</v>
      </c>
      <c r="M251" s="471">
        <v>5120</v>
      </c>
      <c r="N251" s="471">
        <v>180</v>
      </c>
      <c r="O251" s="471">
        <v>240</v>
      </c>
      <c r="P251" s="471">
        <v>3420</v>
      </c>
      <c r="Q251" s="471">
        <v>3840</v>
      </c>
      <c r="R251" s="471">
        <v>2410</v>
      </c>
      <c r="S251" s="471">
        <v>2950</v>
      </c>
      <c r="T251" s="471">
        <v>1080</v>
      </c>
      <c r="U251" s="471">
        <v>3310</v>
      </c>
    </row>
    <row r="252" spans="1:21">
      <c r="A252" s="473" t="s">
        <v>366</v>
      </c>
      <c r="B252" s="507" t="s">
        <v>367</v>
      </c>
      <c r="C252" s="507" t="s">
        <v>521</v>
      </c>
      <c r="D252" s="474" t="s">
        <v>473</v>
      </c>
      <c r="E252" s="471">
        <v>10510</v>
      </c>
      <c r="F252" s="471">
        <v>7320</v>
      </c>
      <c r="G252" s="471">
        <v>6480</v>
      </c>
      <c r="H252" s="471">
        <v>2400</v>
      </c>
      <c r="I252" s="471">
        <v>3260</v>
      </c>
      <c r="J252" s="471">
        <v>4000</v>
      </c>
      <c r="K252" s="471">
        <v>410</v>
      </c>
      <c r="L252" s="471">
        <v>610</v>
      </c>
      <c r="M252" s="471">
        <v>5040</v>
      </c>
      <c r="N252" s="471">
        <v>180</v>
      </c>
      <c r="O252" s="471">
        <v>220</v>
      </c>
      <c r="P252" s="471">
        <v>3370</v>
      </c>
      <c r="Q252" s="471">
        <v>3800</v>
      </c>
      <c r="R252" s="471">
        <v>2370</v>
      </c>
      <c r="S252" s="471">
        <v>2860</v>
      </c>
      <c r="T252" s="471">
        <v>1020</v>
      </c>
      <c r="U252" s="471">
        <v>3190</v>
      </c>
    </row>
    <row r="253" spans="1:21">
      <c r="A253" s="473" t="s">
        <v>366</v>
      </c>
      <c r="B253" s="507" t="s">
        <v>367</v>
      </c>
      <c r="C253" s="507" t="s">
        <v>521</v>
      </c>
      <c r="D253" s="474" t="s">
        <v>474</v>
      </c>
      <c r="E253" s="471">
        <v>370</v>
      </c>
      <c r="F253" s="471">
        <v>260</v>
      </c>
      <c r="G253" s="471">
        <v>160</v>
      </c>
      <c r="H253" s="471">
        <v>70</v>
      </c>
      <c r="I253" s="471">
        <v>70</v>
      </c>
      <c r="J253" s="471">
        <v>120</v>
      </c>
      <c r="K253" s="475" t="s">
        <v>327</v>
      </c>
      <c r="L253" s="471">
        <v>50</v>
      </c>
      <c r="M253" s="471">
        <v>80</v>
      </c>
      <c r="N253" s="475" t="s">
        <v>327</v>
      </c>
      <c r="O253" s="471">
        <v>10</v>
      </c>
      <c r="P253" s="471">
        <v>50</v>
      </c>
      <c r="Q253" s="471">
        <v>40</v>
      </c>
      <c r="R253" s="471">
        <v>50</v>
      </c>
      <c r="S253" s="471">
        <v>90</v>
      </c>
      <c r="T253" s="471">
        <v>60</v>
      </c>
      <c r="U253" s="471">
        <v>120</v>
      </c>
    </row>
    <row r="254" spans="1:21">
      <c r="A254" s="473" t="s">
        <v>366</v>
      </c>
      <c r="B254" s="507" t="s">
        <v>367</v>
      </c>
      <c r="C254" s="507" t="s">
        <v>522</v>
      </c>
      <c r="D254" s="474" t="s">
        <v>304</v>
      </c>
      <c r="E254" s="471">
        <v>90</v>
      </c>
      <c r="F254" s="471">
        <v>60</v>
      </c>
      <c r="G254" s="471">
        <v>50</v>
      </c>
      <c r="H254" s="471">
        <v>50</v>
      </c>
      <c r="I254" s="471">
        <v>50</v>
      </c>
      <c r="J254" s="471">
        <v>50</v>
      </c>
      <c r="K254" s="475" t="s">
        <v>327</v>
      </c>
      <c r="L254" s="475" t="s">
        <v>327</v>
      </c>
      <c r="M254" s="475" t="s">
        <v>327</v>
      </c>
      <c r="N254" s="475" t="s">
        <v>327</v>
      </c>
      <c r="O254" s="475" t="s">
        <v>327</v>
      </c>
      <c r="P254" s="471">
        <v>20</v>
      </c>
      <c r="Q254" s="471">
        <v>20</v>
      </c>
      <c r="R254" s="471">
        <v>10</v>
      </c>
      <c r="S254" s="471">
        <v>10</v>
      </c>
      <c r="T254" s="471">
        <v>20</v>
      </c>
      <c r="U254" s="471">
        <v>30</v>
      </c>
    </row>
    <row r="255" spans="1:21">
      <c r="A255" s="473" t="s">
        <v>366</v>
      </c>
      <c r="B255" s="507" t="s">
        <v>367</v>
      </c>
      <c r="C255" s="507" t="s">
        <v>549</v>
      </c>
      <c r="D255" s="474" t="s">
        <v>304</v>
      </c>
      <c r="E255" s="471">
        <v>370</v>
      </c>
      <c r="F255" s="471">
        <v>240</v>
      </c>
      <c r="G255" s="471">
        <v>150</v>
      </c>
      <c r="H255" s="471">
        <v>90</v>
      </c>
      <c r="I255" s="471">
        <v>20</v>
      </c>
      <c r="J255" s="471">
        <v>110</v>
      </c>
      <c r="K255" s="471">
        <v>20</v>
      </c>
      <c r="L255" s="471">
        <v>20</v>
      </c>
      <c r="M255" s="471">
        <v>90</v>
      </c>
      <c r="N255" s="475" t="s">
        <v>327</v>
      </c>
      <c r="O255" s="475" t="s">
        <v>327</v>
      </c>
      <c r="P255" s="471">
        <v>170</v>
      </c>
      <c r="Q255" s="475" t="s">
        <v>327</v>
      </c>
      <c r="R255" s="471">
        <v>150</v>
      </c>
      <c r="S255" s="471">
        <v>110</v>
      </c>
      <c r="T255" s="471">
        <v>110</v>
      </c>
      <c r="U255" s="471">
        <v>130</v>
      </c>
    </row>
    <row r="256" spans="1:21">
      <c r="A256" s="473" t="s">
        <v>366</v>
      </c>
      <c r="B256" s="507" t="s">
        <v>368</v>
      </c>
      <c r="C256" s="507" t="s">
        <v>304</v>
      </c>
      <c r="D256" s="474" t="s">
        <v>304</v>
      </c>
      <c r="E256" s="471">
        <v>5850</v>
      </c>
      <c r="F256" s="471">
        <v>4520</v>
      </c>
      <c r="G256" s="471">
        <v>4150</v>
      </c>
      <c r="H256" s="471">
        <v>1210</v>
      </c>
      <c r="I256" s="471">
        <v>2700</v>
      </c>
      <c r="J256" s="471">
        <v>2630</v>
      </c>
      <c r="K256" s="471">
        <v>780</v>
      </c>
      <c r="L256" s="471">
        <v>950</v>
      </c>
      <c r="M256" s="471">
        <v>2430</v>
      </c>
      <c r="N256" s="471">
        <v>240</v>
      </c>
      <c r="O256" s="471">
        <v>180</v>
      </c>
      <c r="P256" s="471">
        <v>1790</v>
      </c>
      <c r="Q256" s="471">
        <v>1660</v>
      </c>
      <c r="R256" s="471">
        <v>1490</v>
      </c>
      <c r="S256" s="471">
        <v>1440</v>
      </c>
      <c r="T256" s="471">
        <v>1010</v>
      </c>
      <c r="U256" s="471">
        <v>1330</v>
      </c>
    </row>
    <row r="257" spans="1:21">
      <c r="A257" s="473" t="s">
        <v>366</v>
      </c>
      <c r="B257" s="507" t="s">
        <v>368</v>
      </c>
      <c r="C257" s="507" t="s">
        <v>521</v>
      </c>
      <c r="D257" s="474" t="s">
        <v>304</v>
      </c>
      <c r="E257" s="471">
        <v>5710</v>
      </c>
      <c r="F257" s="471">
        <v>4390</v>
      </c>
      <c r="G257" s="471">
        <v>4030</v>
      </c>
      <c r="H257" s="471">
        <v>1180</v>
      </c>
      <c r="I257" s="471">
        <v>2630</v>
      </c>
      <c r="J257" s="471">
        <v>2580</v>
      </c>
      <c r="K257" s="471">
        <v>770</v>
      </c>
      <c r="L257" s="471">
        <v>920</v>
      </c>
      <c r="M257" s="471">
        <v>2360</v>
      </c>
      <c r="N257" s="471">
        <v>240</v>
      </c>
      <c r="O257" s="471">
        <v>180</v>
      </c>
      <c r="P257" s="471">
        <v>1710</v>
      </c>
      <c r="Q257" s="471">
        <v>1610</v>
      </c>
      <c r="R257" s="471">
        <v>1470</v>
      </c>
      <c r="S257" s="471">
        <v>1400</v>
      </c>
      <c r="T257" s="471">
        <v>980</v>
      </c>
      <c r="U257" s="471">
        <v>1320</v>
      </c>
    </row>
    <row r="258" spans="1:21">
      <c r="A258" s="473" t="s">
        <v>366</v>
      </c>
      <c r="B258" s="507" t="s">
        <v>368</v>
      </c>
      <c r="C258" s="507" t="s">
        <v>521</v>
      </c>
      <c r="D258" s="474" t="s">
        <v>473</v>
      </c>
      <c r="E258" s="471">
        <v>5300</v>
      </c>
      <c r="F258" s="471">
        <v>4090</v>
      </c>
      <c r="G258" s="471">
        <v>3740</v>
      </c>
      <c r="H258" s="471">
        <v>1000</v>
      </c>
      <c r="I258" s="471">
        <v>2400</v>
      </c>
      <c r="J258" s="471">
        <v>2390</v>
      </c>
      <c r="K258" s="471">
        <v>670</v>
      </c>
      <c r="L258" s="471">
        <v>830</v>
      </c>
      <c r="M258" s="471">
        <v>2210</v>
      </c>
      <c r="N258" s="471">
        <v>240</v>
      </c>
      <c r="O258" s="471">
        <v>150</v>
      </c>
      <c r="P258" s="471">
        <v>1630</v>
      </c>
      <c r="Q258" s="471">
        <v>1600</v>
      </c>
      <c r="R258" s="471">
        <v>1400</v>
      </c>
      <c r="S258" s="471">
        <v>1360</v>
      </c>
      <c r="T258" s="471">
        <v>890</v>
      </c>
      <c r="U258" s="471">
        <v>1210</v>
      </c>
    </row>
    <row r="259" spans="1:21">
      <c r="A259" s="473" t="s">
        <v>366</v>
      </c>
      <c r="B259" s="507" t="s">
        <v>368</v>
      </c>
      <c r="C259" s="507" t="s">
        <v>521</v>
      </c>
      <c r="D259" s="474" t="s">
        <v>474</v>
      </c>
      <c r="E259" s="471">
        <v>410</v>
      </c>
      <c r="F259" s="471">
        <v>290</v>
      </c>
      <c r="G259" s="471">
        <v>290</v>
      </c>
      <c r="H259" s="471">
        <v>180</v>
      </c>
      <c r="I259" s="471">
        <v>230</v>
      </c>
      <c r="J259" s="471">
        <v>190</v>
      </c>
      <c r="K259" s="471">
        <v>90</v>
      </c>
      <c r="L259" s="471">
        <v>80</v>
      </c>
      <c r="M259" s="471">
        <v>150</v>
      </c>
      <c r="N259" s="475" t="s">
        <v>327</v>
      </c>
      <c r="O259" s="471">
        <v>30</v>
      </c>
      <c r="P259" s="471">
        <v>80</v>
      </c>
      <c r="Q259" s="471">
        <v>10</v>
      </c>
      <c r="R259" s="471">
        <v>70</v>
      </c>
      <c r="S259" s="471">
        <v>40</v>
      </c>
      <c r="T259" s="471">
        <v>90</v>
      </c>
      <c r="U259" s="471">
        <v>120</v>
      </c>
    </row>
    <row r="260" spans="1:21">
      <c r="A260" s="473" t="s">
        <v>366</v>
      </c>
      <c r="B260" s="507" t="s">
        <v>368</v>
      </c>
      <c r="C260" s="507" t="s">
        <v>522</v>
      </c>
      <c r="D260" s="474" t="s">
        <v>304</v>
      </c>
      <c r="E260" s="471">
        <v>140</v>
      </c>
      <c r="F260" s="471">
        <v>140</v>
      </c>
      <c r="G260" s="471">
        <v>120</v>
      </c>
      <c r="H260" s="471">
        <v>30</v>
      </c>
      <c r="I260" s="471">
        <v>70</v>
      </c>
      <c r="J260" s="471">
        <v>50</v>
      </c>
      <c r="K260" s="471">
        <v>10</v>
      </c>
      <c r="L260" s="471">
        <v>30</v>
      </c>
      <c r="M260" s="471">
        <v>70</v>
      </c>
      <c r="N260" s="475" t="s">
        <v>327</v>
      </c>
      <c r="O260" s="475" t="s">
        <v>327</v>
      </c>
      <c r="P260" s="471">
        <v>80</v>
      </c>
      <c r="Q260" s="471">
        <v>40</v>
      </c>
      <c r="R260" s="471">
        <v>30</v>
      </c>
      <c r="S260" s="471">
        <v>40</v>
      </c>
      <c r="T260" s="471">
        <v>30</v>
      </c>
      <c r="U260" s="471">
        <v>10</v>
      </c>
    </row>
    <row r="261" spans="1:21">
      <c r="A261" s="473" t="s">
        <v>366</v>
      </c>
      <c r="B261" s="507" t="s">
        <v>368</v>
      </c>
      <c r="C261" s="507" t="s">
        <v>549</v>
      </c>
      <c r="D261" s="474" t="s">
        <v>304</v>
      </c>
      <c r="E261" s="471">
        <v>70</v>
      </c>
      <c r="F261" s="471">
        <v>70</v>
      </c>
      <c r="G261" s="471">
        <v>70</v>
      </c>
      <c r="H261" s="471">
        <v>70</v>
      </c>
      <c r="I261" s="471">
        <v>70</v>
      </c>
      <c r="J261" s="471">
        <v>70</v>
      </c>
      <c r="K261" s="471">
        <v>10</v>
      </c>
      <c r="L261" s="471">
        <v>30</v>
      </c>
      <c r="M261" s="471">
        <v>10</v>
      </c>
      <c r="N261" s="475" t="s">
        <v>327</v>
      </c>
      <c r="O261" s="475" t="s">
        <v>327</v>
      </c>
      <c r="P261" s="471">
        <v>30</v>
      </c>
      <c r="Q261" s="475" t="s">
        <v>327</v>
      </c>
      <c r="R261" s="471">
        <v>30</v>
      </c>
      <c r="S261" s="471">
        <v>30</v>
      </c>
      <c r="T261" s="471">
        <v>40</v>
      </c>
      <c r="U261" s="475" t="s">
        <v>327</v>
      </c>
    </row>
    <row r="262" spans="1:21">
      <c r="A262" s="473" t="s">
        <v>366</v>
      </c>
      <c r="B262" s="507" t="s">
        <v>369</v>
      </c>
      <c r="C262" s="507" t="s">
        <v>304</v>
      </c>
      <c r="D262" s="474" t="s">
        <v>304</v>
      </c>
      <c r="E262" s="471">
        <v>11430</v>
      </c>
      <c r="F262" s="471">
        <v>7910</v>
      </c>
      <c r="G262" s="471">
        <v>7150</v>
      </c>
      <c r="H262" s="471">
        <v>2080</v>
      </c>
      <c r="I262" s="471">
        <v>3570</v>
      </c>
      <c r="J262" s="471">
        <v>3950</v>
      </c>
      <c r="K262" s="471">
        <v>370</v>
      </c>
      <c r="L262" s="471">
        <v>1240</v>
      </c>
      <c r="M262" s="471">
        <v>5410</v>
      </c>
      <c r="N262" s="471">
        <v>170</v>
      </c>
      <c r="O262" s="471">
        <v>330</v>
      </c>
      <c r="P262" s="471">
        <v>3230</v>
      </c>
      <c r="Q262" s="471">
        <v>3070</v>
      </c>
      <c r="R262" s="471">
        <v>2450</v>
      </c>
      <c r="S262" s="471">
        <v>2900</v>
      </c>
      <c r="T262" s="471">
        <v>1350</v>
      </c>
      <c r="U262" s="471">
        <v>3290</v>
      </c>
    </row>
    <row r="263" spans="1:21">
      <c r="A263" s="473" t="s">
        <v>366</v>
      </c>
      <c r="B263" s="507" t="s">
        <v>369</v>
      </c>
      <c r="C263" s="507" t="s">
        <v>521</v>
      </c>
      <c r="D263" s="474" t="s">
        <v>304</v>
      </c>
      <c r="E263" s="471">
        <v>11410</v>
      </c>
      <c r="F263" s="471">
        <v>7880</v>
      </c>
      <c r="G263" s="471">
        <v>7130</v>
      </c>
      <c r="H263" s="471">
        <v>2070</v>
      </c>
      <c r="I263" s="471">
        <v>3550</v>
      </c>
      <c r="J263" s="471">
        <v>3920</v>
      </c>
      <c r="K263" s="471">
        <v>370</v>
      </c>
      <c r="L263" s="471">
        <v>1240</v>
      </c>
      <c r="M263" s="471">
        <v>5400</v>
      </c>
      <c r="N263" s="471">
        <v>170</v>
      </c>
      <c r="O263" s="471">
        <v>330</v>
      </c>
      <c r="P263" s="471">
        <v>3210</v>
      </c>
      <c r="Q263" s="471">
        <v>3060</v>
      </c>
      <c r="R263" s="471">
        <v>2450</v>
      </c>
      <c r="S263" s="471">
        <v>2900</v>
      </c>
      <c r="T263" s="471">
        <v>1350</v>
      </c>
      <c r="U263" s="471">
        <v>3290</v>
      </c>
    </row>
    <row r="264" spans="1:21">
      <c r="A264" s="473" t="s">
        <v>366</v>
      </c>
      <c r="B264" s="507" t="s">
        <v>369</v>
      </c>
      <c r="C264" s="507" t="s">
        <v>521</v>
      </c>
      <c r="D264" s="474" t="s">
        <v>473</v>
      </c>
      <c r="E264" s="471">
        <v>10230</v>
      </c>
      <c r="F264" s="471">
        <v>7440</v>
      </c>
      <c r="G264" s="471">
        <v>6720</v>
      </c>
      <c r="H264" s="471">
        <v>1980</v>
      </c>
      <c r="I264" s="471">
        <v>3250</v>
      </c>
      <c r="J264" s="471">
        <v>3680</v>
      </c>
      <c r="K264" s="471">
        <v>370</v>
      </c>
      <c r="L264" s="471">
        <v>1110</v>
      </c>
      <c r="M264" s="471">
        <v>5130</v>
      </c>
      <c r="N264" s="471">
        <v>170</v>
      </c>
      <c r="O264" s="471">
        <v>330</v>
      </c>
      <c r="P264" s="471">
        <v>3050</v>
      </c>
      <c r="Q264" s="471">
        <v>3000</v>
      </c>
      <c r="R264" s="471">
        <v>2230</v>
      </c>
      <c r="S264" s="471">
        <v>2640</v>
      </c>
      <c r="T264" s="471">
        <v>1150</v>
      </c>
      <c r="U264" s="471">
        <v>2790</v>
      </c>
    </row>
    <row r="265" spans="1:21">
      <c r="A265" s="473" t="s">
        <v>366</v>
      </c>
      <c r="B265" s="507" t="s">
        <v>369</v>
      </c>
      <c r="C265" s="507" t="s">
        <v>521</v>
      </c>
      <c r="D265" s="474" t="s">
        <v>474</v>
      </c>
      <c r="E265" s="471">
        <v>940</v>
      </c>
      <c r="F265" s="471">
        <v>440</v>
      </c>
      <c r="G265" s="471">
        <v>400</v>
      </c>
      <c r="H265" s="471">
        <v>100</v>
      </c>
      <c r="I265" s="471">
        <v>300</v>
      </c>
      <c r="J265" s="471">
        <v>240</v>
      </c>
      <c r="K265" s="475" t="s">
        <v>327</v>
      </c>
      <c r="L265" s="471">
        <v>130</v>
      </c>
      <c r="M265" s="471">
        <v>270</v>
      </c>
      <c r="N265" s="475" t="s">
        <v>327</v>
      </c>
      <c r="O265" s="475" t="s">
        <v>327</v>
      </c>
      <c r="P265" s="471">
        <v>170</v>
      </c>
      <c r="Q265" s="471">
        <v>70</v>
      </c>
      <c r="R265" s="471">
        <v>230</v>
      </c>
      <c r="S265" s="471">
        <v>260</v>
      </c>
      <c r="T265" s="471">
        <v>200</v>
      </c>
      <c r="U265" s="471">
        <v>500</v>
      </c>
    </row>
    <row r="266" spans="1:21">
      <c r="A266" s="473" t="s">
        <v>366</v>
      </c>
      <c r="B266" s="507" t="s">
        <v>369</v>
      </c>
      <c r="C266" s="507" t="s">
        <v>522</v>
      </c>
      <c r="D266" s="474" t="s">
        <v>304</v>
      </c>
      <c r="E266" s="471">
        <v>30</v>
      </c>
      <c r="F266" s="471">
        <v>30</v>
      </c>
      <c r="G266" s="471">
        <v>30</v>
      </c>
      <c r="H266" s="471">
        <v>10</v>
      </c>
      <c r="I266" s="471">
        <v>30</v>
      </c>
      <c r="J266" s="471">
        <v>30</v>
      </c>
      <c r="K266" s="475" t="s">
        <v>327</v>
      </c>
      <c r="L266" s="475" t="s">
        <v>327</v>
      </c>
      <c r="M266" s="471">
        <v>10</v>
      </c>
      <c r="N266" s="475" t="s">
        <v>327</v>
      </c>
      <c r="O266" s="475" t="s">
        <v>327</v>
      </c>
      <c r="P266" s="471">
        <v>20</v>
      </c>
      <c r="Q266" s="471">
        <v>10</v>
      </c>
      <c r="R266" s="475" t="s">
        <v>327</v>
      </c>
      <c r="S266" s="475" t="s">
        <v>327</v>
      </c>
      <c r="T266" s="475" t="s">
        <v>327</v>
      </c>
      <c r="U266" s="475" t="s">
        <v>327</v>
      </c>
    </row>
    <row r="267" spans="1:21">
      <c r="A267" s="473" t="s">
        <v>366</v>
      </c>
      <c r="B267" s="507" t="s">
        <v>369</v>
      </c>
      <c r="C267" s="507" t="s">
        <v>549</v>
      </c>
      <c r="D267" s="474" t="s">
        <v>304</v>
      </c>
      <c r="E267" s="471">
        <v>240</v>
      </c>
      <c r="F267" s="471">
        <v>240</v>
      </c>
      <c r="G267" s="471">
        <v>240</v>
      </c>
      <c r="H267" s="471">
        <v>100</v>
      </c>
      <c r="I267" s="471">
        <v>230</v>
      </c>
      <c r="J267" s="471">
        <v>240</v>
      </c>
      <c r="K267" s="475" t="s">
        <v>327</v>
      </c>
      <c r="L267" s="471">
        <v>130</v>
      </c>
      <c r="M267" s="471">
        <v>130</v>
      </c>
      <c r="N267" s="475" t="s">
        <v>327</v>
      </c>
      <c r="O267" s="475" t="s">
        <v>327</v>
      </c>
      <c r="P267" s="471">
        <v>150</v>
      </c>
      <c r="Q267" s="475" t="s">
        <v>327</v>
      </c>
      <c r="R267" s="471">
        <v>210</v>
      </c>
      <c r="S267" s="471">
        <v>210</v>
      </c>
      <c r="T267" s="471">
        <v>200</v>
      </c>
      <c r="U267" s="475" t="s">
        <v>327</v>
      </c>
    </row>
    <row r="268" spans="1:21">
      <c r="A268" s="473" t="s">
        <v>366</v>
      </c>
      <c r="B268" s="507" t="s">
        <v>370</v>
      </c>
      <c r="C268" s="507" t="s">
        <v>304</v>
      </c>
      <c r="D268" s="474" t="s">
        <v>304</v>
      </c>
      <c r="E268" s="471">
        <v>14060</v>
      </c>
      <c r="F268" s="471">
        <v>8630</v>
      </c>
      <c r="G268" s="471">
        <v>7290</v>
      </c>
      <c r="H268" s="471">
        <v>2360</v>
      </c>
      <c r="I268" s="471">
        <v>3400</v>
      </c>
      <c r="J268" s="471">
        <v>4350</v>
      </c>
      <c r="K268" s="471">
        <v>610</v>
      </c>
      <c r="L268" s="471">
        <v>1090</v>
      </c>
      <c r="M268" s="471">
        <v>5660</v>
      </c>
      <c r="N268" s="471">
        <v>190</v>
      </c>
      <c r="O268" s="471">
        <v>90</v>
      </c>
      <c r="P268" s="471">
        <v>3500</v>
      </c>
      <c r="Q268" s="471">
        <v>4000</v>
      </c>
      <c r="R268" s="471">
        <v>2470</v>
      </c>
      <c r="S268" s="471">
        <v>3310</v>
      </c>
      <c r="T268" s="471">
        <v>1500</v>
      </c>
      <c r="U268" s="471">
        <v>5050</v>
      </c>
    </row>
    <row r="269" spans="1:21">
      <c r="A269" s="473" t="s">
        <v>366</v>
      </c>
      <c r="B269" s="507" t="s">
        <v>370</v>
      </c>
      <c r="C269" s="507" t="s">
        <v>521</v>
      </c>
      <c r="D269" s="474" t="s">
        <v>304</v>
      </c>
      <c r="E269" s="471">
        <v>13860</v>
      </c>
      <c r="F269" s="471">
        <v>8500</v>
      </c>
      <c r="G269" s="471">
        <v>7150</v>
      </c>
      <c r="H269" s="471">
        <v>2340</v>
      </c>
      <c r="I269" s="471">
        <v>3330</v>
      </c>
      <c r="J269" s="471">
        <v>4230</v>
      </c>
      <c r="K269" s="471">
        <v>580</v>
      </c>
      <c r="L269" s="471">
        <v>1070</v>
      </c>
      <c r="M269" s="471">
        <v>5550</v>
      </c>
      <c r="N269" s="471">
        <v>170</v>
      </c>
      <c r="O269" s="471">
        <v>90</v>
      </c>
      <c r="P269" s="471">
        <v>3410</v>
      </c>
      <c r="Q269" s="471">
        <v>3880</v>
      </c>
      <c r="R269" s="471">
        <v>2400</v>
      </c>
      <c r="S269" s="471">
        <v>3220</v>
      </c>
      <c r="T269" s="471">
        <v>1470</v>
      </c>
      <c r="U269" s="471">
        <v>4980</v>
      </c>
    </row>
    <row r="270" spans="1:21">
      <c r="A270" s="473" t="s">
        <v>366</v>
      </c>
      <c r="B270" s="507" t="s">
        <v>370</v>
      </c>
      <c r="C270" s="507" t="s">
        <v>521</v>
      </c>
      <c r="D270" s="474" t="s">
        <v>473</v>
      </c>
      <c r="E270" s="471">
        <v>10760</v>
      </c>
      <c r="F270" s="471">
        <v>7490</v>
      </c>
      <c r="G270" s="471">
        <v>6510</v>
      </c>
      <c r="H270" s="471">
        <v>2180</v>
      </c>
      <c r="I270" s="471">
        <v>3000</v>
      </c>
      <c r="J270" s="471">
        <v>3880</v>
      </c>
      <c r="K270" s="471">
        <v>470</v>
      </c>
      <c r="L270" s="471">
        <v>940</v>
      </c>
      <c r="M270" s="471">
        <v>5180</v>
      </c>
      <c r="N270" s="471">
        <v>140</v>
      </c>
      <c r="O270" s="471">
        <v>90</v>
      </c>
      <c r="P270" s="471">
        <v>3070</v>
      </c>
      <c r="Q270" s="471">
        <v>3460</v>
      </c>
      <c r="R270" s="471">
        <v>2340</v>
      </c>
      <c r="S270" s="471">
        <v>2870</v>
      </c>
      <c r="T270" s="471">
        <v>1360</v>
      </c>
      <c r="U270" s="471">
        <v>3270</v>
      </c>
    </row>
    <row r="271" spans="1:21">
      <c r="A271" s="473" t="s">
        <v>366</v>
      </c>
      <c r="B271" s="507" t="s">
        <v>370</v>
      </c>
      <c r="C271" s="507" t="s">
        <v>521</v>
      </c>
      <c r="D271" s="474" t="s">
        <v>474</v>
      </c>
      <c r="E271" s="471">
        <v>2710</v>
      </c>
      <c r="F271" s="471">
        <v>1010</v>
      </c>
      <c r="G271" s="471">
        <v>650</v>
      </c>
      <c r="H271" s="471">
        <v>160</v>
      </c>
      <c r="I271" s="471">
        <v>330</v>
      </c>
      <c r="J271" s="471">
        <v>350</v>
      </c>
      <c r="K271" s="471">
        <v>110</v>
      </c>
      <c r="L271" s="471">
        <v>120</v>
      </c>
      <c r="M271" s="471">
        <v>380</v>
      </c>
      <c r="N271" s="471">
        <v>30</v>
      </c>
      <c r="O271" s="475" t="s">
        <v>327</v>
      </c>
      <c r="P271" s="471">
        <v>340</v>
      </c>
      <c r="Q271" s="471">
        <v>430</v>
      </c>
      <c r="R271" s="471">
        <v>60</v>
      </c>
      <c r="S271" s="471">
        <v>350</v>
      </c>
      <c r="T271" s="471">
        <v>120</v>
      </c>
      <c r="U271" s="471">
        <v>1710</v>
      </c>
    </row>
    <row r="272" spans="1:21">
      <c r="A272" s="473" t="s">
        <v>366</v>
      </c>
      <c r="B272" s="507" t="s">
        <v>370</v>
      </c>
      <c r="C272" s="507" t="s">
        <v>522</v>
      </c>
      <c r="D272" s="474" t="s">
        <v>304</v>
      </c>
      <c r="E272" s="471">
        <v>200</v>
      </c>
      <c r="F272" s="471">
        <v>130</v>
      </c>
      <c r="G272" s="471">
        <v>130</v>
      </c>
      <c r="H272" s="471">
        <v>20</v>
      </c>
      <c r="I272" s="471">
        <v>70</v>
      </c>
      <c r="J272" s="471">
        <v>120</v>
      </c>
      <c r="K272" s="471">
        <v>30</v>
      </c>
      <c r="L272" s="471">
        <v>30</v>
      </c>
      <c r="M272" s="471">
        <v>110</v>
      </c>
      <c r="N272" s="471">
        <v>30</v>
      </c>
      <c r="O272" s="475" t="s">
        <v>327</v>
      </c>
      <c r="P272" s="471">
        <v>100</v>
      </c>
      <c r="Q272" s="471">
        <v>120</v>
      </c>
      <c r="R272" s="471">
        <v>70</v>
      </c>
      <c r="S272" s="471">
        <v>100</v>
      </c>
      <c r="T272" s="471">
        <v>30</v>
      </c>
      <c r="U272" s="471">
        <v>70</v>
      </c>
    </row>
    <row r="273" spans="1:21">
      <c r="A273" s="473" t="s">
        <v>366</v>
      </c>
      <c r="B273" s="507" t="s">
        <v>370</v>
      </c>
      <c r="C273" s="507" t="s">
        <v>549</v>
      </c>
      <c r="D273" s="474" t="s">
        <v>304</v>
      </c>
      <c r="E273" s="471">
        <v>670</v>
      </c>
      <c r="F273" s="471">
        <v>300</v>
      </c>
      <c r="G273" s="471">
        <v>40</v>
      </c>
      <c r="H273" s="471">
        <v>40</v>
      </c>
      <c r="I273" s="475" t="s">
        <v>327</v>
      </c>
      <c r="J273" s="471">
        <v>40</v>
      </c>
      <c r="K273" s="475" t="s">
        <v>327</v>
      </c>
      <c r="L273" s="475" t="s">
        <v>327</v>
      </c>
      <c r="M273" s="475" t="s">
        <v>327</v>
      </c>
      <c r="N273" s="475" t="s">
        <v>327</v>
      </c>
      <c r="O273" s="475" t="s">
        <v>327</v>
      </c>
      <c r="P273" s="471">
        <v>150</v>
      </c>
      <c r="Q273" s="471">
        <v>40</v>
      </c>
      <c r="R273" s="471">
        <v>220</v>
      </c>
      <c r="S273" s="471">
        <v>110</v>
      </c>
      <c r="T273" s="471">
        <v>260</v>
      </c>
      <c r="U273" s="471">
        <v>370</v>
      </c>
    </row>
    <row r="274" spans="1:21">
      <c r="A274" s="473" t="s">
        <v>366</v>
      </c>
      <c r="B274" s="507" t="s">
        <v>371</v>
      </c>
      <c r="C274" s="507" t="s">
        <v>304</v>
      </c>
      <c r="D274" s="474" t="s">
        <v>304</v>
      </c>
      <c r="E274" s="471">
        <v>7800</v>
      </c>
      <c r="F274" s="471">
        <v>4560</v>
      </c>
      <c r="G274" s="471">
        <v>4040</v>
      </c>
      <c r="H274" s="471">
        <v>1170</v>
      </c>
      <c r="I274" s="471">
        <v>1810</v>
      </c>
      <c r="J274" s="471">
        <v>1830</v>
      </c>
      <c r="K274" s="471">
        <v>420</v>
      </c>
      <c r="L274" s="471">
        <v>740</v>
      </c>
      <c r="M274" s="471">
        <v>3160</v>
      </c>
      <c r="N274" s="471">
        <v>80</v>
      </c>
      <c r="O274" s="471">
        <v>60</v>
      </c>
      <c r="P274" s="471">
        <v>1420</v>
      </c>
      <c r="Q274" s="471">
        <v>1830</v>
      </c>
      <c r="R274" s="471">
        <v>1300</v>
      </c>
      <c r="S274" s="471">
        <v>1640</v>
      </c>
      <c r="T274" s="471">
        <v>680</v>
      </c>
      <c r="U274" s="471">
        <v>3000</v>
      </c>
    </row>
    <row r="275" spans="1:21">
      <c r="A275" s="473" t="s">
        <v>366</v>
      </c>
      <c r="B275" s="507" t="s">
        <v>371</v>
      </c>
      <c r="C275" s="507" t="s">
        <v>521</v>
      </c>
      <c r="D275" s="474" t="s">
        <v>304</v>
      </c>
      <c r="E275" s="471">
        <v>7740</v>
      </c>
      <c r="F275" s="471">
        <v>4510</v>
      </c>
      <c r="G275" s="471">
        <v>4010</v>
      </c>
      <c r="H275" s="471">
        <v>1130</v>
      </c>
      <c r="I275" s="471">
        <v>1780</v>
      </c>
      <c r="J275" s="471">
        <v>1810</v>
      </c>
      <c r="K275" s="471">
        <v>420</v>
      </c>
      <c r="L275" s="471">
        <v>740</v>
      </c>
      <c r="M275" s="471">
        <v>3140</v>
      </c>
      <c r="N275" s="471">
        <v>80</v>
      </c>
      <c r="O275" s="471">
        <v>60</v>
      </c>
      <c r="P275" s="471">
        <v>1380</v>
      </c>
      <c r="Q275" s="471">
        <v>1800</v>
      </c>
      <c r="R275" s="471">
        <v>1270</v>
      </c>
      <c r="S275" s="471">
        <v>1620</v>
      </c>
      <c r="T275" s="471">
        <v>680</v>
      </c>
      <c r="U275" s="471">
        <v>3000</v>
      </c>
    </row>
    <row r="276" spans="1:21">
      <c r="A276" s="473" t="s">
        <v>366</v>
      </c>
      <c r="B276" s="507" t="s">
        <v>371</v>
      </c>
      <c r="C276" s="507" t="s">
        <v>521</v>
      </c>
      <c r="D276" s="474" t="s">
        <v>473</v>
      </c>
      <c r="E276" s="471">
        <v>5680</v>
      </c>
      <c r="F276" s="471">
        <v>3710</v>
      </c>
      <c r="G276" s="471">
        <v>3430</v>
      </c>
      <c r="H276" s="471">
        <v>960</v>
      </c>
      <c r="I276" s="471">
        <v>1660</v>
      </c>
      <c r="J276" s="471">
        <v>1760</v>
      </c>
      <c r="K276" s="471">
        <v>390</v>
      </c>
      <c r="L276" s="471">
        <v>740</v>
      </c>
      <c r="M276" s="471">
        <v>2710</v>
      </c>
      <c r="N276" s="471">
        <v>80</v>
      </c>
      <c r="O276" s="471">
        <v>60</v>
      </c>
      <c r="P276" s="471">
        <v>1230</v>
      </c>
      <c r="Q276" s="471">
        <v>1400</v>
      </c>
      <c r="R276" s="471">
        <v>1080</v>
      </c>
      <c r="S276" s="471">
        <v>1400</v>
      </c>
      <c r="T276" s="471">
        <v>600</v>
      </c>
      <c r="U276" s="471">
        <v>1960</v>
      </c>
    </row>
    <row r="277" spans="1:21">
      <c r="A277" s="473" t="s">
        <v>366</v>
      </c>
      <c r="B277" s="507" t="s">
        <v>371</v>
      </c>
      <c r="C277" s="507" t="s">
        <v>521</v>
      </c>
      <c r="D277" s="474" t="s">
        <v>474</v>
      </c>
      <c r="E277" s="471">
        <v>1830</v>
      </c>
      <c r="F277" s="471">
        <v>790</v>
      </c>
      <c r="G277" s="471">
        <v>570</v>
      </c>
      <c r="H277" s="471">
        <v>180</v>
      </c>
      <c r="I277" s="471">
        <v>120</v>
      </c>
      <c r="J277" s="471">
        <v>50</v>
      </c>
      <c r="K277" s="471">
        <v>20</v>
      </c>
      <c r="L277" s="475" t="s">
        <v>327</v>
      </c>
      <c r="M277" s="471">
        <v>430</v>
      </c>
      <c r="N277" s="475" t="s">
        <v>327</v>
      </c>
      <c r="O277" s="475" t="s">
        <v>327</v>
      </c>
      <c r="P277" s="471">
        <v>150</v>
      </c>
      <c r="Q277" s="471">
        <v>400</v>
      </c>
      <c r="R277" s="471">
        <v>190</v>
      </c>
      <c r="S277" s="471">
        <v>220</v>
      </c>
      <c r="T277" s="471">
        <v>80</v>
      </c>
      <c r="U277" s="471">
        <v>1040</v>
      </c>
    </row>
    <row r="278" spans="1:21">
      <c r="A278" s="473" t="s">
        <v>366</v>
      </c>
      <c r="B278" s="507" t="s">
        <v>371</v>
      </c>
      <c r="C278" s="507" t="s">
        <v>522</v>
      </c>
      <c r="D278" s="474" t="s">
        <v>304</v>
      </c>
      <c r="E278" s="471">
        <v>70</v>
      </c>
      <c r="F278" s="471">
        <v>50</v>
      </c>
      <c r="G278" s="471">
        <v>30</v>
      </c>
      <c r="H278" s="471">
        <v>30</v>
      </c>
      <c r="I278" s="471">
        <v>30</v>
      </c>
      <c r="J278" s="471">
        <v>20</v>
      </c>
      <c r="K278" s="475" t="s">
        <v>327</v>
      </c>
      <c r="L278" s="475" t="s">
        <v>327</v>
      </c>
      <c r="M278" s="471">
        <v>20</v>
      </c>
      <c r="N278" s="475" t="s">
        <v>327</v>
      </c>
      <c r="O278" s="475" t="s">
        <v>327</v>
      </c>
      <c r="P278" s="471">
        <v>30</v>
      </c>
      <c r="Q278" s="471">
        <v>30</v>
      </c>
      <c r="R278" s="471">
        <v>30</v>
      </c>
      <c r="S278" s="471">
        <v>20</v>
      </c>
      <c r="T278" s="475" t="s">
        <v>327</v>
      </c>
      <c r="U278" s="475" t="s">
        <v>327</v>
      </c>
    </row>
    <row r="279" spans="1:21">
      <c r="A279" s="473" t="s">
        <v>366</v>
      </c>
      <c r="B279" s="507" t="s">
        <v>371</v>
      </c>
      <c r="C279" s="507" t="s">
        <v>549</v>
      </c>
      <c r="D279" s="474" t="s">
        <v>304</v>
      </c>
      <c r="E279" s="475" t="s">
        <v>327</v>
      </c>
      <c r="F279" s="475" t="s">
        <v>327</v>
      </c>
      <c r="G279" s="475" t="s">
        <v>327</v>
      </c>
      <c r="H279" s="475" t="s">
        <v>327</v>
      </c>
      <c r="I279" s="475" t="s">
        <v>327</v>
      </c>
      <c r="J279" s="475" t="s">
        <v>327</v>
      </c>
      <c r="K279" s="475" t="s">
        <v>327</v>
      </c>
      <c r="L279" s="475" t="s">
        <v>327</v>
      </c>
      <c r="M279" s="475" t="s">
        <v>327</v>
      </c>
      <c r="N279" s="475" t="s">
        <v>327</v>
      </c>
      <c r="O279" s="475" t="s">
        <v>327</v>
      </c>
      <c r="P279" s="475" t="s">
        <v>327</v>
      </c>
      <c r="Q279" s="475" t="s">
        <v>327</v>
      </c>
      <c r="R279" s="475" t="s">
        <v>327</v>
      </c>
      <c r="S279" s="475" t="s">
        <v>327</v>
      </c>
      <c r="T279" s="475" t="s">
        <v>327</v>
      </c>
      <c r="U279" s="475" t="s">
        <v>327</v>
      </c>
    </row>
    <row r="280" spans="1:21">
      <c r="A280" s="473" t="s">
        <v>366</v>
      </c>
      <c r="B280" s="507" t="s">
        <v>372</v>
      </c>
      <c r="C280" s="507" t="s">
        <v>304</v>
      </c>
      <c r="D280" s="474" t="s">
        <v>304</v>
      </c>
      <c r="E280" s="471">
        <v>13040</v>
      </c>
      <c r="F280" s="471">
        <v>7950</v>
      </c>
      <c r="G280" s="471">
        <v>7120</v>
      </c>
      <c r="H280" s="471">
        <v>2240</v>
      </c>
      <c r="I280" s="471">
        <v>3620</v>
      </c>
      <c r="J280" s="471">
        <v>4070</v>
      </c>
      <c r="K280" s="471">
        <v>490</v>
      </c>
      <c r="L280" s="471">
        <v>1080</v>
      </c>
      <c r="M280" s="471">
        <v>5880</v>
      </c>
      <c r="N280" s="471">
        <v>140</v>
      </c>
      <c r="O280" s="471">
        <v>160</v>
      </c>
      <c r="P280" s="471">
        <v>2890</v>
      </c>
      <c r="Q280" s="471">
        <v>3450</v>
      </c>
      <c r="R280" s="471">
        <v>1980</v>
      </c>
      <c r="S280" s="471">
        <v>2940</v>
      </c>
      <c r="T280" s="471">
        <v>1090</v>
      </c>
      <c r="U280" s="471">
        <v>4830</v>
      </c>
    </row>
    <row r="281" spans="1:21">
      <c r="A281" s="473" t="s">
        <v>366</v>
      </c>
      <c r="B281" s="507" t="s">
        <v>372</v>
      </c>
      <c r="C281" s="507" t="s">
        <v>521</v>
      </c>
      <c r="D281" s="474" t="s">
        <v>304</v>
      </c>
      <c r="E281" s="471">
        <v>12880</v>
      </c>
      <c r="F281" s="471">
        <v>7860</v>
      </c>
      <c r="G281" s="471">
        <v>7030</v>
      </c>
      <c r="H281" s="471">
        <v>2240</v>
      </c>
      <c r="I281" s="471">
        <v>3550</v>
      </c>
      <c r="J281" s="471">
        <v>4000</v>
      </c>
      <c r="K281" s="471">
        <v>490</v>
      </c>
      <c r="L281" s="471">
        <v>1080</v>
      </c>
      <c r="M281" s="471">
        <v>5810</v>
      </c>
      <c r="N281" s="471">
        <v>110</v>
      </c>
      <c r="O281" s="471">
        <v>160</v>
      </c>
      <c r="P281" s="471">
        <v>2890</v>
      </c>
      <c r="Q281" s="471">
        <v>3430</v>
      </c>
      <c r="R281" s="471">
        <v>1980</v>
      </c>
      <c r="S281" s="471">
        <v>2940</v>
      </c>
      <c r="T281" s="471">
        <v>1090</v>
      </c>
      <c r="U281" s="471">
        <v>4760</v>
      </c>
    </row>
    <row r="282" spans="1:21">
      <c r="A282" s="473" t="s">
        <v>366</v>
      </c>
      <c r="B282" s="507" t="s">
        <v>372</v>
      </c>
      <c r="C282" s="507" t="s">
        <v>521</v>
      </c>
      <c r="D282" s="474" t="s">
        <v>473</v>
      </c>
      <c r="E282" s="471">
        <v>10510</v>
      </c>
      <c r="F282" s="471">
        <v>7180</v>
      </c>
      <c r="G282" s="471">
        <v>6620</v>
      </c>
      <c r="H282" s="471">
        <v>2230</v>
      </c>
      <c r="I282" s="471">
        <v>3450</v>
      </c>
      <c r="J282" s="471">
        <v>3940</v>
      </c>
      <c r="K282" s="471">
        <v>490</v>
      </c>
      <c r="L282" s="471">
        <v>1060</v>
      </c>
      <c r="M282" s="471">
        <v>5520</v>
      </c>
      <c r="N282" s="471">
        <v>110</v>
      </c>
      <c r="O282" s="471">
        <v>130</v>
      </c>
      <c r="P282" s="471">
        <v>2670</v>
      </c>
      <c r="Q282" s="471">
        <v>3080</v>
      </c>
      <c r="R282" s="471">
        <v>1910</v>
      </c>
      <c r="S282" s="471">
        <v>2730</v>
      </c>
      <c r="T282" s="471">
        <v>990</v>
      </c>
      <c r="U282" s="471">
        <v>3320</v>
      </c>
    </row>
    <row r="283" spans="1:21">
      <c r="A283" s="473" t="s">
        <v>366</v>
      </c>
      <c r="B283" s="507" t="s">
        <v>372</v>
      </c>
      <c r="C283" s="507" t="s">
        <v>521</v>
      </c>
      <c r="D283" s="474" t="s">
        <v>474</v>
      </c>
      <c r="E283" s="471">
        <v>2110</v>
      </c>
      <c r="F283" s="471">
        <v>670</v>
      </c>
      <c r="G283" s="471">
        <v>410</v>
      </c>
      <c r="H283" s="471">
        <v>10</v>
      </c>
      <c r="I283" s="471">
        <v>110</v>
      </c>
      <c r="J283" s="471">
        <v>70</v>
      </c>
      <c r="K283" s="475" t="s">
        <v>327</v>
      </c>
      <c r="L283" s="471">
        <v>10</v>
      </c>
      <c r="M283" s="471">
        <v>290</v>
      </c>
      <c r="N283" s="475" t="s">
        <v>327</v>
      </c>
      <c r="O283" s="471">
        <v>20</v>
      </c>
      <c r="P283" s="471">
        <v>220</v>
      </c>
      <c r="Q283" s="471">
        <v>350</v>
      </c>
      <c r="R283" s="471">
        <v>70</v>
      </c>
      <c r="S283" s="471">
        <v>210</v>
      </c>
      <c r="T283" s="471">
        <v>100</v>
      </c>
      <c r="U283" s="471">
        <v>1440</v>
      </c>
    </row>
    <row r="284" spans="1:21">
      <c r="A284" s="473" t="s">
        <v>366</v>
      </c>
      <c r="B284" s="507" t="s">
        <v>372</v>
      </c>
      <c r="C284" s="507" t="s">
        <v>522</v>
      </c>
      <c r="D284" s="474" t="s">
        <v>304</v>
      </c>
      <c r="E284" s="471">
        <v>160</v>
      </c>
      <c r="F284" s="471">
        <v>90</v>
      </c>
      <c r="G284" s="471">
        <v>90</v>
      </c>
      <c r="H284" s="475" t="s">
        <v>327</v>
      </c>
      <c r="I284" s="471">
        <v>60</v>
      </c>
      <c r="J284" s="471">
        <v>60</v>
      </c>
      <c r="K284" s="475" t="s">
        <v>327</v>
      </c>
      <c r="L284" s="475" t="s">
        <v>327</v>
      </c>
      <c r="M284" s="471">
        <v>70</v>
      </c>
      <c r="N284" s="471">
        <v>30</v>
      </c>
      <c r="O284" s="475" t="s">
        <v>327</v>
      </c>
      <c r="P284" s="475" t="s">
        <v>327</v>
      </c>
      <c r="Q284" s="471">
        <v>10</v>
      </c>
      <c r="R284" s="475" t="s">
        <v>327</v>
      </c>
      <c r="S284" s="475" t="s">
        <v>327</v>
      </c>
      <c r="T284" s="475" t="s">
        <v>327</v>
      </c>
      <c r="U284" s="471">
        <v>70</v>
      </c>
    </row>
    <row r="285" spans="1:21">
      <c r="A285" s="473" t="s">
        <v>366</v>
      </c>
      <c r="B285" s="507" t="s">
        <v>372</v>
      </c>
      <c r="C285" s="507" t="s">
        <v>549</v>
      </c>
      <c r="D285" s="474" t="s">
        <v>304</v>
      </c>
      <c r="E285" s="471">
        <v>70</v>
      </c>
      <c r="F285" s="471">
        <v>70</v>
      </c>
      <c r="G285" s="471">
        <v>20</v>
      </c>
      <c r="H285" s="475" t="s">
        <v>327</v>
      </c>
      <c r="I285" s="475" t="s">
        <v>327</v>
      </c>
      <c r="J285" s="475" t="s">
        <v>327</v>
      </c>
      <c r="K285" s="475" t="s">
        <v>327</v>
      </c>
      <c r="L285" s="475" t="s">
        <v>327</v>
      </c>
      <c r="M285" s="475" t="s">
        <v>327</v>
      </c>
      <c r="N285" s="475" t="s">
        <v>327</v>
      </c>
      <c r="O285" s="471">
        <v>20</v>
      </c>
      <c r="P285" s="475" t="s">
        <v>327</v>
      </c>
      <c r="Q285" s="471">
        <v>20</v>
      </c>
      <c r="R285" s="475" t="s">
        <v>327</v>
      </c>
      <c r="S285" s="475" t="s">
        <v>327</v>
      </c>
      <c r="T285" s="471">
        <v>70</v>
      </c>
      <c r="U285" s="475" t="s">
        <v>327</v>
      </c>
    </row>
    <row r="286" spans="1:21">
      <c r="A286" s="473" t="s">
        <v>366</v>
      </c>
      <c r="B286" s="507" t="s">
        <v>373</v>
      </c>
      <c r="C286" s="507" t="s">
        <v>304</v>
      </c>
      <c r="D286" s="474" t="s">
        <v>304</v>
      </c>
      <c r="E286" s="471">
        <v>5870</v>
      </c>
      <c r="F286" s="471">
        <v>4530</v>
      </c>
      <c r="G286" s="471">
        <v>3990</v>
      </c>
      <c r="H286" s="471">
        <v>1380</v>
      </c>
      <c r="I286" s="471">
        <v>2370</v>
      </c>
      <c r="J286" s="471">
        <v>2510</v>
      </c>
      <c r="K286" s="471">
        <v>650</v>
      </c>
      <c r="L286" s="471">
        <v>970</v>
      </c>
      <c r="M286" s="471">
        <v>2530</v>
      </c>
      <c r="N286" s="471">
        <v>260</v>
      </c>
      <c r="O286" s="471">
        <v>150</v>
      </c>
      <c r="P286" s="471">
        <v>1940</v>
      </c>
      <c r="Q286" s="471">
        <v>1610</v>
      </c>
      <c r="R286" s="471">
        <v>1430</v>
      </c>
      <c r="S286" s="471">
        <v>1650</v>
      </c>
      <c r="T286" s="471">
        <v>1020</v>
      </c>
      <c r="U286" s="471">
        <v>1290</v>
      </c>
    </row>
    <row r="287" spans="1:21">
      <c r="A287" s="473" t="s">
        <v>366</v>
      </c>
      <c r="B287" s="507" t="s">
        <v>373</v>
      </c>
      <c r="C287" s="507" t="s">
        <v>521</v>
      </c>
      <c r="D287" s="474" t="s">
        <v>304</v>
      </c>
      <c r="E287" s="471">
        <v>5790</v>
      </c>
      <c r="F287" s="471">
        <v>4450</v>
      </c>
      <c r="G287" s="471">
        <v>3940</v>
      </c>
      <c r="H287" s="471">
        <v>1330</v>
      </c>
      <c r="I287" s="471">
        <v>2370</v>
      </c>
      <c r="J287" s="471">
        <v>2510</v>
      </c>
      <c r="K287" s="471">
        <v>650</v>
      </c>
      <c r="L287" s="471">
        <v>970</v>
      </c>
      <c r="M287" s="471">
        <v>2490</v>
      </c>
      <c r="N287" s="471">
        <v>260</v>
      </c>
      <c r="O287" s="471">
        <v>150</v>
      </c>
      <c r="P287" s="471">
        <v>1870</v>
      </c>
      <c r="Q287" s="471">
        <v>1570</v>
      </c>
      <c r="R287" s="471">
        <v>1370</v>
      </c>
      <c r="S287" s="471">
        <v>1650</v>
      </c>
      <c r="T287" s="471">
        <v>960</v>
      </c>
      <c r="U287" s="471">
        <v>1290</v>
      </c>
    </row>
    <row r="288" spans="1:21">
      <c r="A288" s="473" t="s">
        <v>366</v>
      </c>
      <c r="B288" s="507" t="s">
        <v>373</v>
      </c>
      <c r="C288" s="507" t="s">
        <v>521</v>
      </c>
      <c r="D288" s="474" t="s">
        <v>473</v>
      </c>
      <c r="E288" s="471">
        <v>4990</v>
      </c>
      <c r="F288" s="471">
        <v>3990</v>
      </c>
      <c r="G288" s="471">
        <v>3680</v>
      </c>
      <c r="H288" s="471">
        <v>1210</v>
      </c>
      <c r="I288" s="471">
        <v>2140</v>
      </c>
      <c r="J288" s="471">
        <v>2280</v>
      </c>
      <c r="K288" s="471">
        <v>590</v>
      </c>
      <c r="L288" s="471">
        <v>970</v>
      </c>
      <c r="M288" s="471">
        <v>2310</v>
      </c>
      <c r="N288" s="471">
        <v>240</v>
      </c>
      <c r="O288" s="471">
        <v>150</v>
      </c>
      <c r="P288" s="471">
        <v>1760</v>
      </c>
      <c r="Q288" s="471">
        <v>1570</v>
      </c>
      <c r="R288" s="471">
        <v>1290</v>
      </c>
      <c r="S288" s="471">
        <v>1450</v>
      </c>
      <c r="T288" s="471">
        <v>780</v>
      </c>
      <c r="U288" s="471">
        <v>1000</v>
      </c>
    </row>
    <row r="289" spans="1:21">
      <c r="A289" s="473" t="s">
        <v>366</v>
      </c>
      <c r="B289" s="507" t="s">
        <v>373</v>
      </c>
      <c r="C289" s="507" t="s">
        <v>521</v>
      </c>
      <c r="D289" s="474" t="s">
        <v>474</v>
      </c>
      <c r="E289" s="471">
        <v>750</v>
      </c>
      <c r="F289" s="471">
        <v>460</v>
      </c>
      <c r="G289" s="471">
        <v>270</v>
      </c>
      <c r="H289" s="471">
        <v>120</v>
      </c>
      <c r="I289" s="471">
        <v>220</v>
      </c>
      <c r="J289" s="471">
        <v>220</v>
      </c>
      <c r="K289" s="471">
        <v>60</v>
      </c>
      <c r="L289" s="475" t="s">
        <v>327</v>
      </c>
      <c r="M289" s="471">
        <v>180</v>
      </c>
      <c r="N289" s="471">
        <v>10</v>
      </c>
      <c r="O289" s="475" t="s">
        <v>327</v>
      </c>
      <c r="P289" s="471">
        <v>120</v>
      </c>
      <c r="Q289" s="475" t="s">
        <v>327</v>
      </c>
      <c r="R289" s="471">
        <v>90</v>
      </c>
      <c r="S289" s="471">
        <v>200</v>
      </c>
      <c r="T289" s="471">
        <v>190</v>
      </c>
      <c r="U289" s="471">
        <v>290</v>
      </c>
    </row>
    <row r="290" spans="1:21">
      <c r="A290" s="473" t="s">
        <v>366</v>
      </c>
      <c r="B290" s="507" t="s">
        <v>373</v>
      </c>
      <c r="C290" s="507" t="s">
        <v>522</v>
      </c>
      <c r="D290" s="474" t="s">
        <v>304</v>
      </c>
      <c r="E290" s="471">
        <v>80</v>
      </c>
      <c r="F290" s="471">
        <v>80</v>
      </c>
      <c r="G290" s="471">
        <v>40</v>
      </c>
      <c r="H290" s="471">
        <v>40</v>
      </c>
      <c r="I290" s="475" t="s">
        <v>327</v>
      </c>
      <c r="J290" s="475" t="s">
        <v>327</v>
      </c>
      <c r="K290" s="475" t="s">
        <v>327</v>
      </c>
      <c r="L290" s="475" t="s">
        <v>327</v>
      </c>
      <c r="M290" s="471">
        <v>40</v>
      </c>
      <c r="N290" s="475" t="s">
        <v>327</v>
      </c>
      <c r="O290" s="475" t="s">
        <v>327</v>
      </c>
      <c r="P290" s="471">
        <v>60</v>
      </c>
      <c r="Q290" s="471">
        <v>40</v>
      </c>
      <c r="R290" s="471">
        <v>60</v>
      </c>
      <c r="S290" s="475" t="s">
        <v>327</v>
      </c>
      <c r="T290" s="471">
        <v>60</v>
      </c>
      <c r="U290" s="475" t="s">
        <v>327</v>
      </c>
    </row>
    <row r="291" spans="1:21">
      <c r="A291" s="473" t="s">
        <v>366</v>
      </c>
      <c r="B291" s="507" t="s">
        <v>373</v>
      </c>
      <c r="C291" s="507" t="s">
        <v>549</v>
      </c>
      <c r="D291" s="474" t="s">
        <v>304</v>
      </c>
      <c r="E291" s="475" t="s">
        <v>327</v>
      </c>
      <c r="F291" s="475" t="s">
        <v>327</v>
      </c>
      <c r="G291" s="475" t="s">
        <v>327</v>
      </c>
      <c r="H291" s="475" t="s">
        <v>327</v>
      </c>
      <c r="I291" s="475" t="s">
        <v>327</v>
      </c>
      <c r="J291" s="475" t="s">
        <v>327</v>
      </c>
      <c r="K291" s="475" t="s">
        <v>327</v>
      </c>
      <c r="L291" s="475" t="s">
        <v>327</v>
      </c>
      <c r="M291" s="475" t="s">
        <v>327</v>
      </c>
      <c r="N291" s="475" t="s">
        <v>327</v>
      </c>
      <c r="O291" s="475" t="s">
        <v>327</v>
      </c>
      <c r="P291" s="475" t="s">
        <v>327</v>
      </c>
      <c r="Q291" s="475" t="s">
        <v>327</v>
      </c>
      <c r="R291" s="475" t="s">
        <v>327</v>
      </c>
      <c r="S291" s="475" t="s">
        <v>327</v>
      </c>
      <c r="T291" s="475" t="s">
        <v>327</v>
      </c>
      <c r="U291" s="475" t="s">
        <v>327</v>
      </c>
    </row>
    <row r="292" spans="1:21">
      <c r="A292" s="473" t="s">
        <v>366</v>
      </c>
      <c r="B292" s="507" t="s">
        <v>374</v>
      </c>
      <c r="C292" s="507" t="s">
        <v>304</v>
      </c>
      <c r="D292" s="474" t="s">
        <v>304</v>
      </c>
      <c r="E292" s="471">
        <v>5620</v>
      </c>
      <c r="F292" s="471">
        <v>3910</v>
      </c>
      <c r="G292" s="471">
        <v>3300</v>
      </c>
      <c r="H292" s="471">
        <v>830</v>
      </c>
      <c r="I292" s="471">
        <v>2320</v>
      </c>
      <c r="J292" s="471">
        <v>2200</v>
      </c>
      <c r="K292" s="471">
        <v>500</v>
      </c>
      <c r="L292" s="471">
        <v>930</v>
      </c>
      <c r="M292" s="471">
        <v>2250</v>
      </c>
      <c r="N292" s="471">
        <v>100</v>
      </c>
      <c r="O292" s="471">
        <v>140</v>
      </c>
      <c r="P292" s="471">
        <v>1520</v>
      </c>
      <c r="Q292" s="471">
        <v>1420</v>
      </c>
      <c r="R292" s="471">
        <v>1540</v>
      </c>
      <c r="S292" s="471">
        <v>1400</v>
      </c>
      <c r="T292" s="471">
        <v>770</v>
      </c>
      <c r="U292" s="471">
        <v>1610</v>
      </c>
    </row>
    <row r="293" spans="1:21">
      <c r="A293" s="473" t="s">
        <v>366</v>
      </c>
      <c r="B293" s="507" t="s">
        <v>374</v>
      </c>
      <c r="C293" s="507" t="s">
        <v>521</v>
      </c>
      <c r="D293" s="474" t="s">
        <v>304</v>
      </c>
      <c r="E293" s="471">
        <v>5530</v>
      </c>
      <c r="F293" s="471">
        <v>3860</v>
      </c>
      <c r="G293" s="471">
        <v>3240</v>
      </c>
      <c r="H293" s="471">
        <v>830</v>
      </c>
      <c r="I293" s="471">
        <v>2280</v>
      </c>
      <c r="J293" s="471">
        <v>2160</v>
      </c>
      <c r="K293" s="471">
        <v>500</v>
      </c>
      <c r="L293" s="471">
        <v>930</v>
      </c>
      <c r="M293" s="471">
        <v>2210</v>
      </c>
      <c r="N293" s="471">
        <v>100</v>
      </c>
      <c r="O293" s="471">
        <v>130</v>
      </c>
      <c r="P293" s="471">
        <v>1480</v>
      </c>
      <c r="Q293" s="471">
        <v>1410</v>
      </c>
      <c r="R293" s="471">
        <v>1540</v>
      </c>
      <c r="S293" s="471">
        <v>1390</v>
      </c>
      <c r="T293" s="471">
        <v>730</v>
      </c>
      <c r="U293" s="471">
        <v>1580</v>
      </c>
    </row>
    <row r="294" spans="1:21">
      <c r="A294" s="473" t="s">
        <v>366</v>
      </c>
      <c r="B294" s="507" t="s">
        <v>374</v>
      </c>
      <c r="C294" s="507" t="s">
        <v>521</v>
      </c>
      <c r="D294" s="474" t="s">
        <v>473</v>
      </c>
      <c r="E294" s="471">
        <v>4790</v>
      </c>
      <c r="F294" s="471">
        <v>3530</v>
      </c>
      <c r="G294" s="471">
        <v>2950</v>
      </c>
      <c r="H294" s="471">
        <v>670</v>
      </c>
      <c r="I294" s="471">
        <v>2060</v>
      </c>
      <c r="J294" s="471">
        <v>1930</v>
      </c>
      <c r="K294" s="471">
        <v>410</v>
      </c>
      <c r="L294" s="471">
        <v>770</v>
      </c>
      <c r="M294" s="471">
        <v>2090</v>
      </c>
      <c r="N294" s="471">
        <v>100</v>
      </c>
      <c r="O294" s="471">
        <v>130</v>
      </c>
      <c r="P294" s="471">
        <v>1360</v>
      </c>
      <c r="Q294" s="471">
        <v>1290</v>
      </c>
      <c r="R294" s="471">
        <v>1390</v>
      </c>
      <c r="S294" s="471">
        <v>1290</v>
      </c>
      <c r="T294" s="471">
        <v>600</v>
      </c>
      <c r="U294" s="471">
        <v>1250</v>
      </c>
    </row>
    <row r="295" spans="1:21">
      <c r="A295" s="473" t="s">
        <v>366</v>
      </c>
      <c r="B295" s="507" t="s">
        <v>374</v>
      </c>
      <c r="C295" s="507" t="s">
        <v>521</v>
      </c>
      <c r="D295" s="474" t="s">
        <v>474</v>
      </c>
      <c r="E295" s="471">
        <v>650</v>
      </c>
      <c r="F295" s="471">
        <v>320</v>
      </c>
      <c r="G295" s="471">
        <v>300</v>
      </c>
      <c r="H295" s="471">
        <v>160</v>
      </c>
      <c r="I295" s="471">
        <v>220</v>
      </c>
      <c r="J295" s="471">
        <v>230</v>
      </c>
      <c r="K295" s="471">
        <v>80</v>
      </c>
      <c r="L295" s="471">
        <v>160</v>
      </c>
      <c r="M295" s="471">
        <v>120</v>
      </c>
      <c r="N295" s="475" t="s">
        <v>327</v>
      </c>
      <c r="O295" s="475" t="s">
        <v>327</v>
      </c>
      <c r="P295" s="471">
        <v>130</v>
      </c>
      <c r="Q295" s="471">
        <v>130</v>
      </c>
      <c r="R295" s="471">
        <v>160</v>
      </c>
      <c r="S295" s="471">
        <v>100</v>
      </c>
      <c r="T295" s="471">
        <v>130</v>
      </c>
      <c r="U295" s="471">
        <v>320</v>
      </c>
    </row>
    <row r="296" spans="1:21">
      <c r="A296" s="473" t="s">
        <v>366</v>
      </c>
      <c r="B296" s="507" t="s">
        <v>374</v>
      </c>
      <c r="C296" s="507" t="s">
        <v>522</v>
      </c>
      <c r="D296" s="474" t="s">
        <v>304</v>
      </c>
      <c r="E296" s="471">
        <v>90</v>
      </c>
      <c r="F296" s="471">
        <v>60</v>
      </c>
      <c r="G296" s="471">
        <v>60</v>
      </c>
      <c r="H296" s="475" t="s">
        <v>327</v>
      </c>
      <c r="I296" s="471">
        <v>40</v>
      </c>
      <c r="J296" s="471">
        <v>40</v>
      </c>
      <c r="K296" s="475" t="s">
        <v>327</v>
      </c>
      <c r="L296" s="475" t="s">
        <v>327</v>
      </c>
      <c r="M296" s="471">
        <v>40</v>
      </c>
      <c r="N296" s="475" t="s">
        <v>327</v>
      </c>
      <c r="O296" s="471">
        <v>10</v>
      </c>
      <c r="P296" s="471">
        <v>40</v>
      </c>
      <c r="Q296" s="471">
        <v>10</v>
      </c>
      <c r="R296" s="475" t="s">
        <v>327</v>
      </c>
      <c r="S296" s="471">
        <v>10</v>
      </c>
      <c r="T296" s="471">
        <v>40</v>
      </c>
      <c r="U296" s="471">
        <v>40</v>
      </c>
    </row>
    <row r="297" spans="1:21">
      <c r="A297" s="473" t="s">
        <v>366</v>
      </c>
      <c r="B297" s="507" t="s">
        <v>374</v>
      </c>
      <c r="C297" s="507" t="s">
        <v>549</v>
      </c>
      <c r="D297" s="474" t="s">
        <v>304</v>
      </c>
      <c r="E297" s="471">
        <v>130</v>
      </c>
      <c r="F297" s="471">
        <v>80</v>
      </c>
      <c r="G297" s="471">
        <v>80</v>
      </c>
      <c r="H297" s="471">
        <v>80</v>
      </c>
      <c r="I297" s="471">
        <v>80</v>
      </c>
      <c r="J297" s="471">
        <v>80</v>
      </c>
      <c r="K297" s="471">
        <v>80</v>
      </c>
      <c r="L297" s="471">
        <v>80</v>
      </c>
      <c r="M297" s="475" t="s">
        <v>327</v>
      </c>
      <c r="N297" s="475" t="s">
        <v>327</v>
      </c>
      <c r="O297" s="475" t="s">
        <v>327</v>
      </c>
      <c r="P297" s="475" t="s">
        <v>327</v>
      </c>
      <c r="Q297" s="471">
        <v>80</v>
      </c>
      <c r="R297" s="471">
        <v>80</v>
      </c>
      <c r="S297" s="471">
        <v>40</v>
      </c>
      <c r="T297" s="471">
        <v>80</v>
      </c>
      <c r="U297" s="471">
        <v>50</v>
      </c>
    </row>
  </sheetData>
  <phoneticPr fontId="2"/>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F592C-5193-4C29-8BD1-9DA8DA864AE0}">
  <dimension ref="A1:AB731"/>
  <sheetViews>
    <sheetView topLeftCell="D2" workbookViewId="0">
      <pane xSplit="9" ySplit="10" topLeftCell="U26" activePane="bottomRight" state="frozen"/>
      <selection activeCell="D2" sqref="D2"/>
      <selection pane="topRight" activeCell="M2" sqref="M2"/>
      <selection pane="bottomLeft" activeCell="D12" sqref="D12"/>
      <selection pane="bottomRight" activeCell="Z39" sqref="Z39"/>
    </sheetView>
  </sheetViews>
  <sheetFormatPr defaultColWidth="12.6328125" defaultRowHeight="12"/>
  <cols>
    <col min="1" max="3" width="0" style="452" hidden="1" customWidth="1"/>
    <col min="4" max="4" width="8.984375E-2" style="452" customWidth="1"/>
    <col min="5" max="5" width="2.36328125" style="452" bestFit="1" customWidth="1"/>
    <col min="6" max="6" width="15.7265625" style="452" customWidth="1"/>
    <col min="7" max="7" width="2.36328125" style="452" hidden="1" customWidth="1"/>
    <col min="8" max="8" width="11.6328125" style="452" customWidth="1"/>
    <col min="9" max="9" width="2.36328125" style="452" hidden="1" customWidth="1"/>
    <col min="10" max="10" width="11.6328125" style="452" customWidth="1"/>
    <col min="11" max="11" width="2.36328125" style="452" hidden="1" customWidth="1"/>
    <col min="12" max="12" width="11.6328125" style="452" customWidth="1"/>
    <col min="13" max="16384" width="12.6328125" style="452"/>
  </cols>
  <sheetData>
    <row r="1" spans="1:28" hidden="1">
      <c r="D1" s="452" t="s">
        <v>801</v>
      </c>
      <c r="E1" s="452" t="s">
        <v>802</v>
      </c>
      <c r="F1" s="452" t="s">
        <v>801</v>
      </c>
      <c r="G1" s="452" t="s">
        <v>802</v>
      </c>
      <c r="H1" s="452" t="s">
        <v>801</v>
      </c>
      <c r="I1" s="452" t="s">
        <v>802</v>
      </c>
      <c r="J1" s="452" t="s">
        <v>801</v>
      </c>
      <c r="K1" s="452" t="s">
        <v>802</v>
      </c>
      <c r="L1" s="452" t="s">
        <v>801</v>
      </c>
      <c r="M1" s="452" t="s">
        <v>803</v>
      </c>
      <c r="N1" s="452" t="s">
        <v>803</v>
      </c>
      <c r="O1" s="452" t="s">
        <v>803</v>
      </c>
      <c r="P1" s="452" t="s">
        <v>803</v>
      </c>
      <c r="Q1" s="452" t="s">
        <v>803</v>
      </c>
      <c r="R1" s="452" t="s">
        <v>803</v>
      </c>
      <c r="S1" s="452" t="s">
        <v>803</v>
      </c>
      <c r="T1" s="452" t="s">
        <v>803</v>
      </c>
      <c r="U1" s="452" t="s">
        <v>803</v>
      </c>
      <c r="V1" s="452" t="s">
        <v>803</v>
      </c>
      <c r="W1" s="452" t="s">
        <v>803</v>
      </c>
      <c r="X1" s="452" t="s">
        <v>803</v>
      </c>
      <c r="Y1" s="452" t="s">
        <v>803</v>
      </c>
      <c r="Z1" s="452" t="s">
        <v>803</v>
      </c>
      <c r="AA1" s="452" t="s">
        <v>803</v>
      </c>
      <c r="AB1" s="452" t="s">
        <v>803</v>
      </c>
    </row>
    <row r="2" spans="1:28">
      <c r="A2" s="452">
        <v>1</v>
      </c>
      <c r="B2" s="452" t="s">
        <v>801</v>
      </c>
      <c r="D2" s="452" t="s">
        <v>804</v>
      </c>
    </row>
    <row r="3" spans="1:28">
      <c r="A3" s="452">
        <v>2</v>
      </c>
      <c r="B3" s="452" t="s">
        <v>801</v>
      </c>
      <c r="D3" s="452" t="s">
        <v>805</v>
      </c>
    </row>
    <row r="4" spans="1:28">
      <c r="A4" s="452">
        <v>3</v>
      </c>
    </row>
    <row r="5" spans="1:28" hidden="1">
      <c r="A5" s="452">
        <v>4</v>
      </c>
      <c r="B5" s="452" t="s">
        <v>801</v>
      </c>
    </row>
    <row r="6" spans="1:28">
      <c r="A6" s="452">
        <v>5</v>
      </c>
      <c r="B6" s="452" t="s">
        <v>801</v>
      </c>
      <c r="M6" s="459" t="s">
        <v>299</v>
      </c>
      <c r="N6" s="459" t="s">
        <v>299</v>
      </c>
      <c r="O6" s="459" t="s">
        <v>299</v>
      </c>
      <c r="P6" s="459" t="s">
        <v>299</v>
      </c>
      <c r="Q6" s="459" t="s">
        <v>299</v>
      </c>
      <c r="R6" s="459" t="s">
        <v>299</v>
      </c>
      <c r="S6" s="459" t="s">
        <v>299</v>
      </c>
      <c r="T6" s="459" t="s">
        <v>299</v>
      </c>
      <c r="U6" s="459" t="s">
        <v>299</v>
      </c>
      <c r="V6" s="459" t="s">
        <v>299</v>
      </c>
      <c r="W6" s="459" t="s">
        <v>299</v>
      </c>
      <c r="X6" s="459" t="s">
        <v>299</v>
      </c>
      <c r="Y6" s="459" t="s">
        <v>299</v>
      </c>
      <c r="Z6" s="459" t="s">
        <v>299</v>
      </c>
      <c r="AA6" s="459" t="s">
        <v>299</v>
      </c>
      <c r="AB6" s="459" t="s">
        <v>299</v>
      </c>
    </row>
    <row r="7" spans="1:28" ht="24">
      <c r="A7" s="452">
        <v>6</v>
      </c>
      <c r="B7" s="452" t="s">
        <v>801</v>
      </c>
      <c r="M7" s="459" t="s">
        <v>532</v>
      </c>
      <c r="N7" s="459" t="s">
        <v>532</v>
      </c>
      <c r="O7" s="459" t="s">
        <v>532</v>
      </c>
      <c r="P7" s="459" t="s">
        <v>532</v>
      </c>
      <c r="Q7" s="459" t="s">
        <v>532</v>
      </c>
      <c r="R7" s="459" t="s">
        <v>532</v>
      </c>
      <c r="S7" s="459" t="s">
        <v>532</v>
      </c>
      <c r="T7" s="459" t="s">
        <v>532</v>
      </c>
      <c r="U7" s="459" t="s">
        <v>532</v>
      </c>
      <c r="V7" s="459" t="s">
        <v>532</v>
      </c>
      <c r="W7" s="459" t="s">
        <v>532</v>
      </c>
      <c r="X7" s="459" t="s">
        <v>532</v>
      </c>
      <c r="Y7" s="459" t="s">
        <v>532</v>
      </c>
      <c r="Z7" s="459" t="s">
        <v>532</v>
      </c>
      <c r="AA7" s="459" t="s">
        <v>532</v>
      </c>
      <c r="AB7" s="459" t="s">
        <v>532</v>
      </c>
    </row>
    <row r="8" spans="1:28" hidden="1">
      <c r="A8" s="452">
        <v>7</v>
      </c>
      <c r="B8" s="452" t="s">
        <v>802</v>
      </c>
      <c r="M8" s="459">
        <v>1</v>
      </c>
      <c r="N8" s="459">
        <v>1</v>
      </c>
      <c r="O8" s="459">
        <v>2</v>
      </c>
      <c r="P8" s="459">
        <v>3</v>
      </c>
      <c r="Q8" s="459">
        <v>3</v>
      </c>
      <c r="R8" s="459">
        <v>3</v>
      </c>
      <c r="S8" s="459">
        <v>3</v>
      </c>
      <c r="T8" s="459">
        <v>3</v>
      </c>
      <c r="U8" s="459">
        <v>3</v>
      </c>
      <c r="V8" s="459">
        <v>3</v>
      </c>
      <c r="W8" s="459">
        <v>3</v>
      </c>
      <c r="X8" s="459">
        <v>2</v>
      </c>
      <c r="Y8" s="459">
        <v>2</v>
      </c>
      <c r="Z8" s="459">
        <v>2</v>
      </c>
      <c r="AA8" s="459">
        <v>2</v>
      </c>
      <c r="AB8" s="459">
        <v>1</v>
      </c>
    </row>
    <row r="9" spans="1:28" ht="36">
      <c r="A9" s="452">
        <v>8</v>
      </c>
      <c r="B9" s="452" t="s">
        <v>801</v>
      </c>
      <c r="M9" s="459" t="s">
        <v>304</v>
      </c>
      <c r="N9" s="459" t="s">
        <v>533</v>
      </c>
      <c r="O9" s="459" t="s">
        <v>534</v>
      </c>
      <c r="P9" s="459" t="s">
        <v>535</v>
      </c>
      <c r="Q9" s="459" t="s">
        <v>536</v>
      </c>
      <c r="R9" s="459" t="s">
        <v>537</v>
      </c>
      <c r="S9" s="459" t="s">
        <v>538</v>
      </c>
      <c r="T9" s="459" t="s">
        <v>539</v>
      </c>
      <c r="U9" s="459" t="s">
        <v>540</v>
      </c>
      <c r="V9" s="459" t="s">
        <v>541</v>
      </c>
      <c r="W9" s="459" t="s">
        <v>542</v>
      </c>
      <c r="X9" s="459" t="s">
        <v>543</v>
      </c>
      <c r="Y9" s="459" t="s">
        <v>806</v>
      </c>
      <c r="Z9" s="459" t="s">
        <v>807</v>
      </c>
      <c r="AA9" s="459" t="s">
        <v>808</v>
      </c>
      <c r="AB9" s="459" t="s">
        <v>548</v>
      </c>
    </row>
    <row r="10" spans="1:28">
      <c r="A10" s="452">
        <v>9</v>
      </c>
      <c r="B10" s="452" t="s">
        <v>801</v>
      </c>
      <c r="M10" s="527" t="s">
        <v>317</v>
      </c>
      <c r="N10" s="527" t="s">
        <v>317</v>
      </c>
      <c r="O10" s="527" t="s">
        <v>317</v>
      </c>
      <c r="P10" s="527" t="s">
        <v>317</v>
      </c>
      <c r="Q10" s="527" t="s">
        <v>317</v>
      </c>
      <c r="R10" s="527" t="s">
        <v>317</v>
      </c>
      <c r="S10" s="527" t="s">
        <v>317</v>
      </c>
      <c r="T10" s="527" t="s">
        <v>317</v>
      </c>
      <c r="U10" s="527" t="s">
        <v>317</v>
      </c>
      <c r="V10" s="527" t="s">
        <v>317</v>
      </c>
      <c r="W10" s="527" t="s">
        <v>317</v>
      </c>
      <c r="X10" s="527" t="s">
        <v>317</v>
      </c>
      <c r="Y10" s="527" t="s">
        <v>317</v>
      </c>
      <c r="Z10" s="527" t="s">
        <v>317</v>
      </c>
      <c r="AA10" s="527" t="s">
        <v>317</v>
      </c>
      <c r="AB10" s="527" t="s">
        <v>317</v>
      </c>
    </row>
    <row r="11" spans="1:28">
      <c r="A11" s="452">
        <v>10</v>
      </c>
      <c r="E11" s="468" t="s">
        <v>319</v>
      </c>
      <c r="F11" s="468" t="s">
        <v>809</v>
      </c>
      <c r="G11" s="468"/>
      <c r="H11" s="468" t="s">
        <v>518</v>
      </c>
      <c r="I11" s="468"/>
      <c r="J11" s="468" t="s">
        <v>472</v>
      </c>
      <c r="K11" s="468"/>
      <c r="L11" s="468" t="s">
        <v>494</v>
      </c>
      <c r="M11" s="468" t="s">
        <v>321</v>
      </c>
      <c r="N11" s="468"/>
      <c r="O11" s="468"/>
      <c r="P11" s="468"/>
      <c r="Q11" s="468"/>
      <c r="R11" s="468"/>
      <c r="S11" s="468"/>
      <c r="T11" s="468"/>
      <c r="U11" s="468"/>
      <c r="V11" s="468"/>
      <c r="W11" s="468"/>
      <c r="X11" s="468"/>
      <c r="Y11" s="468"/>
      <c r="Z11" s="468"/>
      <c r="AA11" s="468"/>
      <c r="AB11" s="468"/>
    </row>
    <row r="12" spans="1:28">
      <c r="A12" s="452">
        <v>11</v>
      </c>
      <c r="B12" s="452" t="s">
        <v>803</v>
      </c>
      <c r="E12" s="506" t="s">
        <v>322</v>
      </c>
      <c r="F12" s="506" t="s">
        <v>323</v>
      </c>
      <c r="G12" s="506">
        <v>1</v>
      </c>
      <c r="H12" s="506" t="s">
        <v>304</v>
      </c>
      <c r="I12" s="506">
        <v>1</v>
      </c>
      <c r="J12" s="506" t="s">
        <v>304</v>
      </c>
      <c r="K12" s="506">
        <v>1</v>
      </c>
      <c r="L12" s="506" t="s">
        <v>304</v>
      </c>
      <c r="M12" s="515">
        <v>53616300</v>
      </c>
      <c r="N12" s="515">
        <v>27269600</v>
      </c>
      <c r="O12" s="515">
        <v>22385600</v>
      </c>
      <c r="P12" s="515">
        <v>6465700</v>
      </c>
      <c r="Q12" s="515">
        <v>11118200</v>
      </c>
      <c r="R12" s="515">
        <v>12502900</v>
      </c>
      <c r="S12" s="515">
        <v>1728500</v>
      </c>
      <c r="T12" s="515">
        <v>3067500</v>
      </c>
      <c r="U12" s="515">
        <v>14056100</v>
      </c>
      <c r="V12" s="515">
        <v>752700</v>
      </c>
      <c r="W12" s="515">
        <v>494100</v>
      </c>
      <c r="X12" s="515">
        <v>10069800</v>
      </c>
      <c r="Y12" s="515">
        <v>8319200</v>
      </c>
      <c r="Z12" s="515">
        <v>11227200</v>
      </c>
      <c r="AA12" s="515">
        <v>6451100</v>
      </c>
      <c r="AB12" s="515">
        <v>24596700</v>
      </c>
    </row>
    <row r="13" spans="1:28">
      <c r="A13" s="452">
        <v>12</v>
      </c>
      <c r="B13" s="452" t="s">
        <v>803</v>
      </c>
      <c r="E13" s="507" t="s">
        <v>322</v>
      </c>
      <c r="F13" s="507" t="s">
        <v>323</v>
      </c>
      <c r="G13" s="507">
        <v>1</v>
      </c>
      <c r="H13" s="507" t="s">
        <v>521</v>
      </c>
      <c r="I13" s="507">
        <v>1</v>
      </c>
      <c r="J13" s="507" t="s">
        <v>304</v>
      </c>
      <c r="K13" s="507">
        <v>1</v>
      </c>
      <c r="L13" s="507" t="s">
        <v>304</v>
      </c>
      <c r="M13" s="471">
        <v>52642200</v>
      </c>
      <c r="N13" s="471">
        <v>26728100</v>
      </c>
      <c r="O13" s="471">
        <v>21889300</v>
      </c>
      <c r="P13" s="471">
        <v>6344700</v>
      </c>
      <c r="Q13" s="471">
        <v>10882700</v>
      </c>
      <c r="R13" s="471">
        <v>12282700</v>
      </c>
      <c r="S13" s="471">
        <v>1682000</v>
      </c>
      <c r="T13" s="471">
        <v>2976000</v>
      </c>
      <c r="U13" s="471">
        <v>13669500</v>
      </c>
      <c r="V13" s="471">
        <v>728900</v>
      </c>
      <c r="W13" s="471">
        <v>480200</v>
      </c>
      <c r="X13" s="471">
        <v>9888900</v>
      </c>
      <c r="Y13" s="471">
        <v>8199600</v>
      </c>
      <c r="Z13" s="471">
        <v>11090700</v>
      </c>
      <c r="AA13" s="471">
        <v>6357600</v>
      </c>
      <c r="AB13" s="471">
        <v>24208500</v>
      </c>
    </row>
    <row r="14" spans="1:28">
      <c r="A14" s="452">
        <v>13</v>
      </c>
      <c r="B14" s="452" t="s">
        <v>803</v>
      </c>
      <c r="E14" s="507" t="s">
        <v>322</v>
      </c>
      <c r="F14" s="507" t="s">
        <v>323</v>
      </c>
      <c r="G14" s="507">
        <v>1</v>
      </c>
      <c r="H14" s="507" t="s">
        <v>521</v>
      </c>
      <c r="I14" s="507">
        <v>1</v>
      </c>
      <c r="J14" s="507" t="s">
        <v>304</v>
      </c>
      <c r="K14" s="507">
        <v>1</v>
      </c>
      <c r="L14" s="507" t="s">
        <v>496</v>
      </c>
      <c r="M14" s="471">
        <v>27905700</v>
      </c>
      <c r="N14" s="471">
        <v>16910800</v>
      </c>
      <c r="O14" s="471">
        <v>15436400</v>
      </c>
      <c r="P14" s="471">
        <v>4692600</v>
      </c>
      <c r="Q14" s="471">
        <v>7653100</v>
      </c>
      <c r="R14" s="471">
        <v>8125200</v>
      </c>
      <c r="S14" s="471">
        <v>1155700</v>
      </c>
      <c r="T14" s="471">
        <v>2372500</v>
      </c>
      <c r="U14" s="471">
        <v>11544900</v>
      </c>
      <c r="V14" s="471">
        <v>502900</v>
      </c>
      <c r="W14" s="471">
        <v>347600</v>
      </c>
      <c r="X14" s="471">
        <v>6396200</v>
      </c>
      <c r="Y14" s="471">
        <v>4404500</v>
      </c>
      <c r="Z14" s="471">
        <v>6022400</v>
      </c>
      <c r="AA14" s="471">
        <v>2268900</v>
      </c>
      <c r="AB14" s="471">
        <v>10471600</v>
      </c>
    </row>
    <row r="15" spans="1:28">
      <c r="A15" s="452">
        <v>14</v>
      </c>
      <c r="B15" s="452" t="s">
        <v>803</v>
      </c>
      <c r="E15" s="507" t="s">
        <v>322</v>
      </c>
      <c r="F15" s="507" t="s">
        <v>323</v>
      </c>
      <c r="G15" s="507">
        <v>1</v>
      </c>
      <c r="H15" s="507" t="s">
        <v>521</v>
      </c>
      <c r="I15" s="507">
        <v>1</v>
      </c>
      <c r="J15" s="507" t="s">
        <v>304</v>
      </c>
      <c r="K15" s="507">
        <v>1</v>
      </c>
      <c r="L15" s="507" t="s">
        <v>500</v>
      </c>
      <c r="M15" s="471">
        <v>1338900</v>
      </c>
      <c r="N15" s="471">
        <v>510300</v>
      </c>
      <c r="O15" s="471">
        <v>445500</v>
      </c>
      <c r="P15" s="471">
        <v>134300</v>
      </c>
      <c r="Q15" s="471">
        <v>171700</v>
      </c>
      <c r="R15" s="471">
        <v>159800</v>
      </c>
      <c r="S15" s="471">
        <v>30500</v>
      </c>
      <c r="T15" s="471">
        <v>37000</v>
      </c>
      <c r="U15" s="471">
        <v>316900</v>
      </c>
      <c r="V15" s="471">
        <v>19300</v>
      </c>
      <c r="W15" s="471">
        <v>10500</v>
      </c>
      <c r="X15" s="471">
        <v>130300</v>
      </c>
      <c r="Y15" s="471">
        <v>62600</v>
      </c>
      <c r="Z15" s="471">
        <v>145200</v>
      </c>
      <c r="AA15" s="471">
        <v>61800</v>
      </c>
      <c r="AB15" s="471">
        <v>667600</v>
      </c>
    </row>
    <row r="16" spans="1:28">
      <c r="A16" s="452">
        <v>15</v>
      </c>
      <c r="B16" s="452" t="s">
        <v>803</v>
      </c>
      <c r="E16" s="507" t="s">
        <v>322</v>
      </c>
      <c r="F16" s="507" t="s">
        <v>323</v>
      </c>
      <c r="G16" s="507">
        <v>1</v>
      </c>
      <c r="H16" s="507" t="s">
        <v>521</v>
      </c>
      <c r="I16" s="507">
        <v>1</v>
      </c>
      <c r="J16" s="507" t="s">
        <v>304</v>
      </c>
      <c r="K16" s="507">
        <v>1</v>
      </c>
      <c r="L16" s="507" t="s">
        <v>501</v>
      </c>
      <c r="M16" s="471">
        <v>23338300</v>
      </c>
      <c r="N16" s="471">
        <v>9281000</v>
      </c>
      <c r="O16" s="471">
        <v>5984400</v>
      </c>
      <c r="P16" s="471">
        <v>1511400</v>
      </c>
      <c r="Q16" s="471">
        <v>3047000</v>
      </c>
      <c r="R16" s="471">
        <v>3986500</v>
      </c>
      <c r="S16" s="471">
        <v>493200</v>
      </c>
      <c r="T16" s="471">
        <v>562000</v>
      </c>
      <c r="U16" s="471">
        <v>1790100</v>
      </c>
      <c r="V16" s="471">
        <v>205100</v>
      </c>
      <c r="W16" s="471">
        <v>121200</v>
      </c>
      <c r="X16" s="471">
        <v>3353500</v>
      </c>
      <c r="Y16" s="471">
        <v>3725000</v>
      </c>
      <c r="Z16" s="471">
        <v>4914400</v>
      </c>
      <c r="AA16" s="471">
        <v>4022100</v>
      </c>
      <c r="AB16" s="471">
        <v>13048500</v>
      </c>
    </row>
    <row r="17" spans="1:28">
      <c r="A17" s="452">
        <v>16</v>
      </c>
      <c r="B17" s="452" t="s">
        <v>803</v>
      </c>
      <c r="E17" s="507" t="s">
        <v>322</v>
      </c>
      <c r="F17" s="507" t="s">
        <v>323</v>
      </c>
      <c r="G17" s="507">
        <v>1</v>
      </c>
      <c r="H17" s="507" t="s">
        <v>521</v>
      </c>
      <c r="I17" s="507">
        <v>1</v>
      </c>
      <c r="J17" s="507" t="s">
        <v>304</v>
      </c>
      <c r="K17" s="507">
        <v>1</v>
      </c>
      <c r="L17" s="507" t="s">
        <v>509</v>
      </c>
      <c r="M17" s="471">
        <v>59300</v>
      </c>
      <c r="N17" s="471">
        <v>26000</v>
      </c>
      <c r="O17" s="471">
        <v>23000</v>
      </c>
      <c r="P17" s="471">
        <v>6500</v>
      </c>
      <c r="Q17" s="471">
        <v>10900</v>
      </c>
      <c r="R17" s="471">
        <v>11100</v>
      </c>
      <c r="S17" s="471">
        <v>2600</v>
      </c>
      <c r="T17" s="471">
        <v>4500</v>
      </c>
      <c r="U17" s="471">
        <v>17500</v>
      </c>
      <c r="V17" s="471">
        <v>1600</v>
      </c>
      <c r="W17" s="471">
        <v>900</v>
      </c>
      <c r="X17" s="471">
        <v>8900</v>
      </c>
      <c r="Y17" s="471">
        <v>7400</v>
      </c>
      <c r="Z17" s="471">
        <v>8600</v>
      </c>
      <c r="AA17" s="471">
        <v>4900</v>
      </c>
      <c r="AB17" s="471">
        <v>20900</v>
      </c>
    </row>
    <row r="18" spans="1:28">
      <c r="A18" s="452">
        <v>17</v>
      </c>
      <c r="B18" s="452" t="s">
        <v>803</v>
      </c>
      <c r="E18" s="507" t="s">
        <v>322</v>
      </c>
      <c r="F18" s="507" t="s">
        <v>323</v>
      </c>
      <c r="G18" s="507">
        <v>1</v>
      </c>
      <c r="H18" s="507" t="s">
        <v>521</v>
      </c>
      <c r="I18" s="507">
        <v>1</v>
      </c>
      <c r="J18" s="507" t="s">
        <v>473</v>
      </c>
      <c r="K18" s="507">
        <v>1</v>
      </c>
      <c r="L18" s="507" t="s">
        <v>304</v>
      </c>
      <c r="M18" s="471">
        <v>31960400</v>
      </c>
      <c r="N18" s="471">
        <v>20532900</v>
      </c>
      <c r="O18" s="471">
        <v>17787100</v>
      </c>
      <c r="P18" s="471">
        <v>5090300</v>
      </c>
      <c r="Q18" s="471">
        <v>8823900</v>
      </c>
      <c r="R18" s="471">
        <v>10197200</v>
      </c>
      <c r="S18" s="471">
        <v>1279300</v>
      </c>
      <c r="T18" s="471">
        <v>2568600</v>
      </c>
      <c r="U18" s="471">
        <v>11819000</v>
      </c>
      <c r="V18" s="471">
        <v>558400</v>
      </c>
      <c r="W18" s="471">
        <v>382700</v>
      </c>
      <c r="X18" s="471">
        <v>8268100</v>
      </c>
      <c r="Y18" s="471">
        <v>6495100</v>
      </c>
      <c r="Z18" s="471">
        <v>8455200</v>
      </c>
      <c r="AA18" s="471">
        <v>4594800</v>
      </c>
      <c r="AB18" s="471">
        <v>11427400</v>
      </c>
    </row>
    <row r="19" spans="1:28">
      <c r="A19" s="452">
        <v>18</v>
      </c>
      <c r="B19" s="452" t="s">
        <v>803</v>
      </c>
      <c r="E19" s="507" t="s">
        <v>322</v>
      </c>
      <c r="F19" s="507" t="s">
        <v>323</v>
      </c>
      <c r="G19" s="507">
        <v>1</v>
      </c>
      <c r="H19" s="507" t="s">
        <v>521</v>
      </c>
      <c r="I19" s="507">
        <v>1</v>
      </c>
      <c r="J19" s="507" t="s">
        <v>473</v>
      </c>
      <c r="K19" s="507">
        <v>1</v>
      </c>
      <c r="L19" s="507" t="s">
        <v>496</v>
      </c>
      <c r="M19" s="471">
        <v>25947900</v>
      </c>
      <c r="N19" s="471">
        <v>16410600</v>
      </c>
      <c r="O19" s="471">
        <v>15009400</v>
      </c>
      <c r="P19" s="471">
        <v>4574300</v>
      </c>
      <c r="Q19" s="471">
        <v>7474900</v>
      </c>
      <c r="R19" s="471">
        <v>7963600</v>
      </c>
      <c r="S19" s="471">
        <v>1128000</v>
      </c>
      <c r="T19" s="471">
        <v>2318500</v>
      </c>
      <c r="U19" s="471">
        <v>11265000</v>
      </c>
      <c r="V19" s="471">
        <v>487000</v>
      </c>
      <c r="W19" s="471">
        <v>336700</v>
      </c>
      <c r="X19" s="471">
        <v>6263500</v>
      </c>
      <c r="Y19" s="471">
        <v>4333500</v>
      </c>
      <c r="Z19" s="471">
        <v>5909000</v>
      </c>
      <c r="AA19" s="471">
        <v>2208600</v>
      </c>
      <c r="AB19" s="471">
        <v>9537300</v>
      </c>
    </row>
    <row r="20" spans="1:28">
      <c r="A20" s="452">
        <v>19</v>
      </c>
      <c r="B20" s="452" t="s">
        <v>803</v>
      </c>
      <c r="E20" s="507" t="s">
        <v>322</v>
      </c>
      <c r="F20" s="507" t="s">
        <v>323</v>
      </c>
      <c r="G20" s="507">
        <v>1</v>
      </c>
      <c r="H20" s="507" t="s">
        <v>521</v>
      </c>
      <c r="I20" s="507">
        <v>1</v>
      </c>
      <c r="J20" s="507" t="s">
        <v>473</v>
      </c>
      <c r="K20" s="507">
        <v>1</v>
      </c>
      <c r="L20" s="507" t="s">
        <v>500</v>
      </c>
      <c r="M20" s="471">
        <v>282000</v>
      </c>
      <c r="N20" s="471">
        <v>172400</v>
      </c>
      <c r="O20" s="471">
        <v>159700</v>
      </c>
      <c r="P20" s="471">
        <v>57400</v>
      </c>
      <c r="Q20" s="471">
        <v>77400</v>
      </c>
      <c r="R20" s="471">
        <v>82900</v>
      </c>
      <c r="S20" s="471">
        <v>12400</v>
      </c>
      <c r="T20" s="471">
        <v>21100</v>
      </c>
      <c r="U20" s="471">
        <v>121000</v>
      </c>
      <c r="V20" s="471">
        <v>8100</v>
      </c>
      <c r="W20" s="471">
        <v>4800</v>
      </c>
      <c r="X20" s="471">
        <v>62300</v>
      </c>
      <c r="Y20" s="471">
        <v>35300</v>
      </c>
      <c r="Z20" s="471">
        <v>55100</v>
      </c>
      <c r="AA20" s="471">
        <v>26800</v>
      </c>
      <c r="AB20" s="471">
        <v>109600</v>
      </c>
    </row>
    <row r="21" spans="1:28">
      <c r="A21" s="452">
        <v>20</v>
      </c>
      <c r="B21" s="452" t="s">
        <v>803</v>
      </c>
      <c r="E21" s="507" t="s">
        <v>322</v>
      </c>
      <c r="F21" s="507" t="s">
        <v>323</v>
      </c>
      <c r="G21" s="507">
        <v>1</v>
      </c>
      <c r="H21" s="507" t="s">
        <v>521</v>
      </c>
      <c r="I21" s="507">
        <v>1</v>
      </c>
      <c r="J21" s="507" t="s">
        <v>473</v>
      </c>
      <c r="K21" s="507">
        <v>1</v>
      </c>
      <c r="L21" s="507" t="s">
        <v>501</v>
      </c>
      <c r="M21" s="471">
        <v>5696200</v>
      </c>
      <c r="N21" s="471">
        <v>3928900</v>
      </c>
      <c r="O21" s="471">
        <v>2599100</v>
      </c>
      <c r="P21" s="471">
        <v>453200</v>
      </c>
      <c r="Q21" s="471">
        <v>1262500</v>
      </c>
      <c r="R21" s="471">
        <v>2141300</v>
      </c>
      <c r="S21" s="471">
        <v>136900</v>
      </c>
      <c r="T21" s="471">
        <v>225600</v>
      </c>
      <c r="U21" s="471">
        <v>418200</v>
      </c>
      <c r="V21" s="471">
        <v>62100</v>
      </c>
      <c r="W21" s="471">
        <v>40400</v>
      </c>
      <c r="X21" s="471">
        <v>1935000</v>
      </c>
      <c r="Y21" s="471">
        <v>2120300</v>
      </c>
      <c r="Z21" s="471">
        <v>2484300</v>
      </c>
      <c r="AA21" s="471">
        <v>2355700</v>
      </c>
      <c r="AB21" s="471">
        <v>1767300</v>
      </c>
    </row>
    <row r="22" spans="1:28">
      <c r="A22" s="452">
        <v>21</v>
      </c>
      <c r="B22" s="452" t="s">
        <v>803</v>
      </c>
      <c r="E22" s="507" t="s">
        <v>322</v>
      </c>
      <c r="F22" s="507" t="s">
        <v>323</v>
      </c>
      <c r="G22" s="507">
        <v>1</v>
      </c>
      <c r="H22" s="507" t="s">
        <v>521</v>
      </c>
      <c r="I22" s="507">
        <v>1</v>
      </c>
      <c r="J22" s="507" t="s">
        <v>473</v>
      </c>
      <c r="K22" s="507">
        <v>1</v>
      </c>
      <c r="L22" s="507" t="s">
        <v>509</v>
      </c>
      <c r="M22" s="471">
        <v>34300</v>
      </c>
      <c r="N22" s="471">
        <v>21100</v>
      </c>
      <c r="O22" s="471">
        <v>19000</v>
      </c>
      <c r="P22" s="471">
        <v>5300</v>
      </c>
      <c r="Q22" s="471">
        <v>9100</v>
      </c>
      <c r="R22" s="471">
        <v>9500</v>
      </c>
      <c r="S22" s="471">
        <v>2000</v>
      </c>
      <c r="T22" s="471">
        <v>3400</v>
      </c>
      <c r="U22" s="471">
        <v>14800</v>
      </c>
      <c r="V22" s="471">
        <v>1200</v>
      </c>
      <c r="W22" s="471">
        <v>800</v>
      </c>
      <c r="X22" s="471">
        <v>7300</v>
      </c>
      <c r="Y22" s="471">
        <v>6000</v>
      </c>
      <c r="Z22" s="471">
        <v>6800</v>
      </c>
      <c r="AA22" s="471">
        <v>3600</v>
      </c>
      <c r="AB22" s="471">
        <v>13200</v>
      </c>
    </row>
    <row r="23" spans="1:28">
      <c r="A23" s="452">
        <v>22</v>
      </c>
      <c r="B23" s="452" t="s">
        <v>803</v>
      </c>
      <c r="E23" s="507" t="s">
        <v>322</v>
      </c>
      <c r="F23" s="507" t="s">
        <v>323</v>
      </c>
      <c r="G23" s="507">
        <v>1</v>
      </c>
      <c r="H23" s="507" t="s">
        <v>521</v>
      </c>
      <c r="I23" s="507">
        <v>1</v>
      </c>
      <c r="J23" s="507" t="s">
        <v>474</v>
      </c>
      <c r="K23" s="507">
        <v>1</v>
      </c>
      <c r="L23" s="507" t="s">
        <v>304</v>
      </c>
      <c r="M23" s="471">
        <v>18976200</v>
      </c>
      <c r="N23" s="471">
        <v>6195100</v>
      </c>
      <c r="O23" s="471">
        <v>4102200</v>
      </c>
      <c r="P23" s="471">
        <v>1254500</v>
      </c>
      <c r="Q23" s="471">
        <v>2058800</v>
      </c>
      <c r="R23" s="471">
        <v>2085500</v>
      </c>
      <c r="S23" s="471">
        <v>402700</v>
      </c>
      <c r="T23" s="471">
        <v>407400</v>
      </c>
      <c r="U23" s="471">
        <v>1850500</v>
      </c>
      <c r="V23" s="471">
        <v>170400</v>
      </c>
      <c r="W23" s="471">
        <v>97500</v>
      </c>
      <c r="X23" s="471">
        <v>1620800</v>
      </c>
      <c r="Y23" s="471">
        <v>1704400</v>
      </c>
      <c r="Z23" s="471">
        <v>2635500</v>
      </c>
      <c r="AA23" s="471">
        <v>1762900</v>
      </c>
      <c r="AB23" s="471">
        <v>12781100</v>
      </c>
    </row>
    <row r="24" spans="1:28">
      <c r="A24" s="452">
        <v>23</v>
      </c>
      <c r="B24" s="452" t="s">
        <v>803</v>
      </c>
      <c r="E24" s="507" t="s">
        <v>322</v>
      </c>
      <c r="F24" s="507" t="s">
        <v>323</v>
      </c>
      <c r="G24" s="507">
        <v>1</v>
      </c>
      <c r="H24" s="507" t="s">
        <v>521</v>
      </c>
      <c r="I24" s="507">
        <v>1</v>
      </c>
      <c r="J24" s="507" t="s">
        <v>474</v>
      </c>
      <c r="K24" s="507">
        <v>1</v>
      </c>
      <c r="L24" s="507" t="s">
        <v>496</v>
      </c>
      <c r="M24" s="471">
        <v>1434400</v>
      </c>
      <c r="N24" s="471">
        <v>500200</v>
      </c>
      <c r="O24" s="471">
        <v>427000</v>
      </c>
      <c r="P24" s="471">
        <v>118300</v>
      </c>
      <c r="Q24" s="471">
        <v>178200</v>
      </c>
      <c r="R24" s="471">
        <v>161600</v>
      </c>
      <c r="S24" s="471">
        <v>27700</v>
      </c>
      <c r="T24" s="471">
        <v>54000</v>
      </c>
      <c r="U24" s="471">
        <v>279900</v>
      </c>
      <c r="V24" s="471">
        <v>15800</v>
      </c>
      <c r="W24" s="471">
        <v>10900</v>
      </c>
      <c r="X24" s="471">
        <v>132700</v>
      </c>
      <c r="Y24" s="471">
        <v>71000</v>
      </c>
      <c r="Z24" s="471">
        <v>113500</v>
      </c>
      <c r="AA24" s="471">
        <v>60300</v>
      </c>
      <c r="AB24" s="471">
        <v>934200</v>
      </c>
    </row>
    <row r="25" spans="1:28">
      <c r="A25" s="452">
        <v>24</v>
      </c>
      <c r="B25" s="452" t="s">
        <v>803</v>
      </c>
      <c r="E25" s="507" t="s">
        <v>322</v>
      </c>
      <c r="F25" s="507" t="s">
        <v>323</v>
      </c>
      <c r="G25" s="507">
        <v>1</v>
      </c>
      <c r="H25" s="507" t="s">
        <v>521</v>
      </c>
      <c r="I25" s="507">
        <v>1</v>
      </c>
      <c r="J25" s="507" t="s">
        <v>474</v>
      </c>
      <c r="K25" s="507">
        <v>1</v>
      </c>
      <c r="L25" s="507" t="s">
        <v>500</v>
      </c>
      <c r="M25" s="471">
        <v>896000</v>
      </c>
      <c r="N25" s="471">
        <v>337900</v>
      </c>
      <c r="O25" s="471">
        <v>285800</v>
      </c>
      <c r="P25" s="471">
        <v>76800</v>
      </c>
      <c r="Q25" s="471">
        <v>94300</v>
      </c>
      <c r="R25" s="471">
        <v>76900</v>
      </c>
      <c r="S25" s="471">
        <v>18100</v>
      </c>
      <c r="T25" s="471">
        <v>15900</v>
      </c>
      <c r="U25" s="471">
        <v>195900</v>
      </c>
      <c r="V25" s="471">
        <v>11200</v>
      </c>
      <c r="W25" s="471">
        <v>5800</v>
      </c>
      <c r="X25" s="471">
        <v>67900</v>
      </c>
      <c r="Y25" s="471">
        <v>27300</v>
      </c>
      <c r="Z25" s="471">
        <v>90100</v>
      </c>
      <c r="AA25" s="471">
        <v>35000</v>
      </c>
      <c r="AB25" s="471">
        <v>558000</v>
      </c>
    </row>
    <row r="26" spans="1:28">
      <c r="A26" s="452">
        <v>25</v>
      </c>
      <c r="B26" s="452" t="s">
        <v>803</v>
      </c>
      <c r="E26" s="507" t="s">
        <v>322</v>
      </c>
      <c r="F26" s="507" t="s">
        <v>323</v>
      </c>
      <c r="G26" s="507">
        <v>1</v>
      </c>
      <c r="H26" s="507" t="s">
        <v>521</v>
      </c>
      <c r="I26" s="507">
        <v>1</v>
      </c>
      <c r="J26" s="507" t="s">
        <v>474</v>
      </c>
      <c r="K26" s="507">
        <v>1</v>
      </c>
      <c r="L26" s="507" t="s">
        <v>501</v>
      </c>
      <c r="M26" s="471">
        <v>16633300</v>
      </c>
      <c r="N26" s="471">
        <v>5352100</v>
      </c>
      <c r="O26" s="471">
        <v>3385300</v>
      </c>
      <c r="P26" s="471">
        <v>1058200</v>
      </c>
      <c r="Q26" s="471">
        <v>1784500</v>
      </c>
      <c r="R26" s="471">
        <v>1845300</v>
      </c>
      <c r="S26" s="471">
        <v>356300</v>
      </c>
      <c r="T26" s="471">
        <v>336400</v>
      </c>
      <c r="U26" s="471">
        <v>1371900</v>
      </c>
      <c r="V26" s="471">
        <v>143000</v>
      </c>
      <c r="W26" s="471">
        <v>80800</v>
      </c>
      <c r="X26" s="471">
        <v>1418500</v>
      </c>
      <c r="Y26" s="471">
        <v>1604700</v>
      </c>
      <c r="Z26" s="471">
        <v>2430200</v>
      </c>
      <c r="AA26" s="471">
        <v>1666400</v>
      </c>
      <c r="AB26" s="471">
        <v>11281200</v>
      </c>
    </row>
    <row r="27" spans="1:28">
      <c r="A27" s="452">
        <v>26</v>
      </c>
      <c r="B27" s="452" t="s">
        <v>803</v>
      </c>
      <c r="E27" s="507" t="s">
        <v>322</v>
      </c>
      <c r="F27" s="507" t="s">
        <v>323</v>
      </c>
      <c r="G27" s="507">
        <v>1</v>
      </c>
      <c r="H27" s="507" t="s">
        <v>521</v>
      </c>
      <c r="I27" s="507">
        <v>1</v>
      </c>
      <c r="J27" s="507" t="s">
        <v>474</v>
      </c>
      <c r="K27" s="507">
        <v>1</v>
      </c>
      <c r="L27" s="507" t="s">
        <v>509</v>
      </c>
      <c r="M27" s="471">
        <v>12500</v>
      </c>
      <c r="N27" s="471">
        <v>4900</v>
      </c>
      <c r="O27" s="471">
        <v>4000</v>
      </c>
      <c r="P27" s="471">
        <v>1200</v>
      </c>
      <c r="Q27" s="471">
        <v>1800</v>
      </c>
      <c r="R27" s="471">
        <v>1600</v>
      </c>
      <c r="S27" s="471">
        <v>600</v>
      </c>
      <c r="T27" s="471">
        <v>1000</v>
      </c>
      <c r="U27" s="471">
        <v>2700</v>
      </c>
      <c r="V27" s="471">
        <v>400</v>
      </c>
      <c r="W27" s="471">
        <v>100</v>
      </c>
      <c r="X27" s="471">
        <v>1600</v>
      </c>
      <c r="Y27" s="471">
        <v>1500</v>
      </c>
      <c r="Z27" s="471">
        <v>1800</v>
      </c>
      <c r="AA27" s="471">
        <v>1200</v>
      </c>
      <c r="AB27" s="471">
        <v>7700</v>
      </c>
    </row>
    <row r="28" spans="1:28">
      <c r="A28" s="452">
        <v>27</v>
      </c>
      <c r="B28" s="452" t="s">
        <v>803</v>
      </c>
      <c r="E28" s="507" t="s">
        <v>322</v>
      </c>
      <c r="F28" s="507" t="s">
        <v>323</v>
      </c>
      <c r="G28" s="507">
        <v>1</v>
      </c>
      <c r="H28" s="507" t="s">
        <v>522</v>
      </c>
      <c r="I28" s="507">
        <v>1</v>
      </c>
      <c r="J28" s="507" t="s">
        <v>304</v>
      </c>
      <c r="K28" s="507">
        <v>1</v>
      </c>
      <c r="L28" s="507" t="s">
        <v>304</v>
      </c>
      <c r="M28" s="471">
        <v>974100</v>
      </c>
      <c r="N28" s="471">
        <v>541500</v>
      </c>
      <c r="O28" s="471">
        <v>496300</v>
      </c>
      <c r="P28" s="471">
        <v>121000</v>
      </c>
      <c r="Q28" s="471">
        <v>235500</v>
      </c>
      <c r="R28" s="471">
        <v>220200</v>
      </c>
      <c r="S28" s="471">
        <v>46500</v>
      </c>
      <c r="T28" s="471">
        <v>91500</v>
      </c>
      <c r="U28" s="471">
        <v>386600</v>
      </c>
      <c r="V28" s="471">
        <v>23900</v>
      </c>
      <c r="W28" s="471">
        <v>13900</v>
      </c>
      <c r="X28" s="471">
        <v>180900</v>
      </c>
      <c r="Y28" s="471">
        <v>119700</v>
      </c>
      <c r="Z28" s="471">
        <v>136500</v>
      </c>
      <c r="AA28" s="471">
        <v>93500</v>
      </c>
      <c r="AB28" s="471">
        <v>388200</v>
      </c>
    </row>
    <row r="29" spans="1:28">
      <c r="A29" s="452">
        <v>28</v>
      </c>
      <c r="B29" s="452" t="s">
        <v>803</v>
      </c>
      <c r="E29" s="507" t="s">
        <v>322</v>
      </c>
      <c r="F29" s="507" t="s">
        <v>323</v>
      </c>
      <c r="G29" s="507">
        <v>1</v>
      </c>
      <c r="H29" s="507" t="s">
        <v>549</v>
      </c>
      <c r="I29" s="507">
        <v>1</v>
      </c>
      <c r="J29" s="507" t="s">
        <v>304</v>
      </c>
      <c r="K29" s="507">
        <v>1</v>
      </c>
      <c r="L29" s="507" t="s">
        <v>304</v>
      </c>
      <c r="M29" s="471">
        <v>4240100</v>
      </c>
      <c r="N29" s="471">
        <v>3125300</v>
      </c>
      <c r="O29" s="471">
        <v>2137700</v>
      </c>
      <c r="P29" s="471">
        <v>607100</v>
      </c>
      <c r="Q29" s="471">
        <v>1335200</v>
      </c>
      <c r="R29" s="471">
        <v>1853900</v>
      </c>
      <c r="S29" s="471">
        <v>233100</v>
      </c>
      <c r="T29" s="471">
        <v>258800</v>
      </c>
      <c r="U29" s="471">
        <v>312200</v>
      </c>
      <c r="V29" s="471">
        <v>78900</v>
      </c>
      <c r="W29" s="471">
        <v>30500</v>
      </c>
      <c r="X29" s="471">
        <v>1513600</v>
      </c>
      <c r="Y29" s="471">
        <v>1827700</v>
      </c>
      <c r="Z29" s="471">
        <v>2116800</v>
      </c>
      <c r="AA29" s="471">
        <v>2116000</v>
      </c>
      <c r="AB29" s="471">
        <v>1077400</v>
      </c>
    </row>
    <row r="30" spans="1:28">
      <c r="A30" s="452">
        <v>12935</v>
      </c>
      <c r="B30" s="452" t="s">
        <v>803</v>
      </c>
      <c r="E30" s="507" t="s">
        <v>322</v>
      </c>
      <c r="F30" s="507" t="s">
        <v>324</v>
      </c>
      <c r="G30" s="507">
        <v>1</v>
      </c>
      <c r="H30" s="507" t="s">
        <v>304</v>
      </c>
      <c r="I30" s="507">
        <v>1</v>
      </c>
      <c r="J30" s="507" t="s">
        <v>304</v>
      </c>
      <c r="K30" s="507">
        <v>1</v>
      </c>
      <c r="L30" s="507" t="s">
        <v>304</v>
      </c>
      <c r="M30" s="515">
        <v>2308700</v>
      </c>
      <c r="N30" s="515">
        <v>1314000</v>
      </c>
      <c r="O30" s="515">
        <v>1097800</v>
      </c>
      <c r="P30" s="515">
        <v>326500</v>
      </c>
      <c r="Q30" s="515">
        <v>587600</v>
      </c>
      <c r="R30" s="515">
        <v>686100</v>
      </c>
      <c r="S30" s="515">
        <v>88600</v>
      </c>
      <c r="T30" s="515">
        <v>155000</v>
      </c>
      <c r="U30" s="515">
        <v>667400</v>
      </c>
      <c r="V30" s="515">
        <v>38600</v>
      </c>
      <c r="W30" s="515">
        <v>22700</v>
      </c>
      <c r="X30" s="515">
        <v>519000</v>
      </c>
      <c r="Y30" s="515">
        <v>449800</v>
      </c>
      <c r="Z30" s="515">
        <v>561500</v>
      </c>
      <c r="AA30" s="515">
        <v>374700</v>
      </c>
      <c r="AB30" s="515">
        <v>937500</v>
      </c>
    </row>
    <row r="31" spans="1:28">
      <c r="A31" s="452">
        <v>12936</v>
      </c>
      <c r="B31" s="452" t="s">
        <v>803</v>
      </c>
      <c r="E31" s="507" t="s">
        <v>322</v>
      </c>
      <c r="F31" s="507" t="s">
        <v>324</v>
      </c>
      <c r="G31" s="507">
        <v>1</v>
      </c>
      <c r="H31" s="507" t="s">
        <v>521</v>
      </c>
      <c r="I31" s="507">
        <v>1</v>
      </c>
      <c r="J31" s="507" t="s">
        <v>304</v>
      </c>
      <c r="K31" s="507">
        <v>1</v>
      </c>
      <c r="L31" s="507" t="s">
        <v>304</v>
      </c>
      <c r="M31" s="471">
        <v>2276400</v>
      </c>
      <c r="N31" s="471">
        <v>1294200</v>
      </c>
      <c r="O31" s="471">
        <v>1079300</v>
      </c>
      <c r="P31" s="471">
        <v>321800</v>
      </c>
      <c r="Q31" s="471">
        <v>579000</v>
      </c>
      <c r="R31" s="471">
        <v>677000</v>
      </c>
      <c r="S31" s="471">
        <v>86600</v>
      </c>
      <c r="T31" s="471">
        <v>151800</v>
      </c>
      <c r="U31" s="471">
        <v>652000</v>
      </c>
      <c r="V31" s="471">
        <v>37700</v>
      </c>
      <c r="W31" s="471">
        <v>22300</v>
      </c>
      <c r="X31" s="471">
        <v>512500</v>
      </c>
      <c r="Y31" s="471">
        <v>445800</v>
      </c>
      <c r="Z31" s="471">
        <v>556600</v>
      </c>
      <c r="AA31" s="471">
        <v>371200</v>
      </c>
      <c r="AB31" s="471">
        <v>926100</v>
      </c>
    </row>
    <row r="32" spans="1:28">
      <c r="A32" s="452">
        <v>12937</v>
      </c>
      <c r="B32" s="452" t="s">
        <v>803</v>
      </c>
      <c r="E32" s="507" t="s">
        <v>322</v>
      </c>
      <c r="F32" s="507" t="s">
        <v>324</v>
      </c>
      <c r="G32" s="507">
        <v>1</v>
      </c>
      <c r="H32" s="507" t="s">
        <v>521</v>
      </c>
      <c r="I32" s="507">
        <v>1</v>
      </c>
      <c r="J32" s="507" t="s">
        <v>304</v>
      </c>
      <c r="K32" s="507">
        <v>1</v>
      </c>
      <c r="L32" s="507" t="s">
        <v>496</v>
      </c>
      <c r="M32" s="471">
        <v>1136800</v>
      </c>
      <c r="N32" s="471">
        <v>732500</v>
      </c>
      <c r="O32" s="471">
        <v>684300</v>
      </c>
      <c r="P32" s="471">
        <v>199600</v>
      </c>
      <c r="Q32" s="471">
        <v>335000</v>
      </c>
      <c r="R32" s="471">
        <v>386100</v>
      </c>
      <c r="S32" s="471">
        <v>54700</v>
      </c>
      <c r="T32" s="471">
        <v>103200</v>
      </c>
      <c r="U32" s="471">
        <v>554900</v>
      </c>
      <c r="V32" s="471">
        <v>22900</v>
      </c>
      <c r="W32" s="471">
        <v>15800</v>
      </c>
      <c r="X32" s="471">
        <v>285500</v>
      </c>
      <c r="Y32" s="471">
        <v>183900</v>
      </c>
      <c r="Z32" s="471">
        <v>249800</v>
      </c>
      <c r="AA32" s="471">
        <v>88400</v>
      </c>
      <c r="AB32" s="471">
        <v>380300</v>
      </c>
    </row>
    <row r="33" spans="1:28">
      <c r="A33" s="452">
        <v>12938</v>
      </c>
      <c r="B33" s="452" t="s">
        <v>803</v>
      </c>
      <c r="E33" s="507" t="s">
        <v>322</v>
      </c>
      <c r="F33" s="507" t="s">
        <v>324</v>
      </c>
      <c r="G33" s="507">
        <v>1</v>
      </c>
      <c r="H33" s="507" t="s">
        <v>521</v>
      </c>
      <c r="I33" s="507">
        <v>1</v>
      </c>
      <c r="J33" s="507" t="s">
        <v>304</v>
      </c>
      <c r="K33" s="507">
        <v>1</v>
      </c>
      <c r="L33" s="507" t="s">
        <v>500</v>
      </c>
      <c r="M33" s="471">
        <v>62700</v>
      </c>
      <c r="N33" s="471">
        <v>27400</v>
      </c>
      <c r="O33" s="471">
        <v>24700</v>
      </c>
      <c r="P33" s="471">
        <v>6700</v>
      </c>
      <c r="Q33" s="471">
        <v>9000</v>
      </c>
      <c r="R33" s="471">
        <v>8800</v>
      </c>
      <c r="S33" s="471">
        <v>1300</v>
      </c>
      <c r="T33" s="471">
        <v>2200</v>
      </c>
      <c r="U33" s="471">
        <v>19300</v>
      </c>
      <c r="V33" s="471">
        <v>900</v>
      </c>
      <c r="W33" s="471">
        <v>600</v>
      </c>
      <c r="X33" s="471">
        <v>7000</v>
      </c>
      <c r="Y33" s="471">
        <v>2500</v>
      </c>
      <c r="Z33" s="471">
        <v>5500</v>
      </c>
      <c r="AA33" s="471">
        <v>3600</v>
      </c>
      <c r="AB33" s="471">
        <v>29600</v>
      </c>
    </row>
    <row r="34" spans="1:28">
      <c r="A34" s="452">
        <v>12939</v>
      </c>
      <c r="B34" s="452" t="s">
        <v>803</v>
      </c>
      <c r="E34" s="507" t="s">
        <v>322</v>
      </c>
      <c r="F34" s="507" t="s">
        <v>324</v>
      </c>
      <c r="G34" s="507">
        <v>1</v>
      </c>
      <c r="H34" s="507" t="s">
        <v>521</v>
      </c>
      <c r="I34" s="507">
        <v>1</v>
      </c>
      <c r="J34" s="507" t="s">
        <v>304</v>
      </c>
      <c r="K34" s="507">
        <v>1</v>
      </c>
      <c r="L34" s="507" t="s">
        <v>501</v>
      </c>
      <c r="M34" s="471">
        <v>1075100</v>
      </c>
      <c r="N34" s="471">
        <v>533600</v>
      </c>
      <c r="O34" s="471">
        <v>369700</v>
      </c>
      <c r="P34" s="471">
        <v>115300</v>
      </c>
      <c r="Q34" s="471">
        <v>234700</v>
      </c>
      <c r="R34" s="471">
        <v>281700</v>
      </c>
      <c r="S34" s="471">
        <v>30600</v>
      </c>
      <c r="T34" s="471">
        <v>46300</v>
      </c>
      <c r="U34" s="471">
        <v>77300</v>
      </c>
      <c r="V34" s="471">
        <v>13800</v>
      </c>
      <c r="W34" s="471">
        <v>5900</v>
      </c>
      <c r="X34" s="471">
        <v>219600</v>
      </c>
      <c r="Y34" s="471">
        <v>259300</v>
      </c>
      <c r="Z34" s="471">
        <v>301000</v>
      </c>
      <c r="AA34" s="471">
        <v>279100</v>
      </c>
      <c r="AB34" s="471">
        <v>515500</v>
      </c>
    </row>
    <row r="35" spans="1:28">
      <c r="A35" s="452">
        <v>12940</v>
      </c>
      <c r="B35" s="452" t="s">
        <v>803</v>
      </c>
      <c r="E35" s="507" t="s">
        <v>322</v>
      </c>
      <c r="F35" s="507" t="s">
        <v>324</v>
      </c>
      <c r="G35" s="507">
        <v>1</v>
      </c>
      <c r="H35" s="507" t="s">
        <v>521</v>
      </c>
      <c r="I35" s="507">
        <v>1</v>
      </c>
      <c r="J35" s="507" t="s">
        <v>304</v>
      </c>
      <c r="K35" s="507">
        <v>1</v>
      </c>
      <c r="L35" s="507" t="s">
        <v>509</v>
      </c>
      <c r="M35" s="471">
        <v>1800</v>
      </c>
      <c r="N35" s="471">
        <v>800</v>
      </c>
      <c r="O35" s="471">
        <v>600</v>
      </c>
      <c r="P35" s="471">
        <v>200</v>
      </c>
      <c r="Q35" s="471">
        <v>400</v>
      </c>
      <c r="R35" s="471">
        <v>400</v>
      </c>
      <c r="S35" s="471">
        <v>100</v>
      </c>
      <c r="T35" s="471">
        <v>200</v>
      </c>
      <c r="U35" s="471">
        <v>500</v>
      </c>
      <c r="V35" s="471">
        <v>100</v>
      </c>
      <c r="W35" s="475" t="s">
        <v>58</v>
      </c>
      <c r="X35" s="471">
        <v>400</v>
      </c>
      <c r="Y35" s="471">
        <v>200</v>
      </c>
      <c r="Z35" s="471">
        <v>300</v>
      </c>
      <c r="AA35" s="471">
        <v>200</v>
      </c>
      <c r="AB35" s="471">
        <v>700</v>
      </c>
    </row>
    <row r="36" spans="1:28">
      <c r="A36" s="452">
        <v>12941</v>
      </c>
      <c r="B36" s="452" t="s">
        <v>803</v>
      </c>
      <c r="E36" s="507" t="s">
        <v>322</v>
      </c>
      <c r="F36" s="507" t="s">
        <v>324</v>
      </c>
      <c r="G36" s="507">
        <v>1</v>
      </c>
      <c r="H36" s="507" t="s">
        <v>521</v>
      </c>
      <c r="I36" s="507">
        <v>1</v>
      </c>
      <c r="J36" s="507" t="s">
        <v>473</v>
      </c>
      <c r="K36" s="507">
        <v>1</v>
      </c>
      <c r="L36" s="507" t="s">
        <v>304</v>
      </c>
      <c r="M36" s="471">
        <v>1468200</v>
      </c>
      <c r="N36" s="471">
        <v>991100</v>
      </c>
      <c r="O36" s="471">
        <v>863400</v>
      </c>
      <c r="P36" s="471">
        <v>238600</v>
      </c>
      <c r="Q36" s="471">
        <v>442700</v>
      </c>
      <c r="R36" s="471">
        <v>542700</v>
      </c>
      <c r="S36" s="471">
        <v>67500</v>
      </c>
      <c r="T36" s="471">
        <v>122500</v>
      </c>
      <c r="U36" s="471">
        <v>575500</v>
      </c>
      <c r="V36" s="471">
        <v>28300</v>
      </c>
      <c r="W36" s="471">
        <v>17900</v>
      </c>
      <c r="X36" s="471">
        <v>419300</v>
      </c>
      <c r="Y36" s="471">
        <v>334300</v>
      </c>
      <c r="Z36" s="471">
        <v>414800</v>
      </c>
      <c r="AA36" s="471">
        <v>252800</v>
      </c>
      <c r="AB36" s="471">
        <v>477000</v>
      </c>
    </row>
    <row r="37" spans="1:28">
      <c r="A37" s="452">
        <v>12942</v>
      </c>
      <c r="B37" s="452" t="s">
        <v>803</v>
      </c>
      <c r="E37" s="507" t="s">
        <v>322</v>
      </c>
      <c r="F37" s="507" t="s">
        <v>324</v>
      </c>
      <c r="G37" s="507">
        <v>1</v>
      </c>
      <c r="H37" s="507" t="s">
        <v>521</v>
      </c>
      <c r="I37" s="507">
        <v>1</v>
      </c>
      <c r="J37" s="507" t="s">
        <v>473</v>
      </c>
      <c r="K37" s="507">
        <v>1</v>
      </c>
      <c r="L37" s="507" t="s">
        <v>496</v>
      </c>
      <c r="M37" s="471">
        <v>1066500</v>
      </c>
      <c r="N37" s="471">
        <v>711600</v>
      </c>
      <c r="O37" s="471">
        <v>665300</v>
      </c>
      <c r="P37" s="471">
        <v>195300</v>
      </c>
      <c r="Q37" s="471">
        <v>327900</v>
      </c>
      <c r="R37" s="471">
        <v>378600</v>
      </c>
      <c r="S37" s="471">
        <v>53600</v>
      </c>
      <c r="T37" s="471">
        <v>100900</v>
      </c>
      <c r="U37" s="471">
        <v>540300</v>
      </c>
      <c r="V37" s="471">
        <v>22300</v>
      </c>
      <c r="W37" s="471">
        <v>15300</v>
      </c>
      <c r="X37" s="471">
        <v>280500</v>
      </c>
      <c r="Y37" s="471">
        <v>181500</v>
      </c>
      <c r="Z37" s="471">
        <v>246200</v>
      </c>
      <c r="AA37" s="471">
        <v>86300</v>
      </c>
      <c r="AB37" s="471">
        <v>354900</v>
      </c>
    </row>
    <row r="38" spans="1:28">
      <c r="A38" s="452">
        <v>12943</v>
      </c>
      <c r="B38" s="452" t="s">
        <v>803</v>
      </c>
      <c r="E38" s="507" t="s">
        <v>322</v>
      </c>
      <c r="F38" s="507" t="s">
        <v>324</v>
      </c>
      <c r="G38" s="507">
        <v>1</v>
      </c>
      <c r="H38" s="507" t="s">
        <v>521</v>
      </c>
      <c r="I38" s="507">
        <v>1</v>
      </c>
      <c r="J38" s="507" t="s">
        <v>473</v>
      </c>
      <c r="K38" s="507">
        <v>1</v>
      </c>
      <c r="L38" s="507" t="s">
        <v>500</v>
      </c>
      <c r="M38" s="471">
        <v>24200</v>
      </c>
      <c r="N38" s="471">
        <v>14600</v>
      </c>
      <c r="O38" s="471">
        <v>13600</v>
      </c>
      <c r="P38" s="471">
        <v>4400</v>
      </c>
      <c r="Q38" s="471">
        <v>6100</v>
      </c>
      <c r="R38" s="471">
        <v>6700</v>
      </c>
      <c r="S38" s="471">
        <v>1000</v>
      </c>
      <c r="T38" s="471">
        <v>1600</v>
      </c>
      <c r="U38" s="471">
        <v>11000</v>
      </c>
      <c r="V38" s="471">
        <v>600</v>
      </c>
      <c r="W38" s="471">
        <v>200</v>
      </c>
      <c r="X38" s="471">
        <v>4800</v>
      </c>
      <c r="Y38" s="471">
        <v>1700</v>
      </c>
      <c r="Z38" s="471">
        <v>2900</v>
      </c>
      <c r="AA38" s="471">
        <v>2300</v>
      </c>
      <c r="AB38" s="471">
        <v>9600</v>
      </c>
    </row>
    <row r="39" spans="1:28">
      <c r="A39" s="452">
        <v>12944</v>
      </c>
      <c r="B39" s="452" t="s">
        <v>803</v>
      </c>
      <c r="E39" s="507" t="s">
        <v>322</v>
      </c>
      <c r="F39" s="507" t="s">
        <v>324</v>
      </c>
      <c r="G39" s="507">
        <v>1</v>
      </c>
      <c r="H39" s="507" t="s">
        <v>521</v>
      </c>
      <c r="I39" s="507">
        <v>1</v>
      </c>
      <c r="J39" s="507" t="s">
        <v>473</v>
      </c>
      <c r="K39" s="507">
        <v>1</v>
      </c>
      <c r="L39" s="507" t="s">
        <v>501</v>
      </c>
      <c r="M39" s="471">
        <v>376300</v>
      </c>
      <c r="N39" s="471">
        <v>264300</v>
      </c>
      <c r="O39" s="471">
        <v>183900</v>
      </c>
      <c r="P39" s="471">
        <v>38700</v>
      </c>
      <c r="Q39" s="471">
        <v>108400</v>
      </c>
      <c r="R39" s="471">
        <v>157000</v>
      </c>
      <c r="S39" s="471">
        <v>12900</v>
      </c>
      <c r="T39" s="471">
        <v>19800</v>
      </c>
      <c r="U39" s="471">
        <v>23700</v>
      </c>
      <c r="V39" s="471">
        <v>5400</v>
      </c>
      <c r="W39" s="471">
        <v>2400</v>
      </c>
      <c r="X39" s="471">
        <v>133700</v>
      </c>
      <c r="Y39" s="471">
        <v>151100</v>
      </c>
      <c r="Z39" s="471">
        <v>165400</v>
      </c>
      <c r="AA39" s="471">
        <v>164100</v>
      </c>
      <c r="AB39" s="471">
        <v>112000</v>
      </c>
    </row>
    <row r="40" spans="1:28">
      <c r="A40" s="452">
        <v>12945</v>
      </c>
      <c r="B40" s="452" t="s">
        <v>803</v>
      </c>
      <c r="E40" s="507" t="s">
        <v>322</v>
      </c>
      <c r="F40" s="507" t="s">
        <v>324</v>
      </c>
      <c r="G40" s="507">
        <v>1</v>
      </c>
      <c r="H40" s="507" t="s">
        <v>521</v>
      </c>
      <c r="I40" s="507">
        <v>1</v>
      </c>
      <c r="J40" s="507" t="s">
        <v>473</v>
      </c>
      <c r="K40" s="507">
        <v>1</v>
      </c>
      <c r="L40" s="507" t="s">
        <v>509</v>
      </c>
      <c r="M40" s="471">
        <v>1000</v>
      </c>
      <c r="N40" s="471">
        <v>600</v>
      </c>
      <c r="O40" s="471">
        <v>500</v>
      </c>
      <c r="P40" s="471">
        <v>100</v>
      </c>
      <c r="Q40" s="471">
        <v>300</v>
      </c>
      <c r="R40" s="471">
        <v>300</v>
      </c>
      <c r="S40" s="471">
        <v>100</v>
      </c>
      <c r="T40" s="471">
        <v>200</v>
      </c>
      <c r="U40" s="471">
        <v>500</v>
      </c>
      <c r="V40" s="471">
        <v>100</v>
      </c>
      <c r="W40" s="475" t="s">
        <v>58</v>
      </c>
      <c r="X40" s="471">
        <v>300</v>
      </c>
      <c r="Y40" s="471">
        <v>100</v>
      </c>
      <c r="Z40" s="471">
        <v>200</v>
      </c>
      <c r="AA40" s="471">
        <v>100</v>
      </c>
      <c r="AB40" s="471">
        <v>500</v>
      </c>
    </row>
    <row r="41" spans="1:28">
      <c r="A41" s="452">
        <v>12946</v>
      </c>
      <c r="B41" s="452" t="s">
        <v>803</v>
      </c>
      <c r="E41" s="507" t="s">
        <v>322</v>
      </c>
      <c r="F41" s="507" t="s">
        <v>324</v>
      </c>
      <c r="G41" s="507">
        <v>1</v>
      </c>
      <c r="H41" s="507" t="s">
        <v>521</v>
      </c>
      <c r="I41" s="507">
        <v>1</v>
      </c>
      <c r="J41" s="507" t="s">
        <v>474</v>
      </c>
      <c r="K41" s="507">
        <v>1</v>
      </c>
      <c r="L41" s="507" t="s">
        <v>304</v>
      </c>
      <c r="M41" s="471">
        <v>752200</v>
      </c>
      <c r="N41" s="471">
        <v>303100</v>
      </c>
      <c r="O41" s="471">
        <v>215900</v>
      </c>
      <c r="P41" s="471">
        <v>83200</v>
      </c>
      <c r="Q41" s="471">
        <v>136400</v>
      </c>
      <c r="R41" s="471">
        <v>134300</v>
      </c>
      <c r="S41" s="471">
        <v>19100</v>
      </c>
      <c r="T41" s="471">
        <v>29300</v>
      </c>
      <c r="U41" s="471">
        <v>76500</v>
      </c>
      <c r="V41" s="471">
        <v>9400</v>
      </c>
      <c r="W41" s="471">
        <v>4400</v>
      </c>
      <c r="X41" s="471">
        <v>93100</v>
      </c>
      <c r="Y41" s="471">
        <v>111500</v>
      </c>
      <c r="Z41" s="471">
        <v>141800</v>
      </c>
      <c r="AA41" s="471">
        <v>118400</v>
      </c>
      <c r="AB41" s="471">
        <v>449100</v>
      </c>
    </row>
    <row r="42" spans="1:28">
      <c r="A42" s="452">
        <v>12947</v>
      </c>
      <c r="B42" s="452" t="s">
        <v>803</v>
      </c>
      <c r="E42" s="507" t="s">
        <v>322</v>
      </c>
      <c r="F42" s="507" t="s">
        <v>324</v>
      </c>
      <c r="G42" s="507">
        <v>1</v>
      </c>
      <c r="H42" s="507" t="s">
        <v>521</v>
      </c>
      <c r="I42" s="507">
        <v>1</v>
      </c>
      <c r="J42" s="507" t="s">
        <v>474</v>
      </c>
      <c r="K42" s="507">
        <v>1</v>
      </c>
      <c r="L42" s="507" t="s">
        <v>496</v>
      </c>
      <c r="M42" s="471">
        <v>46200</v>
      </c>
      <c r="N42" s="471">
        <v>20900</v>
      </c>
      <c r="O42" s="471">
        <v>19000</v>
      </c>
      <c r="P42" s="471">
        <v>4300</v>
      </c>
      <c r="Q42" s="471">
        <v>7100</v>
      </c>
      <c r="R42" s="471">
        <v>7500</v>
      </c>
      <c r="S42" s="471">
        <v>1000</v>
      </c>
      <c r="T42" s="471">
        <v>2300</v>
      </c>
      <c r="U42" s="471">
        <v>14600</v>
      </c>
      <c r="V42" s="471">
        <v>700</v>
      </c>
      <c r="W42" s="471">
        <v>500</v>
      </c>
      <c r="X42" s="471">
        <v>4900</v>
      </c>
      <c r="Y42" s="471">
        <v>2400</v>
      </c>
      <c r="Z42" s="471">
        <v>3500</v>
      </c>
      <c r="AA42" s="471">
        <v>2100</v>
      </c>
      <c r="AB42" s="471">
        <v>25400</v>
      </c>
    </row>
    <row r="43" spans="1:28">
      <c r="A43" s="452">
        <v>12948</v>
      </c>
      <c r="B43" s="452" t="s">
        <v>803</v>
      </c>
      <c r="E43" s="507" t="s">
        <v>322</v>
      </c>
      <c r="F43" s="507" t="s">
        <v>324</v>
      </c>
      <c r="G43" s="507">
        <v>1</v>
      </c>
      <c r="H43" s="507" t="s">
        <v>521</v>
      </c>
      <c r="I43" s="507">
        <v>1</v>
      </c>
      <c r="J43" s="507" t="s">
        <v>474</v>
      </c>
      <c r="K43" s="507">
        <v>1</v>
      </c>
      <c r="L43" s="507" t="s">
        <v>500</v>
      </c>
      <c r="M43" s="471">
        <v>32700</v>
      </c>
      <c r="N43" s="471">
        <v>12700</v>
      </c>
      <c r="O43" s="471">
        <v>11100</v>
      </c>
      <c r="P43" s="471">
        <v>2300</v>
      </c>
      <c r="Q43" s="471">
        <v>2900</v>
      </c>
      <c r="R43" s="471">
        <v>2100</v>
      </c>
      <c r="S43" s="471">
        <v>300</v>
      </c>
      <c r="T43" s="471">
        <v>500</v>
      </c>
      <c r="U43" s="471">
        <v>8300</v>
      </c>
      <c r="V43" s="471">
        <v>300</v>
      </c>
      <c r="W43" s="471">
        <v>400</v>
      </c>
      <c r="X43" s="471">
        <v>2300</v>
      </c>
      <c r="Y43" s="471">
        <v>800</v>
      </c>
      <c r="Z43" s="471">
        <v>2600</v>
      </c>
      <c r="AA43" s="471">
        <v>1400</v>
      </c>
      <c r="AB43" s="471">
        <v>20000</v>
      </c>
    </row>
    <row r="44" spans="1:28">
      <c r="A44" s="452">
        <v>12949</v>
      </c>
      <c r="B44" s="452" t="s">
        <v>803</v>
      </c>
      <c r="E44" s="507" t="s">
        <v>322</v>
      </c>
      <c r="F44" s="507" t="s">
        <v>324</v>
      </c>
      <c r="G44" s="507">
        <v>1</v>
      </c>
      <c r="H44" s="507" t="s">
        <v>521</v>
      </c>
      <c r="I44" s="507">
        <v>1</v>
      </c>
      <c r="J44" s="507" t="s">
        <v>474</v>
      </c>
      <c r="K44" s="507">
        <v>1</v>
      </c>
      <c r="L44" s="507" t="s">
        <v>501</v>
      </c>
      <c r="M44" s="471">
        <v>672700</v>
      </c>
      <c r="N44" s="471">
        <v>269300</v>
      </c>
      <c r="O44" s="471">
        <v>185800</v>
      </c>
      <c r="P44" s="471">
        <v>76600</v>
      </c>
      <c r="Q44" s="471">
        <v>126300</v>
      </c>
      <c r="R44" s="471">
        <v>124700</v>
      </c>
      <c r="S44" s="471">
        <v>17700</v>
      </c>
      <c r="T44" s="471">
        <v>26500</v>
      </c>
      <c r="U44" s="471">
        <v>53600</v>
      </c>
      <c r="V44" s="471">
        <v>8400</v>
      </c>
      <c r="W44" s="471">
        <v>3500</v>
      </c>
      <c r="X44" s="471">
        <v>85800</v>
      </c>
      <c r="Y44" s="471">
        <v>108200</v>
      </c>
      <c r="Z44" s="471">
        <v>135600</v>
      </c>
      <c r="AA44" s="471">
        <v>114900</v>
      </c>
      <c r="AB44" s="471">
        <v>403500</v>
      </c>
    </row>
    <row r="45" spans="1:28">
      <c r="A45" s="452">
        <v>12950</v>
      </c>
      <c r="B45" s="452" t="s">
        <v>803</v>
      </c>
      <c r="E45" s="507" t="s">
        <v>322</v>
      </c>
      <c r="F45" s="507" t="s">
        <v>324</v>
      </c>
      <c r="G45" s="507">
        <v>1</v>
      </c>
      <c r="H45" s="507" t="s">
        <v>521</v>
      </c>
      <c r="I45" s="507">
        <v>1</v>
      </c>
      <c r="J45" s="507" t="s">
        <v>474</v>
      </c>
      <c r="K45" s="507">
        <v>1</v>
      </c>
      <c r="L45" s="507" t="s">
        <v>509</v>
      </c>
      <c r="M45" s="471">
        <v>500</v>
      </c>
      <c r="N45" s="471">
        <v>200</v>
      </c>
      <c r="O45" s="471">
        <v>100</v>
      </c>
      <c r="P45" s="471">
        <v>0</v>
      </c>
      <c r="Q45" s="471">
        <v>0</v>
      </c>
      <c r="R45" s="471">
        <v>100</v>
      </c>
      <c r="S45" s="475" t="s">
        <v>58</v>
      </c>
      <c r="T45" s="475" t="s">
        <v>58</v>
      </c>
      <c r="U45" s="471">
        <v>0</v>
      </c>
      <c r="V45" s="475" t="s">
        <v>58</v>
      </c>
      <c r="W45" s="475" t="s">
        <v>58</v>
      </c>
      <c r="X45" s="471">
        <v>100</v>
      </c>
      <c r="Y45" s="471">
        <v>0</v>
      </c>
      <c r="Z45" s="471">
        <v>100</v>
      </c>
      <c r="AA45" s="471">
        <v>0</v>
      </c>
      <c r="AB45" s="471">
        <v>200</v>
      </c>
    </row>
    <row r="46" spans="1:28">
      <c r="A46" s="452">
        <v>12951</v>
      </c>
      <c r="B46" s="452" t="s">
        <v>803</v>
      </c>
      <c r="E46" s="507" t="s">
        <v>322</v>
      </c>
      <c r="F46" s="507" t="s">
        <v>324</v>
      </c>
      <c r="G46" s="507">
        <v>1</v>
      </c>
      <c r="H46" s="507" t="s">
        <v>522</v>
      </c>
      <c r="I46" s="507">
        <v>1</v>
      </c>
      <c r="J46" s="507" t="s">
        <v>304</v>
      </c>
      <c r="K46" s="507">
        <v>1</v>
      </c>
      <c r="L46" s="507" t="s">
        <v>304</v>
      </c>
      <c r="M46" s="471">
        <v>32300</v>
      </c>
      <c r="N46" s="471">
        <v>19800</v>
      </c>
      <c r="O46" s="471">
        <v>18500</v>
      </c>
      <c r="P46" s="471">
        <v>4700</v>
      </c>
      <c r="Q46" s="471">
        <v>8600</v>
      </c>
      <c r="R46" s="471">
        <v>9100</v>
      </c>
      <c r="S46" s="471">
        <v>2000</v>
      </c>
      <c r="T46" s="471">
        <v>3200</v>
      </c>
      <c r="U46" s="471">
        <v>15400</v>
      </c>
      <c r="V46" s="471">
        <v>900</v>
      </c>
      <c r="W46" s="471">
        <v>500</v>
      </c>
      <c r="X46" s="471">
        <v>6600</v>
      </c>
      <c r="Y46" s="471">
        <v>3900</v>
      </c>
      <c r="Z46" s="471">
        <v>4900</v>
      </c>
      <c r="AA46" s="471">
        <v>3500</v>
      </c>
      <c r="AB46" s="471">
        <v>11300</v>
      </c>
    </row>
    <row r="47" spans="1:28">
      <c r="A47" s="452">
        <v>12952</v>
      </c>
      <c r="B47" s="452" t="s">
        <v>803</v>
      </c>
      <c r="E47" s="507" t="s">
        <v>322</v>
      </c>
      <c r="F47" s="507" t="s">
        <v>324</v>
      </c>
      <c r="G47" s="507">
        <v>1</v>
      </c>
      <c r="H47" s="507" t="s">
        <v>549</v>
      </c>
      <c r="I47" s="507">
        <v>1</v>
      </c>
      <c r="J47" s="507" t="s">
        <v>304</v>
      </c>
      <c r="K47" s="507">
        <v>1</v>
      </c>
      <c r="L47" s="507" t="s">
        <v>304</v>
      </c>
      <c r="M47" s="471">
        <v>263100</v>
      </c>
      <c r="N47" s="471">
        <v>213100</v>
      </c>
      <c r="O47" s="471">
        <v>160300</v>
      </c>
      <c r="P47" s="471">
        <v>60200</v>
      </c>
      <c r="Q47" s="471">
        <v>119400</v>
      </c>
      <c r="R47" s="471">
        <v>142000</v>
      </c>
      <c r="S47" s="471">
        <v>15500</v>
      </c>
      <c r="T47" s="471">
        <v>24400</v>
      </c>
      <c r="U47" s="471">
        <v>18100</v>
      </c>
      <c r="V47" s="471">
        <v>6800</v>
      </c>
      <c r="W47" s="471">
        <v>1900</v>
      </c>
      <c r="X47" s="471">
        <v>110800</v>
      </c>
      <c r="Y47" s="471">
        <v>135100</v>
      </c>
      <c r="Z47" s="471">
        <v>150100</v>
      </c>
      <c r="AA47" s="471">
        <v>154500</v>
      </c>
      <c r="AB47" s="471">
        <v>48500</v>
      </c>
    </row>
    <row r="48" spans="1:28">
      <c r="A48" s="452">
        <v>12953</v>
      </c>
      <c r="B48" s="452" t="s">
        <v>803</v>
      </c>
      <c r="E48" s="507">
        <v>1</v>
      </c>
      <c r="F48" s="507" t="s">
        <v>326</v>
      </c>
      <c r="G48" s="507">
        <v>1</v>
      </c>
      <c r="H48" s="507" t="s">
        <v>304</v>
      </c>
      <c r="I48" s="507">
        <v>1</v>
      </c>
      <c r="J48" s="507" t="s">
        <v>304</v>
      </c>
      <c r="K48" s="507">
        <v>1</v>
      </c>
      <c r="L48" s="507" t="s">
        <v>304</v>
      </c>
      <c r="M48" s="471">
        <v>707600</v>
      </c>
      <c r="N48" s="471">
        <v>401000</v>
      </c>
      <c r="O48" s="471">
        <v>325500</v>
      </c>
      <c r="P48" s="471">
        <v>101400</v>
      </c>
      <c r="Q48" s="471">
        <v>185000</v>
      </c>
      <c r="R48" s="471">
        <v>223000</v>
      </c>
      <c r="S48" s="471">
        <v>22300</v>
      </c>
      <c r="T48" s="471">
        <v>43100</v>
      </c>
      <c r="U48" s="471">
        <v>164700</v>
      </c>
      <c r="V48" s="471">
        <v>11700</v>
      </c>
      <c r="W48" s="471">
        <v>6600</v>
      </c>
      <c r="X48" s="471">
        <v>167300</v>
      </c>
      <c r="Y48" s="471">
        <v>149800</v>
      </c>
      <c r="Z48" s="471">
        <v>186700</v>
      </c>
      <c r="AA48" s="471">
        <v>139500</v>
      </c>
      <c r="AB48" s="471">
        <v>285700</v>
      </c>
    </row>
    <row r="49" spans="1:28">
      <c r="A49" s="452">
        <v>12954</v>
      </c>
      <c r="B49" s="452" t="s">
        <v>803</v>
      </c>
      <c r="E49" s="507">
        <v>1</v>
      </c>
      <c r="F49" s="507" t="s">
        <v>326</v>
      </c>
      <c r="G49" s="507">
        <v>1</v>
      </c>
      <c r="H49" s="507" t="s">
        <v>521</v>
      </c>
      <c r="I49" s="507">
        <v>1</v>
      </c>
      <c r="J49" s="507" t="s">
        <v>304</v>
      </c>
      <c r="K49" s="507">
        <v>1</v>
      </c>
      <c r="L49" s="507" t="s">
        <v>304</v>
      </c>
      <c r="M49" s="471">
        <v>699700</v>
      </c>
      <c r="N49" s="471">
        <v>396200</v>
      </c>
      <c r="O49" s="471">
        <v>321100</v>
      </c>
      <c r="P49" s="471">
        <v>100200</v>
      </c>
      <c r="Q49" s="471">
        <v>182900</v>
      </c>
      <c r="R49" s="471">
        <v>221000</v>
      </c>
      <c r="S49" s="471">
        <v>21900</v>
      </c>
      <c r="T49" s="471">
        <v>42300</v>
      </c>
      <c r="U49" s="471">
        <v>160700</v>
      </c>
      <c r="V49" s="471">
        <v>11400</v>
      </c>
      <c r="W49" s="471">
        <v>6500</v>
      </c>
      <c r="X49" s="471">
        <v>165800</v>
      </c>
      <c r="Y49" s="471">
        <v>149100</v>
      </c>
      <c r="Z49" s="471">
        <v>185600</v>
      </c>
      <c r="AA49" s="471">
        <v>138500</v>
      </c>
      <c r="AB49" s="471">
        <v>283000</v>
      </c>
    </row>
    <row r="50" spans="1:28">
      <c r="A50" s="452">
        <v>12955</v>
      </c>
      <c r="B50" s="452" t="s">
        <v>803</v>
      </c>
      <c r="E50" s="507">
        <v>1</v>
      </c>
      <c r="F50" s="507" t="s">
        <v>326</v>
      </c>
      <c r="G50" s="507">
        <v>1</v>
      </c>
      <c r="H50" s="507" t="s">
        <v>521</v>
      </c>
      <c r="I50" s="507">
        <v>1</v>
      </c>
      <c r="J50" s="507" t="s">
        <v>304</v>
      </c>
      <c r="K50" s="507">
        <v>1</v>
      </c>
      <c r="L50" s="507" t="s">
        <v>496</v>
      </c>
      <c r="M50" s="471">
        <v>247600</v>
      </c>
      <c r="N50" s="471">
        <v>158900</v>
      </c>
      <c r="O50" s="471">
        <v>150400</v>
      </c>
      <c r="P50" s="471">
        <v>48200</v>
      </c>
      <c r="Q50" s="471">
        <v>71100</v>
      </c>
      <c r="R50" s="471">
        <v>85600</v>
      </c>
      <c r="S50" s="471">
        <v>10200</v>
      </c>
      <c r="T50" s="471">
        <v>19900</v>
      </c>
      <c r="U50" s="471">
        <v>129700</v>
      </c>
      <c r="V50" s="471">
        <v>5200</v>
      </c>
      <c r="W50" s="471">
        <v>3400</v>
      </c>
      <c r="X50" s="471">
        <v>65400</v>
      </c>
      <c r="Y50" s="471">
        <v>35400</v>
      </c>
      <c r="Z50" s="471">
        <v>53200</v>
      </c>
      <c r="AA50" s="471">
        <v>14400</v>
      </c>
      <c r="AB50" s="471">
        <v>81100</v>
      </c>
    </row>
    <row r="51" spans="1:28">
      <c r="A51" s="452">
        <v>12956</v>
      </c>
      <c r="B51" s="452" t="s">
        <v>803</v>
      </c>
      <c r="E51" s="507">
        <v>1</v>
      </c>
      <c r="F51" s="507" t="s">
        <v>326</v>
      </c>
      <c r="G51" s="507">
        <v>1</v>
      </c>
      <c r="H51" s="507" t="s">
        <v>521</v>
      </c>
      <c r="I51" s="507">
        <v>1</v>
      </c>
      <c r="J51" s="507" t="s">
        <v>304</v>
      </c>
      <c r="K51" s="507">
        <v>1</v>
      </c>
      <c r="L51" s="507" t="s">
        <v>500</v>
      </c>
      <c r="M51" s="471">
        <v>14000</v>
      </c>
      <c r="N51" s="471">
        <v>6900</v>
      </c>
      <c r="O51" s="471">
        <v>6400</v>
      </c>
      <c r="P51" s="471">
        <v>1900</v>
      </c>
      <c r="Q51" s="471">
        <v>2700</v>
      </c>
      <c r="R51" s="471">
        <v>3200</v>
      </c>
      <c r="S51" s="471">
        <v>400</v>
      </c>
      <c r="T51" s="471">
        <v>600</v>
      </c>
      <c r="U51" s="471">
        <v>5100</v>
      </c>
      <c r="V51" s="471">
        <v>300</v>
      </c>
      <c r="W51" s="471">
        <v>100</v>
      </c>
      <c r="X51" s="471">
        <v>2500</v>
      </c>
      <c r="Y51" s="471">
        <v>700</v>
      </c>
      <c r="Z51" s="471">
        <v>1400</v>
      </c>
      <c r="AA51" s="471">
        <v>900</v>
      </c>
      <c r="AB51" s="471">
        <v>5400</v>
      </c>
    </row>
    <row r="52" spans="1:28">
      <c r="A52" s="452">
        <v>12957</v>
      </c>
      <c r="B52" s="452" t="s">
        <v>803</v>
      </c>
      <c r="E52" s="507">
        <v>1</v>
      </c>
      <c r="F52" s="507" t="s">
        <v>326</v>
      </c>
      <c r="G52" s="507">
        <v>1</v>
      </c>
      <c r="H52" s="507" t="s">
        <v>521</v>
      </c>
      <c r="I52" s="507">
        <v>1</v>
      </c>
      <c r="J52" s="507" t="s">
        <v>304</v>
      </c>
      <c r="K52" s="507">
        <v>1</v>
      </c>
      <c r="L52" s="507" t="s">
        <v>501</v>
      </c>
      <c r="M52" s="471">
        <v>437400</v>
      </c>
      <c r="N52" s="471">
        <v>230100</v>
      </c>
      <c r="O52" s="471">
        <v>164000</v>
      </c>
      <c r="P52" s="471">
        <v>50000</v>
      </c>
      <c r="Q52" s="471">
        <v>109000</v>
      </c>
      <c r="R52" s="471">
        <v>132100</v>
      </c>
      <c r="S52" s="471">
        <v>11300</v>
      </c>
      <c r="T52" s="471">
        <v>21700</v>
      </c>
      <c r="U52" s="471">
        <v>25700</v>
      </c>
      <c r="V52" s="471">
        <v>6000</v>
      </c>
      <c r="W52" s="471">
        <v>3000</v>
      </c>
      <c r="X52" s="471">
        <v>97800</v>
      </c>
      <c r="Y52" s="471">
        <v>113000</v>
      </c>
      <c r="Z52" s="471">
        <v>130900</v>
      </c>
      <c r="AA52" s="471">
        <v>123100</v>
      </c>
      <c r="AB52" s="471">
        <v>196200</v>
      </c>
    </row>
    <row r="53" spans="1:28">
      <c r="A53" s="452">
        <v>12958</v>
      </c>
      <c r="B53" s="452" t="s">
        <v>803</v>
      </c>
      <c r="E53" s="507">
        <v>1</v>
      </c>
      <c r="F53" s="507" t="s">
        <v>326</v>
      </c>
      <c r="G53" s="507">
        <v>1</v>
      </c>
      <c r="H53" s="507" t="s">
        <v>521</v>
      </c>
      <c r="I53" s="507">
        <v>1</v>
      </c>
      <c r="J53" s="507" t="s">
        <v>304</v>
      </c>
      <c r="K53" s="507">
        <v>1</v>
      </c>
      <c r="L53" s="507" t="s">
        <v>509</v>
      </c>
      <c r="M53" s="471">
        <v>800</v>
      </c>
      <c r="N53" s="471">
        <v>300</v>
      </c>
      <c r="O53" s="471">
        <v>200</v>
      </c>
      <c r="P53" s="471">
        <v>100</v>
      </c>
      <c r="Q53" s="471">
        <v>100</v>
      </c>
      <c r="R53" s="471">
        <v>100</v>
      </c>
      <c r="S53" s="471">
        <v>0</v>
      </c>
      <c r="T53" s="471">
        <v>100</v>
      </c>
      <c r="U53" s="471">
        <v>200</v>
      </c>
      <c r="V53" s="471">
        <v>0</v>
      </c>
      <c r="W53" s="475" t="s">
        <v>58</v>
      </c>
      <c r="X53" s="471">
        <v>100</v>
      </c>
      <c r="Y53" s="471">
        <v>0</v>
      </c>
      <c r="Z53" s="471">
        <v>100</v>
      </c>
      <c r="AA53" s="471">
        <v>100</v>
      </c>
      <c r="AB53" s="471">
        <v>300</v>
      </c>
    </row>
    <row r="54" spans="1:28">
      <c r="A54" s="452">
        <v>12959</v>
      </c>
      <c r="B54" s="452" t="s">
        <v>803</v>
      </c>
      <c r="E54" s="507">
        <v>1</v>
      </c>
      <c r="F54" s="507" t="s">
        <v>326</v>
      </c>
      <c r="G54" s="507">
        <v>1</v>
      </c>
      <c r="H54" s="507" t="s">
        <v>521</v>
      </c>
      <c r="I54" s="507">
        <v>1</v>
      </c>
      <c r="J54" s="507" t="s">
        <v>473</v>
      </c>
      <c r="K54" s="507">
        <v>1</v>
      </c>
      <c r="L54" s="507" t="s">
        <v>304</v>
      </c>
      <c r="M54" s="471">
        <v>405500</v>
      </c>
      <c r="N54" s="471">
        <v>279200</v>
      </c>
      <c r="O54" s="471">
        <v>238800</v>
      </c>
      <c r="P54" s="471">
        <v>67300</v>
      </c>
      <c r="Q54" s="471">
        <v>127100</v>
      </c>
      <c r="R54" s="471">
        <v>162300</v>
      </c>
      <c r="S54" s="471">
        <v>15900</v>
      </c>
      <c r="T54" s="471">
        <v>30700</v>
      </c>
      <c r="U54" s="471">
        <v>139700</v>
      </c>
      <c r="V54" s="471">
        <v>7600</v>
      </c>
      <c r="W54" s="471">
        <v>4500</v>
      </c>
      <c r="X54" s="471">
        <v>128600</v>
      </c>
      <c r="Y54" s="471">
        <v>102000</v>
      </c>
      <c r="Z54" s="471">
        <v>127000</v>
      </c>
      <c r="AA54" s="471">
        <v>85300</v>
      </c>
      <c r="AB54" s="471">
        <v>126300</v>
      </c>
    </row>
    <row r="55" spans="1:28">
      <c r="A55" s="452">
        <v>12960</v>
      </c>
      <c r="B55" s="452" t="s">
        <v>803</v>
      </c>
      <c r="E55" s="507">
        <v>1</v>
      </c>
      <c r="F55" s="507" t="s">
        <v>326</v>
      </c>
      <c r="G55" s="507">
        <v>1</v>
      </c>
      <c r="H55" s="507" t="s">
        <v>521</v>
      </c>
      <c r="I55" s="507">
        <v>1</v>
      </c>
      <c r="J55" s="507" t="s">
        <v>473</v>
      </c>
      <c r="K55" s="507">
        <v>1</v>
      </c>
      <c r="L55" s="507" t="s">
        <v>496</v>
      </c>
      <c r="M55" s="471">
        <v>229300</v>
      </c>
      <c r="N55" s="471">
        <v>153800</v>
      </c>
      <c r="O55" s="471">
        <v>145500</v>
      </c>
      <c r="P55" s="471">
        <v>46900</v>
      </c>
      <c r="Q55" s="471">
        <v>69200</v>
      </c>
      <c r="R55" s="471">
        <v>83600</v>
      </c>
      <c r="S55" s="471">
        <v>10000</v>
      </c>
      <c r="T55" s="471">
        <v>19300</v>
      </c>
      <c r="U55" s="471">
        <v>125800</v>
      </c>
      <c r="V55" s="471">
        <v>5000</v>
      </c>
      <c r="W55" s="471">
        <v>3400</v>
      </c>
      <c r="X55" s="471">
        <v>64200</v>
      </c>
      <c r="Y55" s="471">
        <v>34900</v>
      </c>
      <c r="Z55" s="471">
        <v>52500</v>
      </c>
      <c r="AA55" s="471">
        <v>13900</v>
      </c>
      <c r="AB55" s="471">
        <v>75500</v>
      </c>
    </row>
    <row r="56" spans="1:28">
      <c r="A56" s="452">
        <v>12961</v>
      </c>
      <c r="B56" s="452" t="s">
        <v>803</v>
      </c>
      <c r="E56" s="507">
        <v>1</v>
      </c>
      <c r="F56" s="507" t="s">
        <v>326</v>
      </c>
      <c r="G56" s="507">
        <v>1</v>
      </c>
      <c r="H56" s="507" t="s">
        <v>521</v>
      </c>
      <c r="I56" s="507">
        <v>1</v>
      </c>
      <c r="J56" s="507" t="s">
        <v>473</v>
      </c>
      <c r="K56" s="507">
        <v>1</v>
      </c>
      <c r="L56" s="507" t="s">
        <v>500</v>
      </c>
      <c r="M56" s="471">
        <v>8000</v>
      </c>
      <c r="N56" s="471">
        <v>5200</v>
      </c>
      <c r="O56" s="471">
        <v>4800</v>
      </c>
      <c r="P56" s="471">
        <v>1600</v>
      </c>
      <c r="Q56" s="471">
        <v>2300</v>
      </c>
      <c r="R56" s="471">
        <v>2800</v>
      </c>
      <c r="S56" s="471">
        <v>300</v>
      </c>
      <c r="T56" s="471">
        <v>600</v>
      </c>
      <c r="U56" s="471">
        <v>3800</v>
      </c>
      <c r="V56" s="471">
        <v>200</v>
      </c>
      <c r="W56" s="471">
        <v>0</v>
      </c>
      <c r="X56" s="471">
        <v>2200</v>
      </c>
      <c r="Y56" s="471">
        <v>600</v>
      </c>
      <c r="Z56" s="471">
        <v>1000</v>
      </c>
      <c r="AA56" s="471">
        <v>600</v>
      </c>
      <c r="AB56" s="471">
        <v>2800</v>
      </c>
    </row>
    <row r="57" spans="1:28">
      <c r="A57" s="452">
        <v>12962</v>
      </c>
      <c r="B57" s="452" t="s">
        <v>803</v>
      </c>
      <c r="E57" s="507">
        <v>1</v>
      </c>
      <c r="F57" s="507" t="s">
        <v>326</v>
      </c>
      <c r="G57" s="507">
        <v>1</v>
      </c>
      <c r="H57" s="507" t="s">
        <v>521</v>
      </c>
      <c r="I57" s="507">
        <v>1</v>
      </c>
      <c r="J57" s="507" t="s">
        <v>473</v>
      </c>
      <c r="K57" s="507">
        <v>1</v>
      </c>
      <c r="L57" s="507" t="s">
        <v>501</v>
      </c>
      <c r="M57" s="471">
        <v>167800</v>
      </c>
      <c r="N57" s="471">
        <v>120100</v>
      </c>
      <c r="O57" s="471">
        <v>88300</v>
      </c>
      <c r="P57" s="471">
        <v>18700</v>
      </c>
      <c r="Q57" s="471">
        <v>55400</v>
      </c>
      <c r="R57" s="471">
        <v>75700</v>
      </c>
      <c r="S57" s="471">
        <v>5600</v>
      </c>
      <c r="T57" s="471">
        <v>10700</v>
      </c>
      <c r="U57" s="471">
        <v>10000</v>
      </c>
      <c r="V57" s="471">
        <v>2400</v>
      </c>
      <c r="W57" s="471">
        <v>1200</v>
      </c>
      <c r="X57" s="471">
        <v>62100</v>
      </c>
      <c r="Y57" s="471">
        <v>66500</v>
      </c>
      <c r="Z57" s="471">
        <v>73500</v>
      </c>
      <c r="AA57" s="471">
        <v>70700</v>
      </c>
      <c r="AB57" s="471">
        <v>47800</v>
      </c>
    </row>
    <row r="58" spans="1:28">
      <c r="A58" s="452">
        <v>12963</v>
      </c>
      <c r="B58" s="452" t="s">
        <v>803</v>
      </c>
      <c r="E58" s="507">
        <v>1</v>
      </c>
      <c r="F58" s="507" t="s">
        <v>326</v>
      </c>
      <c r="G58" s="507">
        <v>1</v>
      </c>
      <c r="H58" s="507" t="s">
        <v>521</v>
      </c>
      <c r="I58" s="507">
        <v>1</v>
      </c>
      <c r="J58" s="507" t="s">
        <v>473</v>
      </c>
      <c r="K58" s="507">
        <v>1</v>
      </c>
      <c r="L58" s="507" t="s">
        <v>509</v>
      </c>
      <c r="M58" s="471">
        <v>400</v>
      </c>
      <c r="N58" s="471">
        <v>200</v>
      </c>
      <c r="O58" s="471">
        <v>200</v>
      </c>
      <c r="P58" s="471">
        <v>100</v>
      </c>
      <c r="Q58" s="471">
        <v>100</v>
      </c>
      <c r="R58" s="471">
        <v>100</v>
      </c>
      <c r="S58" s="471">
        <v>0</v>
      </c>
      <c r="T58" s="471">
        <v>100</v>
      </c>
      <c r="U58" s="471">
        <v>200</v>
      </c>
      <c r="V58" s="471">
        <v>0</v>
      </c>
      <c r="W58" s="475" t="s">
        <v>58</v>
      </c>
      <c r="X58" s="471">
        <v>100</v>
      </c>
      <c r="Y58" s="471">
        <v>0</v>
      </c>
      <c r="Z58" s="471">
        <v>100</v>
      </c>
      <c r="AA58" s="471">
        <v>100</v>
      </c>
      <c r="AB58" s="471">
        <v>200</v>
      </c>
    </row>
    <row r="59" spans="1:28">
      <c r="A59" s="452">
        <v>12964</v>
      </c>
      <c r="B59" s="452" t="s">
        <v>803</v>
      </c>
      <c r="E59" s="507">
        <v>1</v>
      </c>
      <c r="F59" s="507" t="s">
        <v>326</v>
      </c>
      <c r="G59" s="507">
        <v>1</v>
      </c>
      <c r="H59" s="507" t="s">
        <v>521</v>
      </c>
      <c r="I59" s="507">
        <v>1</v>
      </c>
      <c r="J59" s="507" t="s">
        <v>474</v>
      </c>
      <c r="K59" s="507">
        <v>1</v>
      </c>
      <c r="L59" s="507" t="s">
        <v>304</v>
      </c>
      <c r="M59" s="471">
        <v>273600</v>
      </c>
      <c r="N59" s="471">
        <v>117000</v>
      </c>
      <c r="O59" s="471">
        <v>82200</v>
      </c>
      <c r="P59" s="471">
        <v>32800</v>
      </c>
      <c r="Q59" s="471">
        <v>55800</v>
      </c>
      <c r="R59" s="471">
        <v>58700</v>
      </c>
      <c r="S59" s="471">
        <v>6000</v>
      </c>
      <c r="T59" s="471">
        <v>11600</v>
      </c>
      <c r="U59" s="471">
        <v>21100</v>
      </c>
      <c r="V59" s="471">
        <v>3800</v>
      </c>
      <c r="W59" s="471">
        <v>2000</v>
      </c>
      <c r="X59" s="471">
        <v>37200</v>
      </c>
      <c r="Y59" s="471">
        <v>47100</v>
      </c>
      <c r="Z59" s="471">
        <v>58500</v>
      </c>
      <c r="AA59" s="471">
        <v>53200</v>
      </c>
      <c r="AB59" s="471">
        <v>156700</v>
      </c>
    </row>
    <row r="60" spans="1:28">
      <c r="A60" s="452">
        <v>12965</v>
      </c>
      <c r="B60" s="452" t="s">
        <v>803</v>
      </c>
      <c r="E60" s="507">
        <v>1</v>
      </c>
      <c r="F60" s="507" t="s">
        <v>326</v>
      </c>
      <c r="G60" s="507">
        <v>1</v>
      </c>
      <c r="H60" s="507" t="s">
        <v>521</v>
      </c>
      <c r="I60" s="507">
        <v>1</v>
      </c>
      <c r="J60" s="507" t="s">
        <v>474</v>
      </c>
      <c r="K60" s="507">
        <v>1</v>
      </c>
      <c r="L60" s="507" t="s">
        <v>496</v>
      </c>
      <c r="M60" s="471">
        <v>10700</v>
      </c>
      <c r="N60" s="471">
        <v>5200</v>
      </c>
      <c r="O60" s="471">
        <v>4800</v>
      </c>
      <c r="P60" s="471">
        <v>1300</v>
      </c>
      <c r="Q60" s="471">
        <v>1800</v>
      </c>
      <c r="R60" s="471">
        <v>2000</v>
      </c>
      <c r="S60" s="471">
        <v>200</v>
      </c>
      <c r="T60" s="471">
        <v>600</v>
      </c>
      <c r="U60" s="471">
        <v>4000</v>
      </c>
      <c r="V60" s="471">
        <v>200</v>
      </c>
      <c r="W60" s="471">
        <v>100</v>
      </c>
      <c r="X60" s="471">
        <v>1200</v>
      </c>
      <c r="Y60" s="471">
        <v>400</v>
      </c>
      <c r="Z60" s="471">
        <v>700</v>
      </c>
      <c r="AA60" s="471">
        <v>500</v>
      </c>
      <c r="AB60" s="471">
        <v>5600</v>
      </c>
    </row>
    <row r="61" spans="1:28">
      <c r="A61" s="452">
        <v>12966</v>
      </c>
      <c r="B61" s="452" t="s">
        <v>803</v>
      </c>
      <c r="E61" s="507">
        <v>1</v>
      </c>
      <c r="F61" s="507" t="s">
        <v>326</v>
      </c>
      <c r="G61" s="507">
        <v>1</v>
      </c>
      <c r="H61" s="507" t="s">
        <v>521</v>
      </c>
      <c r="I61" s="507">
        <v>1</v>
      </c>
      <c r="J61" s="507" t="s">
        <v>474</v>
      </c>
      <c r="K61" s="507">
        <v>1</v>
      </c>
      <c r="L61" s="507" t="s">
        <v>500</v>
      </c>
      <c r="M61" s="471">
        <v>4200</v>
      </c>
      <c r="N61" s="471">
        <v>1700</v>
      </c>
      <c r="O61" s="471">
        <v>1600</v>
      </c>
      <c r="P61" s="471">
        <v>300</v>
      </c>
      <c r="Q61" s="471">
        <v>300</v>
      </c>
      <c r="R61" s="471">
        <v>300</v>
      </c>
      <c r="S61" s="471">
        <v>100</v>
      </c>
      <c r="T61" s="471">
        <v>0</v>
      </c>
      <c r="U61" s="471">
        <v>1300</v>
      </c>
      <c r="V61" s="471">
        <v>100</v>
      </c>
      <c r="W61" s="471">
        <v>0</v>
      </c>
      <c r="X61" s="471">
        <v>300</v>
      </c>
      <c r="Y61" s="471">
        <v>200</v>
      </c>
      <c r="Z61" s="471">
        <v>400</v>
      </c>
      <c r="AA61" s="471">
        <v>300</v>
      </c>
      <c r="AB61" s="471">
        <v>2500</v>
      </c>
    </row>
    <row r="62" spans="1:28">
      <c r="A62" s="452">
        <v>12967</v>
      </c>
      <c r="B62" s="452" t="s">
        <v>803</v>
      </c>
      <c r="E62" s="507">
        <v>1</v>
      </c>
      <c r="F62" s="507" t="s">
        <v>326</v>
      </c>
      <c r="G62" s="507">
        <v>1</v>
      </c>
      <c r="H62" s="507" t="s">
        <v>521</v>
      </c>
      <c r="I62" s="507">
        <v>1</v>
      </c>
      <c r="J62" s="507" t="s">
        <v>474</v>
      </c>
      <c r="K62" s="507">
        <v>1</v>
      </c>
      <c r="L62" s="507" t="s">
        <v>501</v>
      </c>
      <c r="M62" s="471">
        <v>258500</v>
      </c>
      <c r="N62" s="471">
        <v>110100</v>
      </c>
      <c r="O62" s="471">
        <v>75800</v>
      </c>
      <c r="P62" s="471">
        <v>31300</v>
      </c>
      <c r="Q62" s="471">
        <v>53700</v>
      </c>
      <c r="R62" s="471">
        <v>56400</v>
      </c>
      <c r="S62" s="471">
        <v>5700</v>
      </c>
      <c r="T62" s="471">
        <v>11000</v>
      </c>
      <c r="U62" s="471">
        <v>15700</v>
      </c>
      <c r="V62" s="471">
        <v>3600</v>
      </c>
      <c r="W62" s="471">
        <v>1800</v>
      </c>
      <c r="X62" s="471">
        <v>35700</v>
      </c>
      <c r="Y62" s="471">
        <v>46500</v>
      </c>
      <c r="Z62" s="471">
        <v>57400</v>
      </c>
      <c r="AA62" s="471">
        <v>52400</v>
      </c>
      <c r="AB62" s="471">
        <v>148400</v>
      </c>
    </row>
    <row r="63" spans="1:28">
      <c r="A63" s="452">
        <v>12968</v>
      </c>
      <c r="B63" s="452" t="s">
        <v>803</v>
      </c>
      <c r="E63" s="507">
        <v>1</v>
      </c>
      <c r="F63" s="507" t="s">
        <v>326</v>
      </c>
      <c r="G63" s="507">
        <v>1</v>
      </c>
      <c r="H63" s="507" t="s">
        <v>521</v>
      </c>
      <c r="I63" s="507">
        <v>1</v>
      </c>
      <c r="J63" s="507" t="s">
        <v>474</v>
      </c>
      <c r="K63" s="507">
        <v>1</v>
      </c>
      <c r="L63" s="507" t="s">
        <v>509</v>
      </c>
      <c r="M63" s="471">
        <v>200</v>
      </c>
      <c r="N63" s="471">
        <v>100</v>
      </c>
      <c r="O63" s="471">
        <v>0</v>
      </c>
      <c r="P63" s="471">
        <v>0</v>
      </c>
      <c r="Q63" s="471">
        <v>0</v>
      </c>
      <c r="R63" s="471">
        <v>0</v>
      </c>
      <c r="S63" s="475" t="s">
        <v>58</v>
      </c>
      <c r="T63" s="475" t="s">
        <v>58</v>
      </c>
      <c r="U63" s="475" t="s">
        <v>58</v>
      </c>
      <c r="V63" s="475" t="s">
        <v>58</v>
      </c>
      <c r="W63" s="475" t="s">
        <v>58</v>
      </c>
      <c r="X63" s="471">
        <v>0</v>
      </c>
      <c r="Y63" s="475" t="s">
        <v>58</v>
      </c>
      <c r="Z63" s="471">
        <v>0</v>
      </c>
      <c r="AA63" s="471">
        <v>0</v>
      </c>
      <c r="AB63" s="471">
        <v>100</v>
      </c>
    </row>
    <row r="64" spans="1:28">
      <c r="A64" s="452">
        <v>12969</v>
      </c>
      <c r="B64" s="452" t="s">
        <v>803</v>
      </c>
      <c r="E64" s="507">
        <v>1</v>
      </c>
      <c r="F64" s="507" t="s">
        <v>326</v>
      </c>
      <c r="G64" s="507">
        <v>1</v>
      </c>
      <c r="H64" s="507" t="s">
        <v>522</v>
      </c>
      <c r="I64" s="507">
        <v>1</v>
      </c>
      <c r="J64" s="507" t="s">
        <v>304</v>
      </c>
      <c r="K64" s="507">
        <v>1</v>
      </c>
      <c r="L64" s="507" t="s">
        <v>304</v>
      </c>
      <c r="M64" s="471">
        <v>8000</v>
      </c>
      <c r="N64" s="471">
        <v>4800</v>
      </c>
      <c r="O64" s="471">
        <v>4500</v>
      </c>
      <c r="P64" s="471">
        <v>1200</v>
      </c>
      <c r="Q64" s="471">
        <v>2100</v>
      </c>
      <c r="R64" s="471">
        <v>2000</v>
      </c>
      <c r="S64" s="471">
        <v>400</v>
      </c>
      <c r="T64" s="471">
        <v>800</v>
      </c>
      <c r="U64" s="471">
        <v>3900</v>
      </c>
      <c r="V64" s="471">
        <v>300</v>
      </c>
      <c r="W64" s="471">
        <v>100</v>
      </c>
      <c r="X64" s="471">
        <v>1500</v>
      </c>
      <c r="Y64" s="471">
        <v>700</v>
      </c>
      <c r="Z64" s="471">
        <v>1100</v>
      </c>
      <c r="AA64" s="471">
        <v>1000</v>
      </c>
      <c r="AB64" s="471">
        <v>2700</v>
      </c>
    </row>
    <row r="65" spans="1:28">
      <c r="A65" s="452">
        <v>12970</v>
      </c>
      <c r="B65" s="452" t="s">
        <v>803</v>
      </c>
      <c r="E65" s="507">
        <v>1</v>
      </c>
      <c r="F65" s="507" t="s">
        <v>326</v>
      </c>
      <c r="G65" s="507">
        <v>1</v>
      </c>
      <c r="H65" s="507" t="s">
        <v>549</v>
      </c>
      <c r="I65" s="507">
        <v>1</v>
      </c>
      <c r="J65" s="507" t="s">
        <v>304</v>
      </c>
      <c r="K65" s="507">
        <v>1</v>
      </c>
      <c r="L65" s="507" t="s">
        <v>304</v>
      </c>
      <c r="M65" s="471">
        <v>114900</v>
      </c>
      <c r="N65" s="471">
        <v>96400</v>
      </c>
      <c r="O65" s="471">
        <v>72600</v>
      </c>
      <c r="P65" s="471">
        <v>24600</v>
      </c>
      <c r="Q65" s="471">
        <v>53500</v>
      </c>
      <c r="R65" s="471">
        <v>66000</v>
      </c>
      <c r="S65" s="471">
        <v>5600</v>
      </c>
      <c r="T65" s="471">
        <v>10700</v>
      </c>
      <c r="U65" s="471">
        <v>5200</v>
      </c>
      <c r="V65" s="471">
        <v>3300</v>
      </c>
      <c r="W65" s="471">
        <v>900</v>
      </c>
      <c r="X65" s="471">
        <v>51200</v>
      </c>
      <c r="Y65" s="471">
        <v>61000</v>
      </c>
      <c r="Z65" s="471">
        <v>68900</v>
      </c>
      <c r="AA65" s="471">
        <v>73500</v>
      </c>
      <c r="AB65" s="471">
        <v>17200</v>
      </c>
    </row>
    <row r="66" spans="1:28">
      <c r="A66" s="452">
        <v>12971</v>
      </c>
      <c r="B66" s="452" t="s">
        <v>803</v>
      </c>
      <c r="E66" s="507">
        <v>0</v>
      </c>
      <c r="F66" s="507" t="s">
        <v>328</v>
      </c>
      <c r="G66" s="507">
        <v>1</v>
      </c>
      <c r="H66" s="507" t="s">
        <v>304</v>
      </c>
      <c r="I66" s="507">
        <v>1</v>
      </c>
      <c r="J66" s="507" t="s">
        <v>304</v>
      </c>
      <c r="K66" s="507">
        <v>1</v>
      </c>
      <c r="L66" s="507" t="s">
        <v>304</v>
      </c>
      <c r="M66" s="471">
        <v>97190</v>
      </c>
      <c r="N66" s="471">
        <v>56080</v>
      </c>
      <c r="O66" s="471">
        <v>42940</v>
      </c>
      <c r="P66" s="471">
        <v>11740</v>
      </c>
      <c r="Q66" s="471">
        <v>24490</v>
      </c>
      <c r="R66" s="471">
        <v>31960</v>
      </c>
      <c r="S66" s="471">
        <v>2610</v>
      </c>
      <c r="T66" s="471">
        <v>4880</v>
      </c>
      <c r="U66" s="471">
        <v>15830</v>
      </c>
      <c r="V66" s="471">
        <v>900</v>
      </c>
      <c r="W66" s="471">
        <v>640</v>
      </c>
      <c r="X66" s="471">
        <v>24150</v>
      </c>
      <c r="Y66" s="471">
        <v>24680</v>
      </c>
      <c r="Z66" s="471">
        <v>28960</v>
      </c>
      <c r="AA66" s="471">
        <v>25720</v>
      </c>
      <c r="AB66" s="471">
        <v>38860</v>
      </c>
    </row>
    <row r="67" spans="1:28">
      <c r="A67" s="452">
        <v>12972</v>
      </c>
      <c r="B67" s="452" t="s">
        <v>803</v>
      </c>
      <c r="E67" s="507">
        <v>0</v>
      </c>
      <c r="F67" s="507" t="s">
        <v>328</v>
      </c>
      <c r="G67" s="507">
        <v>1</v>
      </c>
      <c r="H67" s="507" t="s">
        <v>521</v>
      </c>
      <c r="I67" s="507">
        <v>1</v>
      </c>
      <c r="J67" s="507" t="s">
        <v>304</v>
      </c>
      <c r="K67" s="507">
        <v>1</v>
      </c>
      <c r="L67" s="507" t="s">
        <v>304</v>
      </c>
      <c r="M67" s="471">
        <v>96780</v>
      </c>
      <c r="N67" s="471">
        <v>55830</v>
      </c>
      <c r="O67" s="471">
        <v>42720</v>
      </c>
      <c r="P67" s="471">
        <v>11700</v>
      </c>
      <c r="Q67" s="471">
        <v>24420</v>
      </c>
      <c r="R67" s="471">
        <v>31890</v>
      </c>
      <c r="S67" s="471">
        <v>2600</v>
      </c>
      <c r="T67" s="471">
        <v>4810</v>
      </c>
      <c r="U67" s="471">
        <v>15630</v>
      </c>
      <c r="V67" s="471">
        <v>900</v>
      </c>
      <c r="W67" s="471">
        <v>630</v>
      </c>
      <c r="X67" s="471">
        <v>24100</v>
      </c>
      <c r="Y67" s="471">
        <v>24660</v>
      </c>
      <c r="Z67" s="471">
        <v>28920</v>
      </c>
      <c r="AA67" s="471">
        <v>25680</v>
      </c>
      <c r="AB67" s="471">
        <v>38700</v>
      </c>
    </row>
    <row r="68" spans="1:28">
      <c r="A68" s="452">
        <v>12973</v>
      </c>
      <c r="B68" s="452" t="s">
        <v>803</v>
      </c>
      <c r="E68" s="507">
        <v>0</v>
      </c>
      <c r="F68" s="507" t="s">
        <v>328</v>
      </c>
      <c r="G68" s="507">
        <v>1</v>
      </c>
      <c r="H68" s="507" t="s">
        <v>521</v>
      </c>
      <c r="I68" s="507">
        <v>1</v>
      </c>
      <c r="J68" s="507" t="s">
        <v>304</v>
      </c>
      <c r="K68" s="507">
        <v>1</v>
      </c>
      <c r="L68" s="507" t="s">
        <v>496</v>
      </c>
      <c r="M68" s="471">
        <v>22500</v>
      </c>
      <c r="N68" s="471">
        <v>13910</v>
      </c>
      <c r="O68" s="471">
        <v>13230</v>
      </c>
      <c r="P68" s="471">
        <v>4440</v>
      </c>
      <c r="Q68" s="471">
        <v>6050</v>
      </c>
      <c r="R68" s="471">
        <v>7550</v>
      </c>
      <c r="S68" s="471">
        <v>910</v>
      </c>
      <c r="T68" s="471">
        <v>1660</v>
      </c>
      <c r="U68" s="471">
        <v>11490</v>
      </c>
      <c r="V68" s="471">
        <v>440</v>
      </c>
      <c r="W68" s="471">
        <v>220</v>
      </c>
      <c r="X68" s="471">
        <v>5060</v>
      </c>
      <c r="Y68" s="471">
        <v>2850</v>
      </c>
      <c r="Z68" s="471">
        <v>4260</v>
      </c>
      <c r="AA68" s="471">
        <v>1560</v>
      </c>
      <c r="AB68" s="471">
        <v>7350</v>
      </c>
    </row>
    <row r="69" spans="1:28">
      <c r="A69" s="452">
        <v>12974</v>
      </c>
      <c r="B69" s="452" t="s">
        <v>803</v>
      </c>
      <c r="E69" s="507">
        <v>0</v>
      </c>
      <c r="F69" s="507" t="s">
        <v>328</v>
      </c>
      <c r="G69" s="507">
        <v>1</v>
      </c>
      <c r="H69" s="507" t="s">
        <v>521</v>
      </c>
      <c r="I69" s="507">
        <v>1</v>
      </c>
      <c r="J69" s="507" t="s">
        <v>304</v>
      </c>
      <c r="K69" s="507">
        <v>1</v>
      </c>
      <c r="L69" s="507" t="s">
        <v>500</v>
      </c>
      <c r="M69" s="471">
        <v>930</v>
      </c>
      <c r="N69" s="471">
        <v>520</v>
      </c>
      <c r="O69" s="471">
        <v>450</v>
      </c>
      <c r="P69" s="471">
        <v>150</v>
      </c>
      <c r="Q69" s="471">
        <v>150</v>
      </c>
      <c r="R69" s="471">
        <v>210</v>
      </c>
      <c r="S69" s="475" t="s">
        <v>58</v>
      </c>
      <c r="T69" s="471">
        <v>40</v>
      </c>
      <c r="U69" s="471">
        <v>410</v>
      </c>
      <c r="V69" s="475" t="s">
        <v>58</v>
      </c>
      <c r="W69" s="475" t="s">
        <v>58</v>
      </c>
      <c r="X69" s="471">
        <v>110</v>
      </c>
      <c r="Y69" s="471">
        <v>40</v>
      </c>
      <c r="Z69" s="471">
        <v>160</v>
      </c>
      <c r="AA69" s="471">
        <v>60</v>
      </c>
      <c r="AB69" s="471">
        <v>300</v>
      </c>
    </row>
    <row r="70" spans="1:28">
      <c r="A70" s="452">
        <v>12975</v>
      </c>
      <c r="B70" s="452" t="s">
        <v>803</v>
      </c>
      <c r="E70" s="507">
        <v>0</v>
      </c>
      <c r="F70" s="507" t="s">
        <v>328</v>
      </c>
      <c r="G70" s="507">
        <v>1</v>
      </c>
      <c r="H70" s="507" t="s">
        <v>521</v>
      </c>
      <c r="I70" s="507">
        <v>1</v>
      </c>
      <c r="J70" s="507" t="s">
        <v>304</v>
      </c>
      <c r="K70" s="507">
        <v>1</v>
      </c>
      <c r="L70" s="507" t="s">
        <v>501</v>
      </c>
      <c r="M70" s="471">
        <v>73250</v>
      </c>
      <c r="N70" s="471">
        <v>41380</v>
      </c>
      <c r="O70" s="471">
        <v>29040</v>
      </c>
      <c r="P70" s="471">
        <v>7100</v>
      </c>
      <c r="Q70" s="471">
        <v>18220</v>
      </c>
      <c r="R70" s="471">
        <v>24120</v>
      </c>
      <c r="S70" s="471">
        <v>1690</v>
      </c>
      <c r="T70" s="471">
        <v>3110</v>
      </c>
      <c r="U70" s="471">
        <v>3720</v>
      </c>
      <c r="V70" s="471">
        <v>460</v>
      </c>
      <c r="W70" s="471">
        <v>410</v>
      </c>
      <c r="X70" s="471">
        <v>18900</v>
      </c>
      <c r="Y70" s="471">
        <v>21780</v>
      </c>
      <c r="Z70" s="471">
        <v>24470</v>
      </c>
      <c r="AA70" s="471">
        <v>24070</v>
      </c>
      <c r="AB70" s="471">
        <v>30990</v>
      </c>
    </row>
    <row r="71" spans="1:28">
      <c r="A71" s="452">
        <v>12976</v>
      </c>
      <c r="B71" s="452" t="s">
        <v>803</v>
      </c>
      <c r="E71" s="507">
        <v>0</v>
      </c>
      <c r="F71" s="507" t="s">
        <v>328</v>
      </c>
      <c r="G71" s="507">
        <v>1</v>
      </c>
      <c r="H71" s="507" t="s">
        <v>521</v>
      </c>
      <c r="I71" s="507">
        <v>1</v>
      </c>
      <c r="J71" s="507" t="s">
        <v>304</v>
      </c>
      <c r="K71" s="507">
        <v>1</v>
      </c>
      <c r="L71" s="507" t="s">
        <v>509</v>
      </c>
      <c r="M71" s="471">
        <v>100</v>
      </c>
      <c r="N71" s="471">
        <v>20</v>
      </c>
      <c r="O71" s="475" t="s">
        <v>58</v>
      </c>
      <c r="P71" s="475" t="s">
        <v>58</v>
      </c>
      <c r="Q71" s="475" t="s">
        <v>58</v>
      </c>
      <c r="R71" s="475" t="s">
        <v>58</v>
      </c>
      <c r="S71" s="475" t="s">
        <v>58</v>
      </c>
      <c r="T71" s="475" t="s">
        <v>58</v>
      </c>
      <c r="U71" s="475" t="s">
        <v>58</v>
      </c>
      <c r="V71" s="475" t="s">
        <v>58</v>
      </c>
      <c r="W71" s="475" t="s">
        <v>58</v>
      </c>
      <c r="X71" s="471">
        <v>20</v>
      </c>
      <c r="Y71" s="475" t="s">
        <v>58</v>
      </c>
      <c r="Z71" s="471">
        <v>20</v>
      </c>
      <c r="AA71" s="475" t="s">
        <v>58</v>
      </c>
      <c r="AB71" s="471">
        <v>50</v>
      </c>
    </row>
    <row r="72" spans="1:28">
      <c r="A72" s="452">
        <v>12977</v>
      </c>
      <c r="B72" s="452" t="s">
        <v>803</v>
      </c>
      <c r="E72" s="507">
        <v>0</v>
      </c>
      <c r="F72" s="507" t="s">
        <v>328</v>
      </c>
      <c r="G72" s="507">
        <v>1</v>
      </c>
      <c r="H72" s="507" t="s">
        <v>521</v>
      </c>
      <c r="I72" s="507">
        <v>1</v>
      </c>
      <c r="J72" s="507" t="s">
        <v>473</v>
      </c>
      <c r="K72" s="507">
        <v>1</v>
      </c>
      <c r="L72" s="507" t="s">
        <v>304</v>
      </c>
      <c r="M72" s="471">
        <v>56750</v>
      </c>
      <c r="N72" s="471">
        <v>41800</v>
      </c>
      <c r="O72" s="471">
        <v>33780</v>
      </c>
      <c r="P72" s="471">
        <v>8390</v>
      </c>
      <c r="Q72" s="471">
        <v>18770</v>
      </c>
      <c r="R72" s="471">
        <v>25520</v>
      </c>
      <c r="S72" s="471">
        <v>2040</v>
      </c>
      <c r="T72" s="471">
        <v>3720</v>
      </c>
      <c r="U72" s="471">
        <v>13470</v>
      </c>
      <c r="V72" s="471">
        <v>810</v>
      </c>
      <c r="W72" s="471">
        <v>510</v>
      </c>
      <c r="X72" s="471">
        <v>19110</v>
      </c>
      <c r="Y72" s="471">
        <v>18700</v>
      </c>
      <c r="Z72" s="471">
        <v>22180</v>
      </c>
      <c r="AA72" s="471">
        <v>18650</v>
      </c>
      <c r="AB72" s="471">
        <v>14950</v>
      </c>
    </row>
    <row r="73" spans="1:28">
      <c r="A73" s="452">
        <v>12978</v>
      </c>
      <c r="B73" s="452" t="s">
        <v>803</v>
      </c>
      <c r="E73" s="507">
        <v>0</v>
      </c>
      <c r="F73" s="507" t="s">
        <v>328</v>
      </c>
      <c r="G73" s="507">
        <v>1</v>
      </c>
      <c r="H73" s="507" t="s">
        <v>521</v>
      </c>
      <c r="I73" s="507">
        <v>1</v>
      </c>
      <c r="J73" s="507" t="s">
        <v>473</v>
      </c>
      <c r="K73" s="507">
        <v>1</v>
      </c>
      <c r="L73" s="507" t="s">
        <v>496</v>
      </c>
      <c r="M73" s="471">
        <v>20230</v>
      </c>
      <c r="N73" s="471">
        <v>13290</v>
      </c>
      <c r="O73" s="471">
        <v>12700</v>
      </c>
      <c r="P73" s="471">
        <v>4250</v>
      </c>
      <c r="Q73" s="471">
        <v>5890</v>
      </c>
      <c r="R73" s="471">
        <v>7390</v>
      </c>
      <c r="S73" s="471">
        <v>910</v>
      </c>
      <c r="T73" s="471">
        <v>1630</v>
      </c>
      <c r="U73" s="471">
        <v>11050</v>
      </c>
      <c r="V73" s="471">
        <v>440</v>
      </c>
      <c r="W73" s="471">
        <v>220</v>
      </c>
      <c r="X73" s="471">
        <v>4860</v>
      </c>
      <c r="Y73" s="471">
        <v>2750</v>
      </c>
      <c r="Z73" s="471">
        <v>4210</v>
      </c>
      <c r="AA73" s="471">
        <v>1430</v>
      </c>
      <c r="AB73" s="471">
        <v>6940</v>
      </c>
    </row>
    <row r="74" spans="1:28">
      <c r="A74" s="452">
        <v>12979</v>
      </c>
      <c r="B74" s="452" t="s">
        <v>803</v>
      </c>
      <c r="E74" s="507">
        <v>0</v>
      </c>
      <c r="F74" s="507" t="s">
        <v>328</v>
      </c>
      <c r="G74" s="507">
        <v>1</v>
      </c>
      <c r="H74" s="507" t="s">
        <v>521</v>
      </c>
      <c r="I74" s="507">
        <v>1</v>
      </c>
      <c r="J74" s="507" t="s">
        <v>473</v>
      </c>
      <c r="K74" s="507">
        <v>1</v>
      </c>
      <c r="L74" s="507" t="s">
        <v>500</v>
      </c>
      <c r="M74" s="471">
        <v>550</v>
      </c>
      <c r="N74" s="471">
        <v>400</v>
      </c>
      <c r="O74" s="471">
        <v>330</v>
      </c>
      <c r="P74" s="471">
        <v>150</v>
      </c>
      <c r="Q74" s="471">
        <v>150</v>
      </c>
      <c r="R74" s="471">
        <v>210</v>
      </c>
      <c r="S74" s="475" t="s">
        <v>58</v>
      </c>
      <c r="T74" s="471">
        <v>40</v>
      </c>
      <c r="U74" s="471">
        <v>300</v>
      </c>
      <c r="V74" s="475" t="s">
        <v>58</v>
      </c>
      <c r="W74" s="475" t="s">
        <v>58</v>
      </c>
      <c r="X74" s="471">
        <v>110</v>
      </c>
      <c r="Y74" s="471">
        <v>40</v>
      </c>
      <c r="Z74" s="471">
        <v>120</v>
      </c>
      <c r="AA74" s="471">
        <v>40</v>
      </c>
      <c r="AB74" s="471">
        <v>150</v>
      </c>
    </row>
    <row r="75" spans="1:28">
      <c r="A75" s="452">
        <v>12980</v>
      </c>
      <c r="B75" s="452" t="s">
        <v>803</v>
      </c>
      <c r="E75" s="507">
        <v>0</v>
      </c>
      <c r="F75" s="507" t="s">
        <v>328</v>
      </c>
      <c r="G75" s="507">
        <v>1</v>
      </c>
      <c r="H75" s="507" t="s">
        <v>521</v>
      </c>
      <c r="I75" s="507">
        <v>1</v>
      </c>
      <c r="J75" s="507" t="s">
        <v>473</v>
      </c>
      <c r="K75" s="507">
        <v>1</v>
      </c>
      <c r="L75" s="507" t="s">
        <v>501</v>
      </c>
      <c r="M75" s="471">
        <v>35920</v>
      </c>
      <c r="N75" s="471">
        <v>28110</v>
      </c>
      <c r="O75" s="471">
        <v>20740</v>
      </c>
      <c r="P75" s="471">
        <v>3990</v>
      </c>
      <c r="Q75" s="471">
        <v>12740</v>
      </c>
      <c r="R75" s="471">
        <v>17930</v>
      </c>
      <c r="S75" s="471">
        <v>1130</v>
      </c>
      <c r="T75" s="471">
        <v>2060</v>
      </c>
      <c r="U75" s="471">
        <v>2120</v>
      </c>
      <c r="V75" s="471">
        <v>370</v>
      </c>
      <c r="W75" s="471">
        <v>290</v>
      </c>
      <c r="X75" s="471">
        <v>14130</v>
      </c>
      <c r="Y75" s="471">
        <v>15910</v>
      </c>
      <c r="Z75" s="471">
        <v>17850</v>
      </c>
      <c r="AA75" s="471">
        <v>17190</v>
      </c>
      <c r="AB75" s="471">
        <v>7810</v>
      </c>
    </row>
    <row r="76" spans="1:28">
      <c r="A76" s="452">
        <v>12981</v>
      </c>
      <c r="B76" s="452" t="s">
        <v>803</v>
      </c>
      <c r="E76" s="507">
        <v>0</v>
      </c>
      <c r="F76" s="507" t="s">
        <v>328</v>
      </c>
      <c r="G76" s="507">
        <v>1</v>
      </c>
      <c r="H76" s="507" t="s">
        <v>521</v>
      </c>
      <c r="I76" s="507">
        <v>1</v>
      </c>
      <c r="J76" s="507" t="s">
        <v>473</v>
      </c>
      <c r="K76" s="507">
        <v>1</v>
      </c>
      <c r="L76" s="507" t="s">
        <v>509</v>
      </c>
      <c r="M76" s="471">
        <v>50</v>
      </c>
      <c r="N76" s="475" t="s">
        <v>58</v>
      </c>
      <c r="O76" s="475" t="s">
        <v>58</v>
      </c>
      <c r="P76" s="475" t="s">
        <v>58</v>
      </c>
      <c r="Q76" s="475" t="s">
        <v>58</v>
      </c>
      <c r="R76" s="475" t="s">
        <v>58</v>
      </c>
      <c r="S76" s="475" t="s">
        <v>58</v>
      </c>
      <c r="T76" s="475" t="s">
        <v>58</v>
      </c>
      <c r="U76" s="475" t="s">
        <v>58</v>
      </c>
      <c r="V76" s="475" t="s">
        <v>58</v>
      </c>
      <c r="W76" s="475" t="s">
        <v>58</v>
      </c>
      <c r="X76" s="475" t="s">
        <v>58</v>
      </c>
      <c r="Y76" s="475" t="s">
        <v>58</v>
      </c>
      <c r="Z76" s="475" t="s">
        <v>58</v>
      </c>
      <c r="AA76" s="475" t="s">
        <v>58</v>
      </c>
      <c r="AB76" s="471">
        <v>50</v>
      </c>
    </row>
    <row r="77" spans="1:28">
      <c r="A77" s="452">
        <v>12982</v>
      </c>
      <c r="B77" s="452" t="s">
        <v>803</v>
      </c>
      <c r="E77" s="507">
        <v>0</v>
      </c>
      <c r="F77" s="507" t="s">
        <v>328</v>
      </c>
      <c r="G77" s="507">
        <v>1</v>
      </c>
      <c r="H77" s="507" t="s">
        <v>521</v>
      </c>
      <c r="I77" s="507">
        <v>1</v>
      </c>
      <c r="J77" s="507" t="s">
        <v>474</v>
      </c>
      <c r="K77" s="507">
        <v>1</v>
      </c>
      <c r="L77" s="507" t="s">
        <v>304</v>
      </c>
      <c r="M77" s="471">
        <v>37780</v>
      </c>
      <c r="N77" s="471">
        <v>14030</v>
      </c>
      <c r="O77" s="471">
        <v>8940</v>
      </c>
      <c r="P77" s="471">
        <v>3300</v>
      </c>
      <c r="Q77" s="471">
        <v>5650</v>
      </c>
      <c r="R77" s="471">
        <v>6370</v>
      </c>
      <c r="S77" s="471">
        <v>560</v>
      </c>
      <c r="T77" s="471">
        <v>1090</v>
      </c>
      <c r="U77" s="471">
        <v>2160</v>
      </c>
      <c r="V77" s="471">
        <v>90</v>
      </c>
      <c r="W77" s="471">
        <v>120</v>
      </c>
      <c r="X77" s="471">
        <v>4990</v>
      </c>
      <c r="Y77" s="471">
        <v>5960</v>
      </c>
      <c r="Z77" s="471">
        <v>6740</v>
      </c>
      <c r="AA77" s="471">
        <v>7030</v>
      </c>
      <c r="AB77" s="471">
        <v>23750</v>
      </c>
    </row>
    <row r="78" spans="1:28">
      <c r="A78" s="452">
        <v>12983</v>
      </c>
      <c r="B78" s="452" t="s">
        <v>803</v>
      </c>
      <c r="E78" s="507">
        <v>0</v>
      </c>
      <c r="F78" s="507" t="s">
        <v>328</v>
      </c>
      <c r="G78" s="507">
        <v>1</v>
      </c>
      <c r="H78" s="507" t="s">
        <v>521</v>
      </c>
      <c r="I78" s="507">
        <v>1</v>
      </c>
      <c r="J78" s="507" t="s">
        <v>474</v>
      </c>
      <c r="K78" s="507">
        <v>1</v>
      </c>
      <c r="L78" s="507" t="s">
        <v>496</v>
      </c>
      <c r="M78" s="471">
        <v>1030</v>
      </c>
      <c r="N78" s="471">
        <v>620</v>
      </c>
      <c r="O78" s="471">
        <v>520</v>
      </c>
      <c r="P78" s="471">
        <v>190</v>
      </c>
      <c r="Q78" s="471">
        <v>160</v>
      </c>
      <c r="R78" s="471">
        <v>170</v>
      </c>
      <c r="S78" s="475" t="s">
        <v>58</v>
      </c>
      <c r="T78" s="471">
        <v>30</v>
      </c>
      <c r="U78" s="471">
        <v>440</v>
      </c>
      <c r="V78" s="475" t="s">
        <v>58</v>
      </c>
      <c r="W78" s="475" t="s">
        <v>58</v>
      </c>
      <c r="X78" s="471">
        <v>200</v>
      </c>
      <c r="Y78" s="471">
        <v>90</v>
      </c>
      <c r="Z78" s="471">
        <v>50</v>
      </c>
      <c r="AA78" s="471">
        <v>130</v>
      </c>
      <c r="AB78" s="471">
        <v>410</v>
      </c>
    </row>
    <row r="79" spans="1:28">
      <c r="A79" s="452">
        <v>12984</v>
      </c>
      <c r="B79" s="452" t="s">
        <v>803</v>
      </c>
      <c r="E79" s="507">
        <v>0</v>
      </c>
      <c r="F79" s="507" t="s">
        <v>328</v>
      </c>
      <c r="G79" s="507">
        <v>1</v>
      </c>
      <c r="H79" s="507" t="s">
        <v>521</v>
      </c>
      <c r="I79" s="507">
        <v>1</v>
      </c>
      <c r="J79" s="507" t="s">
        <v>474</v>
      </c>
      <c r="K79" s="507">
        <v>1</v>
      </c>
      <c r="L79" s="507" t="s">
        <v>500</v>
      </c>
      <c r="M79" s="471">
        <v>270</v>
      </c>
      <c r="N79" s="471">
        <v>120</v>
      </c>
      <c r="O79" s="471">
        <v>120</v>
      </c>
      <c r="P79" s="475" t="s">
        <v>58</v>
      </c>
      <c r="Q79" s="475" t="s">
        <v>58</v>
      </c>
      <c r="R79" s="475" t="s">
        <v>58</v>
      </c>
      <c r="S79" s="475" t="s">
        <v>58</v>
      </c>
      <c r="T79" s="475" t="s">
        <v>58</v>
      </c>
      <c r="U79" s="471">
        <v>120</v>
      </c>
      <c r="V79" s="475" t="s">
        <v>58</v>
      </c>
      <c r="W79" s="475" t="s">
        <v>58</v>
      </c>
      <c r="X79" s="475" t="s">
        <v>58</v>
      </c>
      <c r="Y79" s="475" t="s">
        <v>58</v>
      </c>
      <c r="Z79" s="471">
        <v>40</v>
      </c>
      <c r="AA79" s="471">
        <v>20</v>
      </c>
      <c r="AB79" s="471">
        <v>150</v>
      </c>
    </row>
    <row r="80" spans="1:28">
      <c r="A80" s="452">
        <v>12985</v>
      </c>
      <c r="B80" s="452" t="s">
        <v>803</v>
      </c>
      <c r="E80" s="507">
        <v>0</v>
      </c>
      <c r="F80" s="507" t="s">
        <v>328</v>
      </c>
      <c r="G80" s="507">
        <v>1</v>
      </c>
      <c r="H80" s="507" t="s">
        <v>521</v>
      </c>
      <c r="I80" s="507">
        <v>1</v>
      </c>
      <c r="J80" s="507" t="s">
        <v>474</v>
      </c>
      <c r="K80" s="507">
        <v>1</v>
      </c>
      <c r="L80" s="507" t="s">
        <v>501</v>
      </c>
      <c r="M80" s="471">
        <v>36450</v>
      </c>
      <c r="N80" s="471">
        <v>13270</v>
      </c>
      <c r="O80" s="471">
        <v>8300</v>
      </c>
      <c r="P80" s="471">
        <v>3110</v>
      </c>
      <c r="Q80" s="471">
        <v>5490</v>
      </c>
      <c r="R80" s="471">
        <v>6200</v>
      </c>
      <c r="S80" s="471">
        <v>560</v>
      </c>
      <c r="T80" s="471">
        <v>1050</v>
      </c>
      <c r="U80" s="471">
        <v>1590</v>
      </c>
      <c r="V80" s="471">
        <v>90</v>
      </c>
      <c r="W80" s="471">
        <v>120</v>
      </c>
      <c r="X80" s="471">
        <v>4770</v>
      </c>
      <c r="Y80" s="471">
        <v>5870</v>
      </c>
      <c r="Z80" s="471">
        <v>6630</v>
      </c>
      <c r="AA80" s="471">
        <v>6880</v>
      </c>
      <c r="AB80" s="471">
        <v>23190</v>
      </c>
    </row>
    <row r="81" spans="1:28">
      <c r="A81" s="452">
        <v>12986</v>
      </c>
      <c r="B81" s="452" t="s">
        <v>803</v>
      </c>
      <c r="E81" s="507">
        <v>0</v>
      </c>
      <c r="F81" s="507" t="s">
        <v>328</v>
      </c>
      <c r="G81" s="507">
        <v>1</v>
      </c>
      <c r="H81" s="507" t="s">
        <v>521</v>
      </c>
      <c r="I81" s="507">
        <v>1</v>
      </c>
      <c r="J81" s="507" t="s">
        <v>474</v>
      </c>
      <c r="K81" s="507">
        <v>1</v>
      </c>
      <c r="L81" s="507" t="s">
        <v>509</v>
      </c>
      <c r="M81" s="471">
        <v>20</v>
      </c>
      <c r="N81" s="471">
        <v>20</v>
      </c>
      <c r="O81" s="475" t="s">
        <v>58</v>
      </c>
      <c r="P81" s="475" t="s">
        <v>58</v>
      </c>
      <c r="Q81" s="475" t="s">
        <v>58</v>
      </c>
      <c r="R81" s="475" t="s">
        <v>58</v>
      </c>
      <c r="S81" s="475" t="s">
        <v>58</v>
      </c>
      <c r="T81" s="475" t="s">
        <v>58</v>
      </c>
      <c r="U81" s="475" t="s">
        <v>58</v>
      </c>
      <c r="V81" s="475" t="s">
        <v>58</v>
      </c>
      <c r="W81" s="475" t="s">
        <v>58</v>
      </c>
      <c r="X81" s="471">
        <v>20</v>
      </c>
      <c r="Y81" s="475" t="s">
        <v>58</v>
      </c>
      <c r="Z81" s="471">
        <v>20</v>
      </c>
      <c r="AA81" s="475" t="s">
        <v>58</v>
      </c>
      <c r="AB81" s="475" t="s">
        <v>58</v>
      </c>
    </row>
    <row r="82" spans="1:28">
      <c r="A82" s="452">
        <v>12987</v>
      </c>
      <c r="B82" s="452" t="s">
        <v>803</v>
      </c>
      <c r="E82" s="507">
        <v>0</v>
      </c>
      <c r="F82" s="507" t="s">
        <v>328</v>
      </c>
      <c r="G82" s="507">
        <v>1</v>
      </c>
      <c r="H82" s="507" t="s">
        <v>522</v>
      </c>
      <c r="I82" s="507">
        <v>1</v>
      </c>
      <c r="J82" s="507" t="s">
        <v>304</v>
      </c>
      <c r="K82" s="507">
        <v>1</v>
      </c>
      <c r="L82" s="507" t="s">
        <v>304</v>
      </c>
      <c r="M82" s="471">
        <v>420</v>
      </c>
      <c r="N82" s="471">
        <v>250</v>
      </c>
      <c r="O82" s="471">
        <v>220</v>
      </c>
      <c r="P82" s="471">
        <v>50</v>
      </c>
      <c r="Q82" s="471">
        <v>70</v>
      </c>
      <c r="R82" s="471">
        <v>70</v>
      </c>
      <c r="S82" s="471">
        <v>10</v>
      </c>
      <c r="T82" s="471">
        <v>70</v>
      </c>
      <c r="U82" s="471">
        <v>200</v>
      </c>
      <c r="V82" s="475" t="s">
        <v>58</v>
      </c>
      <c r="W82" s="471">
        <v>20</v>
      </c>
      <c r="X82" s="471">
        <v>50</v>
      </c>
      <c r="Y82" s="471">
        <v>10</v>
      </c>
      <c r="Z82" s="471">
        <v>50</v>
      </c>
      <c r="AA82" s="471">
        <v>30</v>
      </c>
      <c r="AB82" s="471">
        <v>170</v>
      </c>
    </row>
    <row r="83" spans="1:28">
      <c r="A83" s="452">
        <v>12988</v>
      </c>
      <c r="B83" s="452" t="s">
        <v>803</v>
      </c>
      <c r="E83" s="507">
        <v>0</v>
      </c>
      <c r="F83" s="507" t="s">
        <v>328</v>
      </c>
      <c r="G83" s="507">
        <v>1</v>
      </c>
      <c r="H83" s="507" t="s">
        <v>549</v>
      </c>
      <c r="I83" s="507">
        <v>1</v>
      </c>
      <c r="J83" s="507" t="s">
        <v>304</v>
      </c>
      <c r="K83" s="507">
        <v>1</v>
      </c>
      <c r="L83" s="507" t="s">
        <v>304</v>
      </c>
      <c r="M83" s="471">
        <v>26000</v>
      </c>
      <c r="N83" s="471">
        <v>21820</v>
      </c>
      <c r="O83" s="471">
        <v>16280</v>
      </c>
      <c r="P83" s="471">
        <v>3680</v>
      </c>
      <c r="Q83" s="471">
        <v>11350</v>
      </c>
      <c r="R83" s="471">
        <v>14900</v>
      </c>
      <c r="S83" s="471">
        <v>980</v>
      </c>
      <c r="T83" s="471">
        <v>2010</v>
      </c>
      <c r="U83" s="471">
        <v>730</v>
      </c>
      <c r="V83" s="471">
        <v>190</v>
      </c>
      <c r="W83" s="471">
        <v>50</v>
      </c>
      <c r="X83" s="471">
        <v>11860</v>
      </c>
      <c r="Y83" s="471">
        <v>13170</v>
      </c>
      <c r="Z83" s="471">
        <v>15660</v>
      </c>
      <c r="AA83" s="471">
        <v>16070</v>
      </c>
      <c r="AB83" s="471">
        <v>4140</v>
      </c>
    </row>
    <row r="84" spans="1:28">
      <c r="A84" s="452">
        <v>12989</v>
      </c>
      <c r="B84" s="452" t="s">
        <v>803</v>
      </c>
      <c r="E84" s="507">
        <v>0</v>
      </c>
      <c r="F84" s="507" t="s">
        <v>329</v>
      </c>
      <c r="G84" s="507">
        <v>1</v>
      </c>
      <c r="H84" s="507" t="s">
        <v>304</v>
      </c>
      <c r="I84" s="507">
        <v>1</v>
      </c>
      <c r="J84" s="507" t="s">
        <v>304</v>
      </c>
      <c r="K84" s="507">
        <v>1</v>
      </c>
      <c r="L84" s="507" t="s">
        <v>304</v>
      </c>
      <c r="M84" s="471">
        <v>66090</v>
      </c>
      <c r="N84" s="471">
        <v>36150</v>
      </c>
      <c r="O84" s="471">
        <v>28590</v>
      </c>
      <c r="P84" s="471">
        <v>9520</v>
      </c>
      <c r="Q84" s="471">
        <v>16700</v>
      </c>
      <c r="R84" s="471">
        <v>20290</v>
      </c>
      <c r="S84" s="471">
        <v>2000</v>
      </c>
      <c r="T84" s="471">
        <v>4010</v>
      </c>
      <c r="U84" s="471">
        <v>12660</v>
      </c>
      <c r="V84" s="471">
        <v>890</v>
      </c>
      <c r="W84" s="471">
        <v>560</v>
      </c>
      <c r="X84" s="471">
        <v>15510</v>
      </c>
      <c r="Y84" s="471">
        <v>13780</v>
      </c>
      <c r="Z84" s="471">
        <v>17850</v>
      </c>
      <c r="AA84" s="471">
        <v>14980</v>
      </c>
      <c r="AB84" s="471">
        <v>27670</v>
      </c>
    </row>
    <row r="85" spans="1:28">
      <c r="A85" s="452">
        <v>12990</v>
      </c>
      <c r="B85" s="452" t="s">
        <v>803</v>
      </c>
      <c r="E85" s="507">
        <v>0</v>
      </c>
      <c r="F85" s="507" t="s">
        <v>329</v>
      </c>
      <c r="G85" s="507">
        <v>1</v>
      </c>
      <c r="H85" s="507" t="s">
        <v>521</v>
      </c>
      <c r="I85" s="507">
        <v>1</v>
      </c>
      <c r="J85" s="507" t="s">
        <v>304</v>
      </c>
      <c r="K85" s="507">
        <v>1</v>
      </c>
      <c r="L85" s="507" t="s">
        <v>304</v>
      </c>
      <c r="M85" s="471">
        <v>65070</v>
      </c>
      <c r="N85" s="471">
        <v>35410</v>
      </c>
      <c r="O85" s="471">
        <v>27850</v>
      </c>
      <c r="P85" s="471">
        <v>9300</v>
      </c>
      <c r="Q85" s="471">
        <v>16330</v>
      </c>
      <c r="R85" s="471">
        <v>20020</v>
      </c>
      <c r="S85" s="471">
        <v>1950</v>
      </c>
      <c r="T85" s="471">
        <v>3820</v>
      </c>
      <c r="U85" s="471">
        <v>12010</v>
      </c>
      <c r="V85" s="471">
        <v>870</v>
      </c>
      <c r="W85" s="471">
        <v>560</v>
      </c>
      <c r="X85" s="471">
        <v>15230</v>
      </c>
      <c r="Y85" s="471">
        <v>13750</v>
      </c>
      <c r="Z85" s="471">
        <v>17720</v>
      </c>
      <c r="AA85" s="471">
        <v>14910</v>
      </c>
      <c r="AB85" s="471">
        <v>27430</v>
      </c>
    </row>
    <row r="86" spans="1:28">
      <c r="A86" s="452">
        <v>12991</v>
      </c>
      <c r="B86" s="452" t="s">
        <v>803</v>
      </c>
      <c r="E86" s="507">
        <v>0</v>
      </c>
      <c r="F86" s="507" t="s">
        <v>329</v>
      </c>
      <c r="G86" s="507">
        <v>1</v>
      </c>
      <c r="H86" s="507" t="s">
        <v>521</v>
      </c>
      <c r="I86" s="507">
        <v>1</v>
      </c>
      <c r="J86" s="507" t="s">
        <v>304</v>
      </c>
      <c r="K86" s="507">
        <v>1</v>
      </c>
      <c r="L86" s="507" t="s">
        <v>496</v>
      </c>
      <c r="M86" s="471">
        <v>17660</v>
      </c>
      <c r="N86" s="471">
        <v>11090</v>
      </c>
      <c r="O86" s="471">
        <v>10670</v>
      </c>
      <c r="P86" s="471">
        <v>3730</v>
      </c>
      <c r="Q86" s="471">
        <v>4810</v>
      </c>
      <c r="R86" s="471">
        <v>5700</v>
      </c>
      <c r="S86" s="471">
        <v>1000</v>
      </c>
      <c r="T86" s="471">
        <v>2020</v>
      </c>
      <c r="U86" s="471">
        <v>9620</v>
      </c>
      <c r="V86" s="471">
        <v>570</v>
      </c>
      <c r="W86" s="471">
        <v>200</v>
      </c>
      <c r="X86" s="471">
        <v>4260</v>
      </c>
      <c r="Y86" s="471">
        <v>1910</v>
      </c>
      <c r="Z86" s="471">
        <v>3210</v>
      </c>
      <c r="AA86" s="471">
        <v>1270</v>
      </c>
      <c r="AB86" s="471">
        <v>5680</v>
      </c>
    </row>
    <row r="87" spans="1:28">
      <c r="A87" s="452">
        <v>12992</v>
      </c>
      <c r="B87" s="452" t="s">
        <v>803</v>
      </c>
      <c r="E87" s="507">
        <v>0</v>
      </c>
      <c r="F87" s="507" t="s">
        <v>329</v>
      </c>
      <c r="G87" s="507">
        <v>1</v>
      </c>
      <c r="H87" s="507" t="s">
        <v>521</v>
      </c>
      <c r="I87" s="507">
        <v>1</v>
      </c>
      <c r="J87" s="507" t="s">
        <v>304</v>
      </c>
      <c r="K87" s="507">
        <v>1</v>
      </c>
      <c r="L87" s="507" t="s">
        <v>500</v>
      </c>
      <c r="M87" s="471">
        <v>760</v>
      </c>
      <c r="N87" s="471">
        <v>370</v>
      </c>
      <c r="O87" s="471">
        <v>370</v>
      </c>
      <c r="P87" s="471">
        <v>90</v>
      </c>
      <c r="Q87" s="471">
        <v>130</v>
      </c>
      <c r="R87" s="471">
        <v>200</v>
      </c>
      <c r="S87" s="471">
        <v>30</v>
      </c>
      <c r="T87" s="471">
        <v>80</v>
      </c>
      <c r="U87" s="471">
        <v>310</v>
      </c>
      <c r="V87" s="471">
        <v>30</v>
      </c>
      <c r="W87" s="475" t="s">
        <v>58</v>
      </c>
      <c r="X87" s="471">
        <v>150</v>
      </c>
      <c r="Y87" s="471">
        <v>100</v>
      </c>
      <c r="Z87" s="471">
        <v>100</v>
      </c>
      <c r="AA87" s="471">
        <v>90</v>
      </c>
      <c r="AB87" s="471">
        <v>170</v>
      </c>
    </row>
    <row r="88" spans="1:28">
      <c r="A88" s="452">
        <v>12993</v>
      </c>
      <c r="B88" s="452" t="s">
        <v>803</v>
      </c>
      <c r="E88" s="507">
        <v>0</v>
      </c>
      <c r="F88" s="507" t="s">
        <v>329</v>
      </c>
      <c r="G88" s="507">
        <v>1</v>
      </c>
      <c r="H88" s="507" t="s">
        <v>521</v>
      </c>
      <c r="I88" s="507">
        <v>1</v>
      </c>
      <c r="J88" s="507" t="s">
        <v>304</v>
      </c>
      <c r="K88" s="507">
        <v>1</v>
      </c>
      <c r="L88" s="507" t="s">
        <v>501</v>
      </c>
      <c r="M88" s="471">
        <v>46620</v>
      </c>
      <c r="N88" s="471">
        <v>23920</v>
      </c>
      <c r="O88" s="471">
        <v>16790</v>
      </c>
      <c r="P88" s="471">
        <v>5480</v>
      </c>
      <c r="Q88" s="471">
        <v>11390</v>
      </c>
      <c r="R88" s="471">
        <v>14120</v>
      </c>
      <c r="S88" s="471">
        <v>920</v>
      </c>
      <c r="T88" s="471">
        <v>1720</v>
      </c>
      <c r="U88" s="471">
        <v>2060</v>
      </c>
      <c r="V88" s="471">
        <v>270</v>
      </c>
      <c r="W88" s="471">
        <v>360</v>
      </c>
      <c r="X88" s="471">
        <v>10820</v>
      </c>
      <c r="Y88" s="471">
        <v>11730</v>
      </c>
      <c r="Z88" s="471">
        <v>14420</v>
      </c>
      <c r="AA88" s="471">
        <v>13550</v>
      </c>
      <c r="AB88" s="471">
        <v>21590</v>
      </c>
    </row>
    <row r="89" spans="1:28">
      <c r="A89" s="452">
        <v>12994</v>
      </c>
      <c r="B89" s="452" t="s">
        <v>803</v>
      </c>
      <c r="E89" s="507">
        <v>0</v>
      </c>
      <c r="F89" s="507" t="s">
        <v>329</v>
      </c>
      <c r="G89" s="507">
        <v>1</v>
      </c>
      <c r="H89" s="507" t="s">
        <v>521</v>
      </c>
      <c r="I89" s="507">
        <v>1</v>
      </c>
      <c r="J89" s="507" t="s">
        <v>304</v>
      </c>
      <c r="K89" s="507">
        <v>1</v>
      </c>
      <c r="L89" s="507" t="s">
        <v>509</v>
      </c>
      <c r="M89" s="471">
        <v>30</v>
      </c>
      <c r="N89" s="471">
        <v>30</v>
      </c>
      <c r="O89" s="471">
        <v>30</v>
      </c>
      <c r="P89" s="475" t="s">
        <v>58</v>
      </c>
      <c r="Q89" s="475" t="s">
        <v>58</v>
      </c>
      <c r="R89" s="475" t="s">
        <v>58</v>
      </c>
      <c r="S89" s="475" t="s">
        <v>58</v>
      </c>
      <c r="T89" s="475" t="s">
        <v>58</v>
      </c>
      <c r="U89" s="471">
        <v>30</v>
      </c>
      <c r="V89" s="475" t="s">
        <v>58</v>
      </c>
      <c r="W89" s="475" t="s">
        <v>58</v>
      </c>
      <c r="X89" s="475" t="s">
        <v>58</v>
      </c>
      <c r="Y89" s="475" t="s">
        <v>58</v>
      </c>
      <c r="Z89" s="475" t="s">
        <v>58</v>
      </c>
      <c r="AA89" s="475" t="s">
        <v>58</v>
      </c>
      <c r="AB89" s="475" t="s">
        <v>58</v>
      </c>
    </row>
    <row r="90" spans="1:28">
      <c r="A90" s="452">
        <v>12995</v>
      </c>
      <c r="B90" s="452" t="s">
        <v>803</v>
      </c>
      <c r="E90" s="507">
        <v>0</v>
      </c>
      <c r="F90" s="507" t="s">
        <v>329</v>
      </c>
      <c r="G90" s="507">
        <v>1</v>
      </c>
      <c r="H90" s="507" t="s">
        <v>521</v>
      </c>
      <c r="I90" s="507">
        <v>1</v>
      </c>
      <c r="J90" s="507" t="s">
        <v>473</v>
      </c>
      <c r="K90" s="507">
        <v>1</v>
      </c>
      <c r="L90" s="507" t="s">
        <v>304</v>
      </c>
      <c r="M90" s="471">
        <v>33300</v>
      </c>
      <c r="N90" s="471">
        <v>23840</v>
      </c>
      <c r="O90" s="471">
        <v>19840</v>
      </c>
      <c r="P90" s="471">
        <v>5390</v>
      </c>
      <c r="Q90" s="471">
        <v>10790</v>
      </c>
      <c r="R90" s="471">
        <v>13750</v>
      </c>
      <c r="S90" s="471">
        <v>1480</v>
      </c>
      <c r="T90" s="471">
        <v>2870</v>
      </c>
      <c r="U90" s="471">
        <v>10510</v>
      </c>
      <c r="V90" s="471">
        <v>780</v>
      </c>
      <c r="W90" s="471">
        <v>360</v>
      </c>
      <c r="X90" s="471">
        <v>10780</v>
      </c>
      <c r="Y90" s="471">
        <v>8710</v>
      </c>
      <c r="Z90" s="471">
        <v>12000</v>
      </c>
      <c r="AA90" s="471">
        <v>8830</v>
      </c>
      <c r="AB90" s="471">
        <v>9470</v>
      </c>
    </row>
    <row r="91" spans="1:28">
      <c r="A91" s="452">
        <v>12996</v>
      </c>
      <c r="B91" s="452" t="s">
        <v>803</v>
      </c>
      <c r="E91" s="507">
        <v>0</v>
      </c>
      <c r="F91" s="507" t="s">
        <v>329</v>
      </c>
      <c r="G91" s="507">
        <v>1</v>
      </c>
      <c r="H91" s="507" t="s">
        <v>521</v>
      </c>
      <c r="I91" s="507">
        <v>1</v>
      </c>
      <c r="J91" s="507" t="s">
        <v>473</v>
      </c>
      <c r="K91" s="507">
        <v>1</v>
      </c>
      <c r="L91" s="507" t="s">
        <v>496</v>
      </c>
      <c r="M91" s="471">
        <v>15730</v>
      </c>
      <c r="N91" s="471">
        <v>10720</v>
      </c>
      <c r="O91" s="471">
        <v>10310</v>
      </c>
      <c r="P91" s="471">
        <v>3670</v>
      </c>
      <c r="Q91" s="471">
        <v>4750</v>
      </c>
      <c r="R91" s="471">
        <v>5570</v>
      </c>
      <c r="S91" s="471">
        <v>1000</v>
      </c>
      <c r="T91" s="471">
        <v>1990</v>
      </c>
      <c r="U91" s="471">
        <v>9280</v>
      </c>
      <c r="V91" s="471">
        <v>550</v>
      </c>
      <c r="W91" s="471">
        <v>180</v>
      </c>
      <c r="X91" s="471">
        <v>4140</v>
      </c>
      <c r="Y91" s="471">
        <v>1900</v>
      </c>
      <c r="Z91" s="471">
        <v>3160</v>
      </c>
      <c r="AA91" s="471">
        <v>1210</v>
      </c>
      <c r="AB91" s="471">
        <v>5010</v>
      </c>
    </row>
    <row r="92" spans="1:28">
      <c r="A92" s="452">
        <v>12997</v>
      </c>
      <c r="B92" s="452" t="s">
        <v>803</v>
      </c>
      <c r="E92" s="507">
        <v>0</v>
      </c>
      <c r="F92" s="507" t="s">
        <v>329</v>
      </c>
      <c r="G92" s="507">
        <v>1</v>
      </c>
      <c r="H92" s="507" t="s">
        <v>521</v>
      </c>
      <c r="I92" s="507">
        <v>1</v>
      </c>
      <c r="J92" s="507" t="s">
        <v>473</v>
      </c>
      <c r="K92" s="507">
        <v>1</v>
      </c>
      <c r="L92" s="507" t="s">
        <v>500</v>
      </c>
      <c r="M92" s="471">
        <v>380</v>
      </c>
      <c r="N92" s="471">
        <v>290</v>
      </c>
      <c r="O92" s="471">
        <v>290</v>
      </c>
      <c r="P92" s="471">
        <v>70</v>
      </c>
      <c r="Q92" s="471">
        <v>130</v>
      </c>
      <c r="R92" s="471">
        <v>180</v>
      </c>
      <c r="S92" s="471">
        <v>30</v>
      </c>
      <c r="T92" s="471">
        <v>80</v>
      </c>
      <c r="U92" s="471">
        <v>230</v>
      </c>
      <c r="V92" s="471">
        <v>30</v>
      </c>
      <c r="W92" s="475" t="s">
        <v>58</v>
      </c>
      <c r="X92" s="471">
        <v>130</v>
      </c>
      <c r="Y92" s="471">
        <v>100</v>
      </c>
      <c r="Z92" s="471">
        <v>70</v>
      </c>
      <c r="AA92" s="471">
        <v>60</v>
      </c>
      <c r="AB92" s="471">
        <v>90</v>
      </c>
    </row>
    <row r="93" spans="1:28">
      <c r="A93" s="452">
        <v>12998</v>
      </c>
      <c r="B93" s="452" t="s">
        <v>803</v>
      </c>
      <c r="E93" s="507">
        <v>0</v>
      </c>
      <c r="F93" s="507" t="s">
        <v>329</v>
      </c>
      <c r="G93" s="507">
        <v>1</v>
      </c>
      <c r="H93" s="507" t="s">
        <v>521</v>
      </c>
      <c r="I93" s="507">
        <v>1</v>
      </c>
      <c r="J93" s="507" t="s">
        <v>473</v>
      </c>
      <c r="K93" s="507">
        <v>1</v>
      </c>
      <c r="L93" s="507" t="s">
        <v>501</v>
      </c>
      <c r="M93" s="471">
        <v>17160</v>
      </c>
      <c r="N93" s="471">
        <v>12800</v>
      </c>
      <c r="O93" s="471">
        <v>9220</v>
      </c>
      <c r="P93" s="471">
        <v>1650</v>
      </c>
      <c r="Q93" s="471">
        <v>5910</v>
      </c>
      <c r="R93" s="471">
        <v>8010</v>
      </c>
      <c r="S93" s="471">
        <v>460</v>
      </c>
      <c r="T93" s="471">
        <v>800</v>
      </c>
      <c r="U93" s="471">
        <v>980</v>
      </c>
      <c r="V93" s="471">
        <v>200</v>
      </c>
      <c r="W93" s="471">
        <v>180</v>
      </c>
      <c r="X93" s="471">
        <v>6520</v>
      </c>
      <c r="Y93" s="471">
        <v>6710</v>
      </c>
      <c r="Z93" s="471">
        <v>8770</v>
      </c>
      <c r="AA93" s="471">
        <v>7560</v>
      </c>
      <c r="AB93" s="471">
        <v>4360</v>
      </c>
    </row>
    <row r="94" spans="1:28">
      <c r="A94" s="452">
        <v>12999</v>
      </c>
      <c r="B94" s="452" t="s">
        <v>803</v>
      </c>
      <c r="E94" s="507">
        <v>0</v>
      </c>
      <c r="F94" s="507" t="s">
        <v>329</v>
      </c>
      <c r="G94" s="507">
        <v>1</v>
      </c>
      <c r="H94" s="507" t="s">
        <v>521</v>
      </c>
      <c r="I94" s="507">
        <v>1</v>
      </c>
      <c r="J94" s="507" t="s">
        <v>473</v>
      </c>
      <c r="K94" s="507">
        <v>1</v>
      </c>
      <c r="L94" s="507" t="s">
        <v>509</v>
      </c>
      <c r="M94" s="471">
        <v>30</v>
      </c>
      <c r="N94" s="471">
        <v>30</v>
      </c>
      <c r="O94" s="471">
        <v>30</v>
      </c>
      <c r="P94" s="475" t="s">
        <v>58</v>
      </c>
      <c r="Q94" s="475" t="s">
        <v>58</v>
      </c>
      <c r="R94" s="475" t="s">
        <v>58</v>
      </c>
      <c r="S94" s="475" t="s">
        <v>58</v>
      </c>
      <c r="T94" s="475" t="s">
        <v>58</v>
      </c>
      <c r="U94" s="471">
        <v>30</v>
      </c>
      <c r="V94" s="475" t="s">
        <v>58</v>
      </c>
      <c r="W94" s="475" t="s">
        <v>58</v>
      </c>
      <c r="X94" s="475" t="s">
        <v>58</v>
      </c>
      <c r="Y94" s="475" t="s">
        <v>58</v>
      </c>
      <c r="Z94" s="475" t="s">
        <v>58</v>
      </c>
      <c r="AA94" s="475" t="s">
        <v>58</v>
      </c>
      <c r="AB94" s="475" t="s">
        <v>58</v>
      </c>
    </row>
    <row r="95" spans="1:28">
      <c r="A95" s="452">
        <v>13000</v>
      </c>
      <c r="B95" s="452" t="s">
        <v>803</v>
      </c>
      <c r="E95" s="507">
        <v>0</v>
      </c>
      <c r="F95" s="507" t="s">
        <v>329</v>
      </c>
      <c r="G95" s="507">
        <v>1</v>
      </c>
      <c r="H95" s="507" t="s">
        <v>521</v>
      </c>
      <c r="I95" s="507">
        <v>1</v>
      </c>
      <c r="J95" s="507" t="s">
        <v>474</v>
      </c>
      <c r="K95" s="507">
        <v>1</v>
      </c>
      <c r="L95" s="507" t="s">
        <v>304</v>
      </c>
      <c r="M95" s="471">
        <v>29540</v>
      </c>
      <c r="N95" s="471">
        <v>11580</v>
      </c>
      <c r="O95" s="471">
        <v>8010</v>
      </c>
      <c r="P95" s="471">
        <v>3910</v>
      </c>
      <c r="Q95" s="471">
        <v>5540</v>
      </c>
      <c r="R95" s="471">
        <v>6270</v>
      </c>
      <c r="S95" s="471">
        <v>470</v>
      </c>
      <c r="T95" s="471">
        <v>950</v>
      </c>
      <c r="U95" s="471">
        <v>1500</v>
      </c>
      <c r="V95" s="471">
        <v>90</v>
      </c>
      <c r="W95" s="471">
        <v>200</v>
      </c>
      <c r="X95" s="471">
        <v>4450</v>
      </c>
      <c r="Y95" s="471">
        <v>5040</v>
      </c>
      <c r="Z95" s="471">
        <v>5730</v>
      </c>
      <c r="AA95" s="471">
        <v>6080</v>
      </c>
      <c r="AB95" s="471">
        <v>17970</v>
      </c>
    </row>
    <row r="96" spans="1:28">
      <c r="A96" s="452">
        <v>13001</v>
      </c>
      <c r="B96" s="452" t="s">
        <v>803</v>
      </c>
      <c r="E96" s="507">
        <v>0</v>
      </c>
      <c r="F96" s="507" t="s">
        <v>329</v>
      </c>
      <c r="G96" s="507">
        <v>1</v>
      </c>
      <c r="H96" s="507" t="s">
        <v>521</v>
      </c>
      <c r="I96" s="507">
        <v>1</v>
      </c>
      <c r="J96" s="507" t="s">
        <v>474</v>
      </c>
      <c r="K96" s="507">
        <v>1</v>
      </c>
      <c r="L96" s="507" t="s">
        <v>496</v>
      </c>
      <c r="M96" s="471">
        <v>1040</v>
      </c>
      <c r="N96" s="471">
        <v>370</v>
      </c>
      <c r="O96" s="471">
        <v>360</v>
      </c>
      <c r="P96" s="471">
        <v>60</v>
      </c>
      <c r="Q96" s="471">
        <v>60</v>
      </c>
      <c r="R96" s="471">
        <v>130</v>
      </c>
      <c r="S96" s="475" t="s">
        <v>58</v>
      </c>
      <c r="T96" s="471">
        <v>40</v>
      </c>
      <c r="U96" s="471">
        <v>340</v>
      </c>
      <c r="V96" s="471">
        <v>20</v>
      </c>
      <c r="W96" s="471">
        <v>20</v>
      </c>
      <c r="X96" s="471">
        <v>120</v>
      </c>
      <c r="Y96" s="471">
        <v>20</v>
      </c>
      <c r="Z96" s="471">
        <v>50</v>
      </c>
      <c r="AA96" s="471">
        <v>70</v>
      </c>
      <c r="AB96" s="471">
        <v>670</v>
      </c>
    </row>
    <row r="97" spans="1:28">
      <c r="A97" s="452">
        <v>13002</v>
      </c>
      <c r="B97" s="452" t="s">
        <v>803</v>
      </c>
      <c r="E97" s="507">
        <v>0</v>
      </c>
      <c r="F97" s="507" t="s">
        <v>329</v>
      </c>
      <c r="G97" s="507">
        <v>1</v>
      </c>
      <c r="H97" s="507" t="s">
        <v>521</v>
      </c>
      <c r="I97" s="507">
        <v>1</v>
      </c>
      <c r="J97" s="507" t="s">
        <v>474</v>
      </c>
      <c r="K97" s="507">
        <v>1</v>
      </c>
      <c r="L97" s="507" t="s">
        <v>500</v>
      </c>
      <c r="M97" s="471">
        <v>160</v>
      </c>
      <c r="N97" s="471">
        <v>90</v>
      </c>
      <c r="O97" s="471">
        <v>90</v>
      </c>
      <c r="P97" s="471">
        <v>20</v>
      </c>
      <c r="Q97" s="475" t="s">
        <v>58</v>
      </c>
      <c r="R97" s="471">
        <v>20</v>
      </c>
      <c r="S97" s="475" t="s">
        <v>58</v>
      </c>
      <c r="T97" s="475" t="s">
        <v>58</v>
      </c>
      <c r="U97" s="471">
        <v>90</v>
      </c>
      <c r="V97" s="475" t="s">
        <v>58</v>
      </c>
      <c r="W97" s="475" t="s">
        <v>58</v>
      </c>
      <c r="X97" s="471">
        <v>20</v>
      </c>
      <c r="Y97" s="475" t="s">
        <v>58</v>
      </c>
      <c r="Z97" s="471">
        <v>20</v>
      </c>
      <c r="AA97" s="471">
        <v>20</v>
      </c>
      <c r="AB97" s="471">
        <v>70</v>
      </c>
    </row>
    <row r="98" spans="1:28">
      <c r="A98" s="452">
        <v>13003</v>
      </c>
      <c r="B98" s="452" t="s">
        <v>803</v>
      </c>
      <c r="E98" s="507">
        <v>0</v>
      </c>
      <c r="F98" s="507" t="s">
        <v>329</v>
      </c>
      <c r="G98" s="507">
        <v>1</v>
      </c>
      <c r="H98" s="507" t="s">
        <v>521</v>
      </c>
      <c r="I98" s="507">
        <v>1</v>
      </c>
      <c r="J98" s="507" t="s">
        <v>474</v>
      </c>
      <c r="K98" s="507">
        <v>1</v>
      </c>
      <c r="L98" s="507" t="s">
        <v>501</v>
      </c>
      <c r="M98" s="471">
        <v>28340</v>
      </c>
      <c r="N98" s="471">
        <v>11120</v>
      </c>
      <c r="O98" s="471">
        <v>7570</v>
      </c>
      <c r="P98" s="471">
        <v>3820</v>
      </c>
      <c r="Q98" s="471">
        <v>5470</v>
      </c>
      <c r="R98" s="471">
        <v>6110</v>
      </c>
      <c r="S98" s="471">
        <v>470</v>
      </c>
      <c r="T98" s="471">
        <v>920</v>
      </c>
      <c r="U98" s="471">
        <v>1080</v>
      </c>
      <c r="V98" s="471">
        <v>70</v>
      </c>
      <c r="W98" s="471">
        <v>180</v>
      </c>
      <c r="X98" s="471">
        <v>4300</v>
      </c>
      <c r="Y98" s="471">
        <v>5020</v>
      </c>
      <c r="Z98" s="471">
        <v>5650</v>
      </c>
      <c r="AA98" s="471">
        <v>5990</v>
      </c>
      <c r="AB98" s="471">
        <v>17220</v>
      </c>
    </row>
    <row r="99" spans="1:28">
      <c r="A99" s="452">
        <v>13004</v>
      </c>
      <c r="B99" s="452" t="s">
        <v>803</v>
      </c>
      <c r="E99" s="507">
        <v>0</v>
      </c>
      <c r="F99" s="507" t="s">
        <v>329</v>
      </c>
      <c r="G99" s="507">
        <v>1</v>
      </c>
      <c r="H99" s="507" t="s">
        <v>521</v>
      </c>
      <c r="I99" s="507">
        <v>1</v>
      </c>
      <c r="J99" s="507" t="s">
        <v>474</v>
      </c>
      <c r="K99" s="507">
        <v>1</v>
      </c>
      <c r="L99" s="507" t="s">
        <v>509</v>
      </c>
      <c r="M99" s="475" t="s">
        <v>58</v>
      </c>
      <c r="N99" s="475" t="s">
        <v>58</v>
      </c>
      <c r="O99" s="475" t="s">
        <v>58</v>
      </c>
      <c r="P99" s="475" t="s">
        <v>58</v>
      </c>
      <c r="Q99" s="475" t="s">
        <v>58</v>
      </c>
      <c r="R99" s="475" t="s">
        <v>58</v>
      </c>
      <c r="S99" s="475" t="s">
        <v>58</v>
      </c>
      <c r="T99" s="475" t="s">
        <v>58</v>
      </c>
      <c r="U99" s="475" t="s">
        <v>58</v>
      </c>
      <c r="V99" s="475" t="s">
        <v>58</v>
      </c>
      <c r="W99" s="475" t="s">
        <v>58</v>
      </c>
      <c r="X99" s="475" t="s">
        <v>58</v>
      </c>
      <c r="Y99" s="475" t="s">
        <v>58</v>
      </c>
      <c r="Z99" s="475" t="s">
        <v>58</v>
      </c>
      <c r="AA99" s="475" t="s">
        <v>58</v>
      </c>
      <c r="AB99" s="475" t="s">
        <v>58</v>
      </c>
    </row>
    <row r="100" spans="1:28">
      <c r="A100" s="452">
        <v>13005</v>
      </c>
      <c r="B100" s="452" t="s">
        <v>803</v>
      </c>
      <c r="E100" s="507">
        <v>0</v>
      </c>
      <c r="F100" s="507" t="s">
        <v>329</v>
      </c>
      <c r="G100" s="507">
        <v>1</v>
      </c>
      <c r="H100" s="507" t="s">
        <v>522</v>
      </c>
      <c r="I100" s="507">
        <v>1</v>
      </c>
      <c r="J100" s="507" t="s">
        <v>304</v>
      </c>
      <c r="K100" s="507">
        <v>1</v>
      </c>
      <c r="L100" s="507" t="s">
        <v>304</v>
      </c>
      <c r="M100" s="471">
        <v>1020</v>
      </c>
      <c r="N100" s="471">
        <v>740</v>
      </c>
      <c r="O100" s="471">
        <v>740</v>
      </c>
      <c r="P100" s="471">
        <v>220</v>
      </c>
      <c r="Q100" s="471">
        <v>370</v>
      </c>
      <c r="R100" s="471">
        <v>270</v>
      </c>
      <c r="S100" s="471">
        <v>50</v>
      </c>
      <c r="T100" s="471">
        <v>190</v>
      </c>
      <c r="U100" s="471">
        <v>650</v>
      </c>
      <c r="V100" s="471">
        <v>20</v>
      </c>
      <c r="W100" s="475" t="s">
        <v>58</v>
      </c>
      <c r="X100" s="471">
        <v>280</v>
      </c>
      <c r="Y100" s="471">
        <v>30</v>
      </c>
      <c r="Z100" s="471">
        <v>130</v>
      </c>
      <c r="AA100" s="471">
        <v>70</v>
      </c>
      <c r="AB100" s="471">
        <v>240</v>
      </c>
    </row>
    <row r="101" spans="1:28">
      <c r="A101" s="452">
        <v>13006</v>
      </c>
      <c r="B101" s="452" t="s">
        <v>803</v>
      </c>
      <c r="E101" s="507">
        <v>0</v>
      </c>
      <c r="F101" s="507" t="s">
        <v>329</v>
      </c>
      <c r="G101" s="507">
        <v>1</v>
      </c>
      <c r="H101" s="507" t="s">
        <v>549</v>
      </c>
      <c r="I101" s="507">
        <v>1</v>
      </c>
      <c r="J101" s="507" t="s">
        <v>304</v>
      </c>
      <c r="K101" s="507">
        <v>1</v>
      </c>
      <c r="L101" s="507" t="s">
        <v>304</v>
      </c>
      <c r="M101" s="471">
        <v>14110</v>
      </c>
      <c r="N101" s="471">
        <v>12550</v>
      </c>
      <c r="O101" s="471">
        <v>10270</v>
      </c>
      <c r="P101" s="471">
        <v>4160</v>
      </c>
      <c r="Q101" s="471">
        <v>8040</v>
      </c>
      <c r="R101" s="471">
        <v>9540</v>
      </c>
      <c r="S101" s="471">
        <v>500</v>
      </c>
      <c r="T101" s="471">
        <v>990</v>
      </c>
      <c r="U101" s="471">
        <v>460</v>
      </c>
      <c r="V101" s="471">
        <v>130</v>
      </c>
      <c r="W101" s="471">
        <v>20</v>
      </c>
      <c r="X101" s="471">
        <v>7570</v>
      </c>
      <c r="Y101" s="471">
        <v>8750</v>
      </c>
      <c r="Z101" s="471">
        <v>9780</v>
      </c>
      <c r="AA101" s="471">
        <v>9960</v>
      </c>
      <c r="AB101" s="471">
        <v>1280</v>
      </c>
    </row>
    <row r="102" spans="1:28">
      <c r="A102" s="452">
        <v>13007</v>
      </c>
      <c r="B102" s="452" t="s">
        <v>803</v>
      </c>
      <c r="E102" s="507">
        <v>0</v>
      </c>
      <c r="F102" s="507" t="s">
        <v>330</v>
      </c>
      <c r="G102" s="507">
        <v>1</v>
      </c>
      <c r="H102" s="507" t="s">
        <v>304</v>
      </c>
      <c r="I102" s="507">
        <v>1</v>
      </c>
      <c r="J102" s="507" t="s">
        <v>304</v>
      </c>
      <c r="K102" s="507">
        <v>1</v>
      </c>
      <c r="L102" s="507" t="s">
        <v>304</v>
      </c>
      <c r="M102" s="471">
        <v>58500</v>
      </c>
      <c r="N102" s="471">
        <v>30410</v>
      </c>
      <c r="O102" s="471">
        <v>22580</v>
      </c>
      <c r="P102" s="471">
        <v>8730</v>
      </c>
      <c r="Q102" s="471">
        <v>13960</v>
      </c>
      <c r="R102" s="471">
        <v>15770</v>
      </c>
      <c r="S102" s="471">
        <v>1970</v>
      </c>
      <c r="T102" s="471">
        <v>3940</v>
      </c>
      <c r="U102" s="471">
        <v>9410</v>
      </c>
      <c r="V102" s="471">
        <v>1180</v>
      </c>
      <c r="W102" s="471">
        <v>680</v>
      </c>
      <c r="X102" s="471">
        <v>11800</v>
      </c>
      <c r="Y102" s="471">
        <v>11880</v>
      </c>
      <c r="Z102" s="471">
        <v>14960</v>
      </c>
      <c r="AA102" s="471">
        <v>12350</v>
      </c>
      <c r="AB102" s="471">
        <v>26500</v>
      </c>
    </row>
    <row r="103" spans="1:28">
      <c r="A103" s="452">
        <v>13008</v>
      </c>
      <c r="B103" s="452" t="s">
        <v>803</v>
      </c>
      <c r="E103" s="507">
        <v>0</v>
      </c>
      <c r="F103" s="507" t="s">
        <v>330</v>
      </c>
      <c r="G103" s="507">
        <v>1</v>
      </c>
      <c r="H103" s="507" t="s">
        <v>521</v>
      </c>
      <c r="I103" s="507">
        <v>1</v>
      </c>
      <c r="J103" s="507" t="s">
        <v>304</v>
      </c>
      <c r="K103" s="507">
        <v>1</v>
      </c>
      <c r="L103" s="507" t="s">
        <v>304</v>
      </c>
      <c r="M103" s="471">
        <v>57260</v>
      </c>
      <c r="N103" s="471">
        <v>29690</v>
      </c>
      <c r="O103" s="471">
        <v>21870</v>
      </c>
      <c r="P103" s="471">
        <v>8480</v>
      </c>
      <c r="Q103" s="471">
        <v>13580</v>
      </c>
      <c r="R103" s="471">
        <v>15490</v>
      </c>
      <c r="S103" s="471">
        <v>1920</v>
      </c>
      <c r="T103" s="471">
        <v>3850</v>
      </c>
      <c r="U103" s="471">
        <v>8810</v>
      </c>
      <c r="V103" s="471">
        <v>1060</v>
      </c>
      <c r="W103" s="471">
        <v>670</v>
      </c>
      <c r="X103" s="471">
        <v>11610</v>
      </c>
      <c r="Y103" s="471">
        <v>11710</v>
      </c>
      <c r="Z103" s="471">
        <v>14800</v>
      </c>
      <c r="AA103" s="471">
        <v>12110</v>
      </c>
      <c r="AB103" s="471">
        <v>26020</v>
      </c>
    </row>
    <row r="104" spans="1:28">
      <c r="A104" s="452">
        <v>13009</v>
      </c>
      <c r="B104" s="452" t="s">
        <v>803</v>
      </c>
      <c r="E104" s="507">
        <v>0</v>
      </c>
      <c r="F104" s="507" t="s">
        <v>330</v>
      </c>
      <c r="G104" s="507">
        <v>1</v>
      </c>
      <c r="H104" s="507" t="s">
        <v>521</v>
      </c>
      <c r="I104" s="507">
        <v>1</v>
      </c>
      <c r="J104" s="507" t="s">
        <v>304</v>
      </c>
      <c r="K104" s="507">
        <v>1</v>
      </c>
      <c r="L104" s="507" t="s">
        <v>496</v>
      </c>
      <c r="M104" s="471">
        <v>12720</v>
      </c>
      <c r="N104" s="471">
        <v>7990</v>
      </c>
      <c r="O104" s="471">
        <v>7540</v>
      </c>
      <c r="P104" s="471">
        <v>2720</v>
      </c>
      <c r="Q104" s="471">
        <v>3870</v>
      </c>
      <c r="R104" s="471">
        <v>4260</v>
      </c>
      <c r="S104" s="471">
        <v>690</v>
      </c>
      <c r="T104" s="471">
        <v>1180</v>
      </c>
      <c r="U104" s="471">
        <v>6270</v>
      </c>
      <c r="V104" s="471">
        <v>340</v>
      </c>
      <c r="W104" s="471">
        <v>170</v>
      </c>
      <c r="X104" s="471">
        <v>2940</v>
      </c>
      <c r="Y104" s="471">
        <v>1180</v>
      </c>
      <c r="Z104" s="471">
        <v>1990</v>
      </c>
      <c r="AA104" s="471">
        <v>1130</v>
      </c>
      <c r="AB104" s="471">
        <v>4270</v>
      </c>
    </row>
    <row r="105" spans="1:28">
      <c r="A105" s="452">
        <v>13010</v>
      </c>
      <c r="B105" s="452" t="s">
        <v>803</v>
      </c>
      <c r="E105" s="507">
        <v>0</v>
      </c>
      <c r="F105" s="507" t="s">
        <v>330</v>
      </c>
      <c r="G105" s="507">
        <v>1</v>
      </c>
      <c r="H105" s="507" t="s">
        <v>521</v>
      </c>
      <c r="I105" s="507">
        <v>1</v>
      </c>
      <c r="J105" s="507" t="s">
        <v>304</v>
      </c>
      <c r="K105" s="507">
        <v>1</v>
      </c>
      <c r="L105" s="507" t="s">
        <v>500</v>
      </c>
      <c r="M105" s="471">
        <v>1000</v>
      </c>
      <c r="N105" s="471">
        <v>480</v>
      </c>
      <c r="O105" s="471">
        <v>480</v>
      </c>
      <c r="P105" s="471">
        <v>190</v>
      </c>
      <c r="Q105" s="471">
        <v>230</v>
      </c>
      <c r="R105" s="471">
        <v>250</v>
      </c>
      <c r="S105" s="471">
        <v>70</v>
      </c>
      <c r="T105" s="475" t="s">
        <v>58</v>
      </c>
      <c r="U105" s="471">
        <v>390</v>
      </c>
      <c r="V105" s="471">
        <v>70</v>
      </c>
      <c r="W105" s="475" t="s">
        <v>58</v>
      </c>
      <c r="X105" s="471">
        <v>190</v>
      </c>
      <c r="Y105" s="471">
        <v>40</v>
      </c>
      <c r="Z105" s="471">
        <v>110</v>
      </c>
      <c r="AA105" s="471">
        <v>50</v>
      </c>
      <c r="AB105" s="471">
        <v>390</v>
      </c>
    </row>
    <row r="106" spans="1:28">
      <c r="A106" s="452">
        <v>13011</v>
      </c>
      <c r="B106" s="452" t="s">
        <v>803</v>
      </c>
      <c r="E106" s="507">
        <v>0</v>
      </c>
      <c r="F106" s="507" t="s">
        <v>330</v>
      </c>
      <c r="G106" s="507">
        <v>1</v>
      </c>
      <c r="H106" s="507" t="s">
        <v>521</v>
      </c>
      <c r="I106" s="507">
        <v>1</v>
      </c>
      <c r="J106" s="507" t="s">
        <v>304</v>
      </c>
      <c r="K106" s="507">
        <v>1</v>
      </c>
      <c r="L106" s="507" t="s">
        <v>501</v>
      </c>
      <c r="M106" s="471">
        <v>43500</v>
      </c>
      <c r="N106" s="471">
        <v>21190</v>
      </c>
      <c r="O106" s="471">
        <v>13820</v>
      </c>
      <c r="P106" s="471">
        <v>5560</v>
      </c>
      <c r="Q106" s="471">
        <v>9450</v>
      </c>
      <c r="R106" s="471">
        <v>10950</v>
      </c>
      <c r="S106" s="471">
        <v>1160</v>
      </c>
      <c r="T106" s="471">
        <v>2670</v>
      </c>
      <c r="U106" s="471">
        <v>2120</v>
      </c>
      <c r="V106" s="471">
        <v>660</v>
      </c>
      <c r="W106" s="471">
        <v>490</v>
      </c>
      <c r="X106" s="471">
        <v>8450</v>
      </c>
      <c r="Y106" s="471">
        <v>10500</v>
      </c>
      <c r="Z106" s="471">
        <v>12700</v>
      </c>
      <c r="AA106" s="471">
        <v>10900</v>
      </c>
      <c r="AB106" s="471">
        <v>21340</v>
      </c>
    </row>
    <row r="107" spans="1:28">
      <c r="A107" s="452">
        <v>13012</v>
      </c>
      <c r="B107" s="452" t="s">
        <v>803</v>
      </c>
      <c r="E107" s="507">
        <v>0</v>
      </c>
      <c r="F107" s="507" t="s">
        <v>330</v>
      </c>
      <c r="G107" s="507">
        <v>1</v>
      </c>
      <c r="H107" s="507" t="s">
        <v>521</v>
      </c>
      <c r="I107" s="507">
        <v>1</v>
      </c>
      <c r="J107" s="507" t="s">
        <v>304</v>
      </c>
      <c r="K107" s="507">
        <v>1</v>
      </c>
      <c r="L107" s="507" t="s">
        <v>509</v>
      </c>
      <c r="M107" s="471">
        <v>40</v>
      </c>
      <c r="N107" s="471">
        <v>30</v>
      </c>
      <c r="O107" s="471">
        <v>30</v>
      </c>
      <c r="P107" s="475" t="s">
        <v>58</v>
      </c>
      <c r="Q107" s="471">
        <v>30</v>
      </c>
      <c r="R107" s="471">
        <v>30</v>
      </c>
      <c r="S107" s="475" t="s">
        <v>58</v>
      </c>
      <c r="T107" s="475" t="s">
        <v>58</v>
      </c>
      <c r="U107" s="471">
        <v>30</v>
      </c>
      <c r="V107" s="475" t="s">
        <v>58</v>
      </c>
      <c r="W107" s="475" t="s">
        <v>58</v>
      </c>
      <c r="X107" s="471">
        <v>30</v>
      </c>
      <c r="Y107" s="475" t="s">
        <v>58</v>
      </c>
      <c r="Z107" s="475" t="s">
        <v>58</v>
      </c>
      <c r="AA107" s="471">
        <v>30</v>
      </c>
      <c r="AB107" s="471">
        <v>10</v>
      </c>
    </row>
    <row r="108" spans="1:28">
      <c r="A108" s="452">
        <v>13013</v>
      </c>
      <c r="B108" s="452" t="s">
        <v>803</v>
      </c>
      <c r="E108" s="507">
        <v>0</v>
      </c>
      <c r="F108" s="507" t="s">
        <v>330</v>
      </c>
      <c r="G108" s="507">
        <v>1</v>
      </c>
      <c r="H108" s="507" t="s">
        <v>521</v>
      </c>
      <c r="I108" s="507">
        <v>1</v>
      </c>
      <c r="J108" s="507" t="s">
        <v>473</v>
      </c>
      <c r="K108" s="507">
        <v>1</v>
      </c>
      <c r="L108" s="507" t="s">
        <v>304</v>
      </c>
      <c r="M108" s="471">
        <v>23610</v>
      </c>
      <c r="N108" s="471">
        <v>16490</v>
      </c>
      <c r="O108" s="471">
        <v>13700</v>
      </c>
      <c r="P108" s="471">
        <v>4900</v>
      </c>
      <c r="Q108" s="471">
        <v>7800</v>
      </c>
      <c r="R108" s="471">
        <v>9750</v>
      </c>
      <c r="S108" s="471">
        <v>1200</v>
      </c>
      <c r="T108" s="471">
        <v>2270</v>
      </c>
      <c r="U108" s="471">
        <v>6640</v>
      </c>
      <c r="V108" s="471">
        <v>490</v>
      </c>
      <c r="W108" s="471">
        <v>260</v>
      </c>
      <c r="X108" s="471">
        <v>7450</v>
      </c>
      <c r="Y108" s="471">
        <v>6040</v>
      </c>
      <c r="Z108" s="471">
        <v>7740</v>
      </c>
      <c r="AA108" s="471">
        <v>6480</v>
      </c>
      <c r="AB108" s="471">
        <v>7120</v>
      </c>
    </row>
    <row r="109" spans="1:28">
      <c r="A109" s="452">
        <v>13014</v>
      </c>
      <c r="B109" s="452" t="s">
        <v>803</v>
      </c>
      <c r="E109" s="507">
        <v>0</v>
      </c>
      <c r="F109" s="507" t="s">
        <v>330</v>
      </c>
      <c r="G109" s="507">
        <v>1</v>
      </c>
      <c r="H109" s="507" t="s">
        <v>521</v>
      </c>
      <c r="I109" s="507">
        <v>1</v>
      </c>
      <c r="J109" s="507" t="s">
        <v>473</v>
      </c>
      <c r="K109" s="507">
        <v>1</v>
      </c>
      <c r="L109" s="507" t="s">
        <v>496</v>
      </c>
      <c r="M109" s="471">
        <v>10780</v>
      </c>
      <c r="N109" s="471">
        <v>7460</v>
      </c>
      <c r="O109" s="471">
        <v>7030</v>
      </c>
      <c r="P109" s="471">
        <v>2500</v>
      </c>
      <c r="Q109" s="471">
        <v>3510</v>
      </c>
      <c r="R109" s="471">
        <v>4000</v>
      </c>
      <c r="S109" s="471">
        <v>650</v>
      </c>
      <c r="T109" s="471">
        <v>1050</v>
      </c>
      <c r="U109" s="471">
        <v>5870</v>
      </c>
      <c r="V109" s="471">
        <v>340</v>
      </c>
      <c r="W109" s="471">
        <v>170</v>
      </c>
      <c r="X109" s="471">
        <v>2870</v>
      </c>
      <c r="Y109" s="471">
        <v>1150</v>
      </c>
      <c r="Z109" s="471">
        <v>1930</v>
      </c>
      <c r="AA109" s="471">
        <v>1060</v>
      </c>
      <c r="AB109" s="471">
        <v>3320</v>
      </c>
    </row>
    <row r="110" spans="1:28">
      <c r="A110" s="452">
        <v>13015</v>
      </c>
      <c r="B110" s="452" t="s">
        <v>803</v>
      </c>
      <c r="E110" s="507">
        <v>0</v>
      </c>
      <c r="F110" s="507" t="s">
        <v>330</v>
      </c>
      <c r="G110" s="507">
        <v>1</v>
      </c>
      <c r="H110" s="507" t="s">
        <v>521</v>
      </c>
      <c r="I110" s="507">
        <v>1</v>
      </c>
      <c r="J110" s="507" t="s">
        <v>473</v>
      </c>
      <c r="K110" s="507">
        <v>1</v>
      </c>
      <c r="L110" s="507" t="s">
        <v>500</v>
      </c>
      <c r="M110" s="471">
        <v>330</v>
      </c>
      <c r="N110" s="471">
        <v>200</v>
      </c>
      <c r="O110" s="471">
        <v>200</v>
      </c>
      <c r="P110" s="471">
        <v>90</v>
      </c>
      <c r="Q110" s="471">
        <v>110</v>
      </c>
      <c r="R110" s="471">
        <v>130</v>
      </c>
      <c r="S110" s="471">
        <v>20</v>
      </c>
      <c r="T110" s="475" t="s">
        <v>58</v>
      </c>
      <c r="U110" s="471">
        <v>130</v>
      </c>
      <c r="V110" s="471">
        <v>20</v>
      </c>
      <c r="W110" s="475" t="s">
        <v>58</v>
      </c>
      <c r="X110" s="471">
        <v>90</v>
      </c>
      <c r="Y110" s="475" t="s">
        <v>58</v>
      </c>
      <c r="Z110" s="471">
        <v>50</v>
      </c>
      <c r="AA110" s="471">
        <v>30</v>
      </c>
      <c r="AB110" s="471">
        <v>130</v>
      </c>
    </row>
    <row r="111" spans="1:28">
      <c r="A111" s="452">
        <v>13016</v>
      </c>
      <c r="B111" s="452" t="s">
        <v>803</v>
      </c>
      <c r="E111" s="507">
        <v>0</v>
      </c>
      <c r="F111" s="507" t="s">
        <v>330</v>
      </c>
      <c r="G111" s="507">
        <v>1</v>
      </c>
      <c r="H111" s="507" t="s">
        <v>521</v>
      </c>
      <c r="I111" s="507">
        <v>1</v>
      </c>
      <c r="J111" s="507" t="s">
        <v>473</v>
      </c>
      <c r="K111" s="507">
        <v>1</v>
      </c>
      <c r="L111" s="507" t="s">
        <v>501</v>
      </c>
      <c r="M111" s="471">
        <v>12470</v>
      </c>
      <c r="N111" s="471">
        <v>8800</v>
      </c>
      <c r="O111" s="471">
        <v>6440</v>
      </c>
      <c r="P111" s="471">
        <v>2310</v>
      </c>
      <c r="Q111" s="471">
        <v>4150</v>
      </c>
      <c r="R111" s="471">
        <v>5590</v>
      </c>
      <c r="S111" s="471">
        <v>530</v>
      </c>
      <c r="T111" s="471">
        <v>1210</v>
      </c>
      <c r="U111" s="471">
        <v>610</v>
      </c>
      <c r="V111" s="471">
        <v>130</v>
      </c>
      <c r="W111" s="471">
        <v>90</v>
      </c>
      <c r="X111" s="471">
        <v>4470</v>
      </c>
      <c r="Y111" s="471">
        <v>4900</v>
      </c>
      <c r="Z111" s="471">
        <v>5750</v>
      </c>
      <c r="AA111" s="471">
        <v>5370</v>
      </c>
      <c r="AB111" s="471">
        <v>3680</v>
      </c>
    </row>
    <row r="112" spans="1:28">
      <c r="A112" s="452">
        <v>13017</v>
      </c>
      <c r="B112" s="452" t="s">
        <v>803</v>
      </c>
      <c r="E112" s="507">
        <v>0</v>
      </c>
      <c r="F112" s="507" t="s">
        <v>330</v>
      </c>
      <c r="G112" s="507">
        <v>1</v>
      </c>
      <c r="H112" s="507" t="s">
        <v>521</v>
      </c>
      <c r="I112" s="507">
        <v>1</v>
      </c>
      <c r="J112" s="507" t="s">
        <v>473</v>
      </c>
      <c r="K112" s="507">
        <v>1</v>
      </c>
      <c r="L112" s="507" t="s">
        <v>509</v>
      </c>
      <c r="M112" s="471">
        <v>30</v>
      </c>
      <c r="N112" s="471">
        <v>30</v>
      </c>
      <c r="O112" s="471">
        <v>30</v>
      </c>
      <c r="P112" s="475" t="s">
        <v>58</v>
      </c>
      <c r="Q112" s="471">
        <v>30</v>
      </c>
      <c r="R112" s="471">
        <v>30</v>
      </c>
      <c r="S112" s="475" t="s">
        <v>58</v>
      </c>
      <c r="T112" s="475" t="s">
        <v>58</v>
      </c>
      <c r="U112" s="471">
        <v>30</v>
      </c>
      <c r="V112" s="475" t="s">
        <v>58</v>
      </c>
      <c r="W112" s="475" t="s">
        <v>58</v>
      </c>
      <c r="X112" s="471">
        <v>30</v>
      </c>
      <c r="Y112" s="475" t="s">
        <v>58</v>
      </c>
      <c r="Z112" s="475" t="s">
        <v>58</v>
      </c>
      <c r="AA112" s="471">
        <v>30</v>
      </c>
      <c r="AB112" s="475" t="s">
        <v>58</v>
      </c>
    </row>
    <row r="113" spans="1:28">
      <c r="A113" s="452">
        <v>13018</v>
      </c>
      <c r="B113" s="452" t="s">
        <v>803</v>
      </c>
      <c r="E113" s="507">
        <v>0</v>
      </c>
      <c r="F113" s="507" t="s">
        <v>330</v>
      </c>
      <c r="G113" s="507">
        <v>1</v>
      </c>
      <c r="H113" s="507" t="s">
        <v>521</v>
      </c>
      <c r="I113" s="507">
        <v>1</v>
      </c>
      <c r="J113" s="507" t="s">
        <v>474</v>
      </c>
      <c r="K113" s="507">
        <v>1</v>
      </c>
      <c r="L113" s="507" t="s">
        <v>304</v>
      </c>
      <c r="M113" s="471">
        <v>32100</v>
      </c>
      <c r="N113" s="471">
        <v>13200</v>
      </c>
      <c r="O113" s="471">
        <v>8170</v>
      </c>
      <c r="P113" s="471">
        <v>3580</v>
      </c>
      <c r="Q113" s="471">
        <v>5790</v>
      </c>
      <c r="R113" s="471">
        <v>5740</v>
      </c>
      <c r="S113" s="471">
        <v>710</v>
      </c>
      <c r="T113" s="471">
        <v>1590</v>
      </c>
      <c r="U113" s="471">
        <v>2160</v>
      </c>
      <c r="V113" s="471">
        <v>580</v>
      </c>
      <c r="W113" s="471">
        <v>410</v>
      </c>
      <c r="X113" s="471">
        <v>4170</v>
      </c>
      <c r="Y113" s="471">
        <v>5670</v>
      </c>
      <c r="Z113" s="471">
        <v>7060</v>
      </c>
      <c r="AA113" s="471">
        <v>5630</v>
      </c>
      <c r="AB113" s="471">
        <v>18900</v>
      </c>
    </row>
    <row r="114" spans="1:28">
      <c r="A114" s="452">
        <v>13019</v>
      </c>
      <c r="B114" s="452" t="s">
        <v>803</v>
      </c>
      <c r="E114" s="507">
        <v>0</v>
      </c>
      <c r="F114" s="507" t="s">
        <v>330</v>
      </c>
      <c r="G114" s="507">
        <v>1</v>
      </c>
      <c r="H114" s="507" t="s">
        <v>521</v>
      </c>
      <c r="I114" s="507">
        <v>1</v>
      </c>
      <c r="J114" s="507" t="s">
        <v>474</v>
      </c>
      <c r="K114" s="507">
        <v>1</v>
      </c>
      <c r="L114" s="507" t="s">
        <v>496</v>
      </c>
      <c r="M114" s="471">
        <v>1480</v>
      </c>
      <c r="N114" s="471">
        <v>530</v>
      </c>
      <c r="O114" s="471">
        <v>510</v>
      </c>
      <c r="P114" s="471">
        <v>230</v>
      </c>
      <c r="Q114" s="471">
        <v>360</v>
      </c>
      <c r="R114" s="471">
        <v>260</v>
      </c>
      <c r="S114" s="471">
        <v>40</v>
      </c>
      <c r="T114" s="471">
        <v>130</v>
      </c>
      <c r="U114" s="471">
        <v>400</v>
      </c>
      <c r="V114" s="475" t="s">
        <v>58</v>
      </c>
      <c r="W114" s="475" t="s">
        <v>58</v>
      </c>
      <c r="X114" s="471">
        <v>80</v>
      </c>
      <c r="Y114" s="471">
        <v>30</v>
      </c>
      <c r="Z114" s="471">
        <v>60</v>
      </c>
      <c r="AA114" s="471">
        <v>80</v>
      </c>
      <c r="AB114" s="471">
        <v>960</v>
      </c>
    </row>
    <row r="115" spans="1:28">
      <c r="A115" s="452">
        <v>13020</v>
      </c>
      <c r="B115" s="452" t="s">
        <v>803</v>
      </c>
      <c r="E115" s="507">
        <v>0</v>
      </c>
      <c r="F115" s="507" t="s">
        <v>330</v>
      </c>
      <c r="G115" s="507">
        <v>1</v>
      </c>
      <c r="H115" s="507" t="s">
        <v>521</v>
      </c>
      <c r="I115" s="507">
        <v>1</v>
      </c>
      <c r="J115" s="507" t="s">
        <v>474</v>
      </c>
      <c r="K115" s="507">
        <v>1</v>
      </c>
      <c r="L115" s="507" t="s">
        <v>500</v>
      </c>
      <c r="M115" s="471">
        <v>550</v>
      </c>
      <c r="N115" s="471">
        <v>280</v>
      </c>
      <c r="O115" s="471">
        <v>280</v>
      </c>
      <c r="P115" s="471">
        <v>100</v>
      </c>
      <c r="Q115" s="471">
        <v>120</v>
      </c>
      <c r="R115" s="471">
        <v>110</v>
      </c>
      <c r="S115" s="471">
        <v>50</v>
      </c>
      <c r="T115" s="475" t="s">
        <v>58</v>
      </c>
      <c r="U115" s="471">
        <v>260</v>
      </c>
      <c r="V115" s="471">
        <v>50</v>
      </c>
      <c r="W115" s="475" t="s">
        <v>58</v>
      </c>
      <c r="X115" s="471">
        <v>100</v>
      </c>
      <c r="Y115" s="471">
        <v>40</v>
      </c>
      <c r="Z115" s="471">
        <v>60</v>
      </c>
      <c r="AA115" s="471">
        <v>20</v>
      </c>
      <c r="AB115" s="471">
        <v>270</v>
      </c>
    </row>
    <row r="116" spans="1:28">
      <c r="A116" s="452">
        <v>13021</v>
      </c>
      <c r="B116" s="452" t="s">
        <v>803</v>
      </c>
      <c r="E116" s="507">
        <v>0</v>
      </c>
      <c r="F116" s="507" t="s">
        <v>330</v>
      </c>
      <c r="G116" s="507">
        <v>1</v>
      </c>
      <c r="H116" s="507" t="s">
        <v>521</v>
      </c>
      <c r="I116" s="507">
        <v>1</v>
      </c>
      <c r="J116" s="507" t="s">
        <v>474</v>
      </c>
      <c r="K116" s="507">
        <v>1</v>
      </c>
      <c r="L116" s="507" t="s">
        <v>501</v>
      </c>
      <c r="M116" s="471">
        <v>30060</v>
      </c>
      <c r="N116" s="471">
        <v>12390</v>
      </c>
      <c r="O116" s="471">
        <v>7370</v>
      </c>
      <c r="P116" s="471">
        <v>3250</v>
      </c>
      <c r="Q116" s="471">
        <v>5300</v>
      </c>
      <c r="R116" s="471">
        <v>5360</v>
      </c>
      <c r="S116" s="471">
        <v>630</v>
      </c>
      <c r="T116" s="471">
        <v>1460</v>
      </c>
      <c r="U116" s="471">
        <v>1500</v>
      </c>
      <c r="V116" s="471">
        <v>530</v>
      </c>
      <c r="W116" s="471">
        <v>410</v>
      </c>
      <c r="X116" s="471">
        <v>3980</v>
      </c>
      <c r="Y116" s="471">
        <v>5600</v>
      </c>
      <c r="Z116" s="471">
        <v>6950</v>
      </c>
      <c r="AA116" s="471">
        <v>5530</v>
      </c>
      <c r="AB116" s="471">
        <v>17660</v>
      </c>
    </row>
    <row r="117" spans="1:28">
      <c r="A117" s="452">
        <v>13022</v>
      </c>
      <c r="B117" s="452" t="s">
        <v>803</v>
      </c>
      <c r="E117" s="507">
        <v>0</v>
      </c>
      <c r="F117" s="507" t="s">
        <v>330</v>
      </c>
      <c r="G117" s="507">
        <v>1</v>
      </c>
      <c r="H117" s="507" t="s">
        <v>521</v>
      </c>
      <c r="I117" s="507">
        <v>1</v>
      </c>
      <c r="J117" s="507" t="s">
        <v>474</v>
      </c>
      <c r="K117" s="507">
        <v>1</v>
      </c>
      <c r="L117" s="507" t="s">
        <v>509</v>
      </c>
      <c r="M117" s="471">
        <v>10</v>
      </c>
      <c r="N117" s="475" t="s">
        <v>58</v>
      </c>
      <c r="O117" s="475" t="s">
        <v>58</v>
      </c>
      <c r="P117" s="475" t="s">
        <v>58</v>
      </c>
      <c r="Q117" s="475" t="s">
        <v>58</v>
      </c>
      <c r="R117" s="475" t="s">
        <v>58</v>
      </c>
      <c r="S117" s="475" t="s">
        <v>58</v>
      </c>
      <c r="T117" s="475" t="s">
        <v>58</v>
      </c>
      <c r="U117" s="475" t="s">
        <v>58</v>
      </c>
      <c r="V117" s="475" t="s">
        <v>58</v>
      </c>
      <c r="W117" s="475" t="s">
        <v>58</v>
      </c>
      <c r="X117" s="475" t="s">
        <v>58</v>
      </c>
      <c r="Y117" s="475" t="s">
        <v>58</v>
      </c>
      <c r="Z117" s="475" t="s">
        <v>58</v>
      </c>
      <c r="AA117" s="475" t="s">
        <v>58</v>
      </c>
      <c r="AB117" s="471">
        <v>10</v>
      </c>
    </row>
    <row r="118" spans="1:28">
      <c r="A118" s="452">
        <v>13023</v>
      </c>
      <c r="B118" s="452" t="s">
        <v>803</v>
      </c>
      <c r="E118" s="507">
        <v>0</v>
      </c>
      <c r="F118" s="507" t="s">
        <v>330</v>
      </c>
      <c r="G118" s="507">
        <v>1</v>
      </c>
      <c r="H118" s="507" t="s">
        <v>522</v>
      </c>
      <c r="I118" s="507">
        <v>1</v>
      </c>
      <c r="J118" s="507" t="s">
        <v>304</v>
      </c>
      <c r="K118" s="507">
        <v>1</v>
      </c>
      <c r="L118" s="507" t="s">
        <v>304</v>
      </c>
      <c r="M118" s="471">
        <v>1250</v>
      </c>
      <c r="N118" s="471">
        <v>720</v>
      </c>
      <c r="O118" s="471">
        <v>710</v>
      </c>
      <c r="P118" s="471">
        <v>250</v>
      </c>
      <c r="Q118" s="471">
        <v>380</v>
      </c>
      <c r="R118" s="471">
        <v>280</v>
      </c>
      <c r="S118" s="471">
        <v>50</v>
      </c>
      <c r="T118" s="471">
        <v>90</v>
      </c>
      <c r="U118" s="471">
        <v>600</v>
      </c>
      <c r="V118" s="471">
        <v>120</v>
      </c>
      <c r="W118" s="471">
        <v>10</v>
      </c>
      <c r="X118" s="471">
        <v>190</v>
      </c>
      <c r="Y118" s="471">
        <v>160</v>
      </c>
      <c r="Z118" s="471">
        <v>160</v>
      </c>
      <c r="AA118" s="471">
        <v>230</v>
      </c>
      <c r="AB118" s="471">
        <v>480</v>
      </c>
    </row>
    <row r="119" spans="1:28">
      <c r="A119" s="452">
        <v>13024</v>
      </c>
      <c r="B119" s="452" t="s">
        <v>803</v>
      </c>
      <c r="E119" s="507">
        <v>0</v>
      </c>
      <c r="F119" s="507" t="s">
        <v>330</v>
      </c>
      <c r="G119" s="507">
        <v>1</v>
      </c>
      <c r="H119" s="507" t="s">
        <v>549</v>
      </c>
      <c r="I119" s="507">
        <v>1</v>
      </c>
      <c r="J119" s="507" t="s">
        <v>304</v>
      </c>
      <c r="K119" s="507">
        <v>1</v>
      </c>
      <c r="L119" s="507" t="s">
        <v>304</v>
      </c>
      <c r="M119" s="471">
        <v>12790</v>
      </c>
      <c r="N119" s="471">
        <v>8730</v>
      </c>
      <c r="O119" s="471">
        <v>6010</v>
      </c>
      <c r="P119" s="471">
        <v>2600</v>
      </c>
      <c r="Q119" s="471">
        <v>4790</v>
      </c>
      <c r="R119" s="471">
        <v>5260</v>
      </c>
      <c r="S119" s="471">
        <v>560</v>
      </c>
      <c r="T119" s="471">
        <v>1390</v>
      </c>
      <c r="U119" s="471">
        <v>730</v>
      </c>
      <c r="V119" s="471">
        <v>420</v>
      </c>
      <c r="W119" s="471">
        <v>220</v>
      </c>
      <c r="X119" s="471">
        <v>3910</v>
      </c>
      <c r="Y119" s="471">
        <v>5170</v>
      </c>
      <c r="Z119" s="471">
        <v>5890</v>
      </c>
      <c r="AA119" s="471">
        <v>5840</v>
      </c>
      <c r="AB119" s="471">
        <v>4020</v>
      </c>
    </row>
    <row r="120" spans="1:28">
      <c r="A120" s="452">
        <v>13025</v>
      </c>
      <c r="B120" s="452" t="s">
        <v>803</v>
      </c>
      <c r="E120" s="507">
        <v>0</v>
      </c>
      <c r="F120" s="507" t="s">
        <v>331</v>
      </c>
      <c r="G120" s="507">
        <v>1</v>
      </c>
      <c r="H120" s="507" t="s">
        <v>304</v>
      </c>
      <c r="I120" s="507">
        <v>1</v>
      </c>
      <c r="J120" s="507" t="s">
        <v>304</v>
      </c>
      <c r="K120" s="507">
        <v>1</v>
      </c>
      <c r="L120" s="507" t="s">
        <v>304</v>
      </c>
      <c r="M120" s="471">
        <v>48600</v>
      </c>
      <c r="N120" s="471">
        <v>28720</v>
      </c>
      <c r="O120" s="471">
        <v>24540</v>
      </c>
      <c r="P120" s="471">
        <v>11180</v>
      </c>
      <c r="Q120" s="471">
        <v>15550</v>
      </c>
      <c r="R120" s="471">
        <v>16210</v>
      </c>
      <c r="S120" s="471">
        <v>2120</v>
      </c>
      <c r="T120" s="471">
        <v>4600</v>
      </c>
      <c r="U120" s="471">
        <v>11760</v>
      </c>
      <c r="V120" s="471">
        <v>1650</v>
      </c>
      <c r="W120" s="471">
        <v>500</v>
      </c>
      <c r="X120" s="471">
        <v>11200</v>
      </c>
      <c r="Y120" s="471">
        <v>10020</v>
      </c>
      <c r="Z120" s="471">
        <v>12840</v>
      </c>
      <c r="AA120" s="471">
        <v>10820</v>
      </c>
      <c r="AB120" s="471">
        <v>17800</v>
      </c>
    </row>
    <row r="121" spans="1:28">
      <c r="A121" s="452">
        <v>13026</v>
      </c>
      <c r="B121" s="452" t="s">
        <v>803</v>
      </c>
      <c r="E121" s="507">
        <v>0</v>
      </c>
      <c r="F121" s="507" t="s">
        <v>331</v>
      </c>
      <c r="G121" s="507">
        <v>1</v>
      </c>
      <c r="H121" s="507" t="s">
        <v>521</v>
      </c>
      <c r="I121" s="507">
        <v>1</v>
      </c>
      <c r="J121" s="507" t="s">
        <v>304</v>
      </c>
      <c r="K121" s="507">
        <v>1</v>
      </c>
      <c r="L121" s="507" t="s">
        <v>304</v>
      </c>
      <c r="M121" s="471">
        <v>47290</v>
      </c>
      <c r="N121" s="471">
        <v>27890</v>
      </c>
      <c r="O121" s="471">
        <v>23730</v>
      </c>
      <c r="P121" s="471">
        <v>11020</v>
      </c>
      <c r="Q121" s="471">
        <v>15180</v>
      </c>
      <c r="R121" s="471">
        <v>15760</v>
      </c>
      <c r="S121" s="471">
        <v>2040</v>
      </c>
      <c r="T121" s="471">
        <v>4480</v>
      </c>
      <c r="U121" s="471">
        <v>11070</v>
      </c>
      <c r="V121" s="471">
        <v>1580</v>
      </c>
      <c r="W121" s="471">
        <v>490</v>
      </c>
      <c r="X121" s="471">
        <v>10960</v>
      </c>
      <c r="Y121" s="471">
        <v>9900</v>
      </c>
      <c r="Z121" s="471">
        <v>12650</v>
      </c>
      <c r="AA121" s="471">
        <v>10660</v>
      </c>
      <c r="AB121" s="471">
        <v>17390</v>
      </c>
    </row>
    <row r="122" spans="1:28">
      <c r="A122" s="452">
        <v>13027</v>
      </c>
      <c r="B122" s="452" t="s">
        <v>803</v>
      </c>
      <c r="E122" s="507">
        <v>0</v>
      </c>
      <c r="F122" s="507" t="s">
        <v>331</v>
      </c>
      <c r="G122" s="507">
        <v>1</v>
      </c>
      <c r="H122" s="507" t="s">
        <v>521</v>
      </c>
      <c r="I122" s="507">
        <v>1</v>
      </c>
      <c r="J122" s="507" t="s">
        <v>304</v>
      </c>
      <c r="K122" s="507">
        <v>1</v>
      </c>
      <c r="L122" s="507" t="s">
        <v>496</v>
      </c>
      <c r="M122" s="471">
        <v>17500</v>
      </c>
      <c r="N122" s="471">
        <v>10390</v>
      </c>
      <c r="O122" s="471">
        <v>9780</v>
      </c>
      <c r="P122" s="471">
        <v>3480</v>
      </c>
      <c r="Q122" s="471">
        <v>4520</v>
      </c>
      <c r="R122" s="471">
        <v>5010</v>
      </c>
      <c r="S122" s="471">
        <v>620</v>
      </c>
      <c r="T122" s="471">
        <v>1500</v>
      </c>
      <c r="U122" s="471">
        <v>8400</v>
      </c>
      <c r="V122" s="471">
        <v>420</v>
      </c>
      <c r="W122" s="471">
        <v>230</v>
      </c>
      <c r="X122" s="471">
        <v>3520</v>
      </c>
      <c r="Y122" s="471">
        <v>1590</v>
      </c>
      <c r="Z122" s="471">
        <v>2800</v>
      </c>
      <c r="AA122" s="471">
        <v>1060</v>
      </c>
      <c r="AB122" s="471">
        <v>6370</v>
      </c>
    </row>
    <row r="123" spans="1:28">
      <c r="A123" s="452">
        <v>13028</v>
      </c>
      <c r="B123" s="452" t="s">
        <v>803</v>
      </c>
      <c r="E123" s="507">
        <v>0</v>
      </c>
      <c r="F123" s="507" t="s">
        <v>331</v>
      </c>
      <c r="G123" s="507">
        <v>1</v>
      </c>
      <c r="H123" s="507" t="s">
        <v>521</v>
      </c>
      <c r="I123" s="507">
        <v>1</v>
      </c>
      <c r="J123" s="507" t="s">
        <v>304</v>
      </c>
      <c r="K123" s="507">
        <v>1</v>
      </c>
      <c r="L123" s="507" t="s">
        <v>500</v>
      </c>
      <c r="M123" s="471">
        <v>2700</v>
      </c>
      <c r="N123" s="471">
        <v>1350</v>
      </c>
      <c r="O123" s="471">
        <v>1280</v>
      </c>
      <c r="P123" s="471">
        <v>530</v>
      </c>
      <c r="Q123" s="471">
        <v>660</v>
      </c>
      <c r="R123" s="471">
        <v>650</v>
      </c>
      <c r="S123" s="471">
        <v>110</v>
      </c>
      <c r="T123" s="471">
        <v>150</v>
      </c>
      <c r="U123" s="471">
        <v>980</v>
      </c>
      <c r="V123" s="471">
        <v>120</v>
      </c>
      <c r="W123" s="471">
        <v>20</v>
      </c>
      <c r="X123" s="471">
        <v>320</v>
      </c>
      <c r="Y123" s="471">
        <v>60</v>
      </c>
      <c r="Z123" s="471">
        <v>220</v>
      </c>
      <c r="AA123" s="471">
        <v>220</v>
      </c>
      <c r="AB123" s="471">
        <v>1040</v>
      </c>
    </row>
    <row r="124" spans="1:28">
      <c r="A124" s="452">
        <v>13029</v>
      </c>
      <c r="B124" s="452" t="s">
        <v>803</v>
      </c>
      <c r="E124" s="507">
        <v>0</v>
      </c>
      <c r="F124" s="507" t="s">
        <v>331</v>
      </c>
      <c r="G124" s="507">
        <v>1</v>
      </c>
      <c r="H124" s="507" t="s">
        <v>521</v>
      </c>
      <c r="I124" s="507">
        <v>1</v>
      </c>
      <c r="J124" s="507" t="s">
        <v>304</v>
      </c>
      <c r="K124" s="507">
        <v>1</v>
      </c>
      <c r="L124" s="507" t="s">
        <v>501</v>
      </c>
      <c r="M124" s="471">
        <v>26970</v>
      </c>
      <c r="N124" s="471">
        <v>16050</v>
      </c>
      <c r="O124" s="471">
        <v>12580</v>
      </c>
      <c r="P124" s="471">
        <v>6990</v>
      </c>
      <c r="Q124" s="471">
        <v>9950</v>
      </c>
      <c r="R124" s="471">
        <v>10010</v>
      </c>
      <c r="S124" s="471">
        <v>1300</v>
      </c>
      <c r="T124" s="471">
        <v>2790</v>
      </c>
      <c r="U124" s="471">
        <v>1630</v>
      </c>
      <c r="V124" s="471">
        <v>1030</v>
      </c>
      <c r="W124" s="471">
        <v>240</v>
      </c>
      <c r="X124" s="471">
        <v>7070</v>
      </c>
      <c r="Y124" s="471">
        <v>8240</v>
      </c>
      <c r="Z124" s="471">
        <v>9580</v>
      </c>
      <c r="AA124" s="471">
        <v>9360</v>
      </c>
      <c r="AB124" s="471">
        <v>9960</v>
      </c>
    </row>
    <row r="125" spans="1:28">
      <c r="A125" s="452">
        <v>13030</v>
      </c>
      <c r="B125" s="452" t="s">
        <v>803</v>
      </c>
      <c r="E125" s="507">
        <v>0</v>
      </c>
      <c r="F125" s="507" t="s">
        <v>331</v>
      </c>
      <c r="G125" s="507">
        <v>1</v>
      </c>
      <c r="H125" s="507" t="s">
        <v>521</v>
      </c>
      <c r="I125" s="507">
        <v>1</v>
      </c>
      <c r="J125" s="507" t="s">
        <v>304</v>
      </c>
      <c r="K125" s="507">
        <v>1</v>
      </c>
      <c r="L125" s="507" t="s">
        <v>509</v>
      </c>
      <c r="M125" s="471">
        <v>120</v>
      </c>
      <c r="N125" s="471">
        <v>90</v>
      </c>
      <c r="O125" s="471">
        <v>90</v>
      </c>
      <c r="P125" s="471">
        <v>30</v>
      </c>
      <c r="Q125" s="471">
        <v>50</v>
      </c>
      <c r="R125" s="471">
        <v>90</v>
      </c>
      <c r="S125" s="471">
        <v>10</v>
      </c>
      <c r="T125" s="471">
        <v>40</v>
      </c>
      <c r="U125" s="471">
        <v>50</v>
      </c>
      <c r="V125" s="471">
        <v>20</v>
      </c>
      <c r="W125" s="475" t="s">
        <v>58</v>
      </c>
      <c r="X125" s="471">
        <v>40</v>
      </c>
      <c r="Y125" s="471">
        <v>10</v>
      </c>
      <c r="Z125" s="471">
        <v>40</v>
      </c>
      <c r="AA125" s="471">
        <v>30</v>
      </c>
      <c r="AB125" s="471">
        <v>20</v>
      </c>
    </row>
    <row r="126" spans="1:28">
      <c r="A126" s="452">
        <v>13031</v>
      </c>
      <c r="B126" s="452" t="s">
        <v>803</v>
      </c>
      <c r="E126" s="507">
        <v>0</v>
      </c>
      <c r="F126" s="507" t="s">
        <v>331</v>
      </c>
      <c r="G126" s="507">
        <v>1</v>
      </c>
      <c r="H126" s="507" t="s">
        <v>521</v>
      </c>
      <c r="I126" s="507">
        <v>1</v>
      </c>
      <c r="J126" s="507" t="s">
        <v>473</v>
      </c>
      <c r="K126" s="507">
        <v>1</v>
      </c>
      <c r="L126" s="507" t="s">
        <v>304</v>
      </c>
      <c r="M126" s="471">
        <v>24610</v>
      </c>
      <c r="N126" s="471">
        <v>16700</v>
      </c>
      <c r="O126" s="471">
        <v>15070</v>
      </c>
      <c r="P126" s="471">
        <v>5920</v>
      </c>
      <c r="Q126" s="471">
        <v>8650</v>
      </c>
      <c r="R126" s="471">
        <v>9640</v>
      </c>
      <c r="S126" s="471">
        <v>1270</v>
      </c>
      <c r="T126" s="471">
        <v>2660</v>
      </c>
      <c r="U126" s="471">
        <v>9370</v>
      </c>
      <c r="V126" s="471">
        <v>720</v>
      </c>
      <c r="W126" s="471">
        <v>260</v>
      </c>
      <c r="X126" s="471">
        <v>6780</v>
      </c>
      <c r="Y126" s="471">
        <v>4870</v>
      </c>
      <c r="Z126" s="471">
        <v>6610</v>
      </c>
      <c r="AA126" s="471">
        <v>4990</v>
      </c>
      <c r="AB126" s="471">
        <v>7920</v>
      </c>
    </row>
    <row r="127" spans="1:28">
      <c r="A127" s="452">
        <v>13032</v>
      </c>
      <c r="B127" s="452" t="s">
        <v>803</v>
      </c>
      <c r="E127" s="507">
        <v>0</v>
      </c>
      <c r="F127" s="507" t="s">
        <v>331</v>
      </c>
      <c r="G127" s="507">
        <v>1</v>
      </c>
      <c r="H127" s="507" t="s">
        <v>521</v>
      </c>
      <c r="I127" s="507">
        <v>1</v>
      </c>
      <c r="J127" s="507" t="s">
        <v>473</v>
      </c>
      <c r="K127" s="507">
        <v>1</v>
      </c>
      <c r="L127" s="507" t="s">
        <v>496</v>
      </c>
      <c r="M127" s="471">
        <v>15490</v>
      </c>
      <c r="N127" s="471">
        <v>9830</v>
      </c>
      <c r="O127" s="471">
        <v>9260</v>
      </c>
      <c r="P127" s="471">
        <v>3300</v>
      </c>
      <c r="Q127" s="471">
        <v>4300</v>
      </c>
      <c r="R127" s="471">
        <v>4790</v>
      </c>
      <c r="S127" s="471">
        <v>600</v>
      </c>
      <c r="T127" s="471">
        <v>1420</v>
      </c>
      <c r="U127" s="471">
        <v>7990</v>
      </c>
      <c r="V127" s="471">
        <v>380</v>
      </c>
      <c r="W127" s="471">
        <v>230</v>
      </c>
      <c r="X127" s="471">
        <v>3410</v>
      </c>
      <c r="Y127" s="471">
        <v>1570</v>
      </c>
      <c r="Z127" s="471">
        <v>2740</v>
      </c>
      <c r="AA127" s="471">
        <v>1020</v>
      </c>
      <c r="AB127" s="471">
        <v>5660</v>
      </c>
    </row>
    <row r="128" spans="1:28">
      <c r="A128" s="452">
        <v>13033</v>
      </c>
      <c r="B128" s="452" t="s">
        <v>803</v>
      </c>
      <c r="E128" s="507">
        <v>0</v>
      </c>
      <c r="F128" s="507" t="s">
        <v>331</v>
      </c>
      <c r="G128" s="507">
        <v>1</v>
      </c>
      <c r="H128" s="507" t="s">
        <v>521</v>
      </c>
      <c r="I128" s="507">
        <v>1</v>
      </c>
      <c r="J128" s="507" t="s">
        <v>473</v>
      </c>
      <c r="K128" s="507">
        <v>1</v>
      </c>
      <c r="L128" s="507" t="s">
        <v>500</v>
      </c>
      <c r="M128" s="471">
        <v>1740</v>
      </c>
      <c r="N128" s="471">
        <v>1030</v>
      </c>
      <c r="O128" s="471">
        <v>990</v>
      </c>
      <c r="P128" s="471">
        <v>450</v>
      </c>
      <c r="Q128" s="471">
        <v>510</v>
      </c>
      <c r="R128" s="471">
        <v>530</v>
      </c>
      <c r="S128" s="471">
        <v>100</v>
      </c>
      <c r="T128" s="471">
        <v>140</v>
      </c>
      <c r="U128" s="471">
        <v>790</v>
      </c>
      <c r="V128" s="471">
        <v>100</v>
      </c>
      <c r="W128" s="471">
        <v>20</v>
      </c>
      <c r="X128" s="471">
        <v>270</v>
      </c>
      <c r="Y128" s="471">
        <v>60</v>
      </c>
      <c r="Z128" s="471">
        <v>210</v>
      </c>
      <c r="AA128" s="471">
        <v>160</v>
      </c>
      <c r="AB128" s="471">
        <v>710</v>
      </c>
    </row>
    <row r="129" spans="1:28">
      <c r="A129" s="452">
        <v>13034</v>
      </c>
      <c r="B129" s="452" t="s">
        <v>803</v>
      </c>
      <c r="E129" s="507">
        <v>0</v>
      </c>
      <c r="F129" s="507" t="s">
        <v>331</v>
      </c>
      <c r="G129" s="507">
        <v>1</v>
      </c>
      <c r="H129" s="507" t="s">
        <v>521</v>
      </c>
      <c r="I129" s="507">
        <v>1</v>
      </c>
      <c r="J129" s="507" t="s">
        <v>473</v>
      </c>
      <c r="K129" s="507">
        <v>1</v>
      </c>
      <c r="L129" s="507" t="s">
        <v>501</v>
      </c>
      <c r="M129" s="471">
        <v>7310</v>
      </c>
      <c r="N129" s="471">
        <v>5760</v>
      </c>
      <c r="O129" s="471">
        <v>4750</v>
      </c>
      <c r="P129" s="471">
        <v>2160</v>
      </c>
      <c r="Q129" s="471">
        <v>3800</v>
      </c>
      <c r="R129" s="471">
        <v>4240</v>
      </c>
      <c r="S129" s="471">
        <v>560</v>
      </c>
      <c r="T129" s="471">
        <v>1070</v>
      </c>
      <c r="U129" s="471">
        <v>530</v>
      </c>
      <c r="V129" s="471">
        <v>230</v>
      </c>
      <c r="W129" s="471">
        <v>10</v>
      </c>
      <c r="X129" s="471">
        <v>3080</v>
      </c>
      <c r="Y129" s="471">
        <v>3230</v>
      </c>
      <c r="Z129" s="471">
        <v>3620</v>
      </c>
      <c r="AA129" s="471">
        <v>3780</v>
      </c>
      <c r="AB129" s="471">
        <v>1540</v>
      </c>
    </row>
    <row r="130" spans="1:28">
      <c r="A130" s="452">
        <v>13035</v>
      </c>
      <c r="B130" s="452" t="s">
        <v>803</v>
      </c>
      <c r="E130" s="507">
        <v>0</v>
      </c>
      <c r="F130" s="507" t="s">
        <v>331</v>
      </c>
      <c r="G130" s="507">
        <v>1</v>
      </c>
      <c r="H130" s="507" t="s">
        <v>521</v>
      </c>
      <c r="I130" s="507">
        <v>1</v>
      </c>
      <c r="J130" s="507" t="s">
        <v>473</v>
      </c>
      <c r="K130" s="507">
        <v>1</v>
      </c>
      <c r="L130" s="507" t="s">
        <v>509</v>
      </c>
      <c r="M130" s="471">
        <v>80</v>
      </c>
      <c r="N130" s="471">
        <v>80</v>
      </c>
      <c r="O130" s="471">
        <v>80</v>
      </c>
      <c r="P130" s="471">
        <v>20</v>
      </c>
      <c r="Q130" s="471">
        <v>40</v>
      </c>
      <c r="R130" s="471">
        <v>80</v>
      </c>
      <c r="S130" s="471">
        <v>10</v>
      </c>
      <c r="T130" s="471">
        <v>40</v>
      </c>
      <c r="U130" s="471">
        <v>50</v>
      </c>
      <c r="V130" s="471">
        <v>20</v>
      </c>
      <c r="W130" s="475" t="s">
        <v>58</v>
      </c>
      <c r="X130" s="471">
        <v>30</v>
      </c>
      <c r="Y130" s="471">
        <v>10</v>
      </c>
      <c r="Z130" s="471">
        <v>40</v>
      </c>
      <c r="AA130" s="471">
        <v>30</v>
      </c>
      <c r="AB130" s="475" t="s">
        <v>58</v>
      </c>
    </row>
    <row r="131" spans="1:28">
      <c r="A131" s="452">
        <v>13036</v>
      </c>
      <c r="B131" s="452" t="s">
        <v>803</v>
      </c>
      <c r="E131" s="507">
        <v>0</v>
      </c>
      <c r="F131" s="507" t="s">
        <v>331</v>
      </c>
      <c r="G131" s="507">
        <v>1</v>
      </c>
      <c r="H131" s="507" t="s">
        <v>521</v>
      </c>
      <c r="I131" s="507">
        <v>1</v>
      </c>
      <c r="J131" s="507" t="s">
        <v>474</v>
      </c>
      <c r="K131" s="507">
        <v>1</v>
      </c>
      <c r="L131" s="507" t="s">
        <v>304</v>
      </c>
      <c r="M131" s="471">
        <v>20660</v>
      </c>
      <c r="N131" s="471">
        <v>11190</v>
      </c>
      <c r="O131" s="471">
        <v>8660</v>
      </c>
      <c r="P131" s="471">
        <v>5100</v>
      </c>
      <c r="Q131" s="471">
        <v>6530</v>
      </c>
      <c r="R131" s="471">
        <v>6120</v>
      </c>
      <c r="S131" s="471">
        <v>780</v>
      </c>
      <c r="T131" s="471">
        <v>1810</v>
      </c>
      <c r="U131" s="471">
        <v>1690</v>
      </c>
      <c r="V131" s="471">
        <v>860</v>
      </c>
      <c r="W131" s="471">
        <v>230</v>
      </c>
      <c r="X131" s="471">
        <v>4170</v>
      </c>
      <c r="Y131" s="471">
        <v>5030</v>
      </c>
      <c r="Z131" s="471">
        <v>6040</v>
      </c>
      <c r="AA131" s="471">
        <v>5670</v>
      </c>
      <c r="AB131" s="471">
        <v>9470</v>
      </c>
    </row>
    <row r="132" spans="1:28">
      <c r="A132" s="452">
        <v>13037</v>
      </c>
      <c r="B132" s="452" t="s">
        <v>803</v>
      </c>
      <c r="E132" s="507">
        <v>0</v>
      </c>
      <c r="F132" s="507" t="s">
        <v>331</v>
      </c>
      <c r="G132" s="507">
        <v>1</v>
      </c>
      <c r="H132" s="507" t="s">
        <v>521</v>
      </c>
      <c r="I132" s="507">
        <v>1</v>
      </c>
      <c r="J132" s="507" t="s">
        <v>474</v>
      </c>
      <c r="K132" s="507">
        <v>1</v>
      </c>
      <c r="L132" s="507" t="s">
        <v>496</v>
      </c>
      <c r="M132" s="471">
        <v>1280</v>
      </c>
      <c r="N132" s="471">
        <v>570</v>
      </c>
      <c r="O132" s="471">
        <v>520</v>
      </c>
      <c r="P132" s="471">
        <v>190</v>
      </c>
      <c r="Q132" s="471">
        <v>220</v>
      </c>
      <c r="R132" s="471">
        <v>220</v>
      </c>
      <c r="S132" s="471">
        <v>20</v>
      </c>
      <c r="T132" s="471">
        <v>80</v>
      </c>
      <c r="U132" s="471">
        <v>410</v>
      </c>
      <c r="V132" s="471">
        <v>40</v>
      </c>
      <c r="W132" s="475" t="s">
        <v>58</v>
      </c>
      <c r="X132" s="471">
        <v>110</v>
      </c>
      <c r="Y132" s="471">
        <v>20</v>
      </c>
      <c r="Z132" s="471">
        <v>70</v>
      </c>
      <c r="AA132" s="471">
        <v>40</v>
      </c>
      <c r="AB132" s="471">
        <v>710</v>
      </c>
    </row>
    <row r="133" spans="1:28">
      <c r="A133" s="452">
        <v>13038</v>
      </c>
      <c r="B133" s="452" t="s">
        <v>803</v>
      </c>
      <c r="E133" s="507">
        <v>0</v>
      </c>
      <c r="F133" s="507" t="s">
        <v>331</v>
      </c>
      <c r="G133" s="507">
        <v>1</v>
      </c>
      <c r="H133" s="507" t="s">
        <v>521</v>
      </c>
      <c r="I133" s="507">
        <v>1</v>
      </c>
      <c r="J133" s="507" t="s">
        <v>474</v>
      </c>
      <c r="K133" s="507">
        <v>1</v>
      </c>
      <c r="L133" s="507" t="s">
        <v>500</v>
      </c>
      <c r="M133" s="471">
        <v>650</v>
      </c>
      <c r="N133" s="471">
        <v>320</v>
      </c>
      <c r="O133" s="471">
        <v>290</v>
      </c>
      <c r="P133" s="471">
        <v>80</v>
      </c>
      <c r="Q133" s="471">
        <v>150</v>
      </c>
      <c r="R133" s="471">
        <v>120</v>
      </c>
      <c r="S133" s="471">
        <v>10</v>
      </c>
      <c r="T133" s="471">
        <v>10</v>
      </c>
      <c r="U133" s="471">
        <v>190</v>
      </c>
      <c r="V133" s="471">
        <v>20</v>
      </c>
      <c r="W133" s="475" t="s">
        <v>58</v>
      </c>
      <c r="X133" s="471">
        <v>60</v>
      </c>
      <c r="Y133" s="475" t="s">
        <v>58</v>
      </c>
      <c r="Z133" s="471">
        <v>10</v>
      </c>
      <c r="AA133" s="471">
        <v>60</v>
      </c>
      <c r="AB133" s="471">
        <v>330</v>
      </c>
    </row>
    <row r="134" spans="1:28">
      <c r="A134" s="452">
        <v>13039</v>
      </c>
      <c r="B134" s="452" t="s">
        <v>803</v>
      </c>
      <c r="E134" s="507">
        <v>0</v>
      </c>
      <c r="F134" s="507" t="s">
        <v>331</v>
      </c>
      <c r="G134" s="507">
        <v>1</v>
      </c>
      <c r="H134" s="507" t="s">
        <v>521</v>
      </c>
      <c r="I134" s="507">
        <v>1</v>
      </c>
      <c r="J134" s="507" t="s">
        <v>474</v>
      </c>
      <c r="K134" s="507">
        <v>1</v>
      </c>
      <c r="L134" s="507" t="s">
        <v>501</v>
      </c>
      <c r="M134" s="471">
        <v>18700</v>
      </c>
      <c r="N134" s="471">
        <v>10290</v>
      </c>
      <c r="O134" s="471">
        <v>7840</v>
      </c>
      <c r="P134" s="471">
        <v>4830</v>
      </c>
      <c r="Q134" s="471">
        <v>6150</v>
      </c>
      <c r="R134" s="471">
        <v>5780</v>
      </c>
      <c r="S134" s="471">
        <v>740</v>
      </c>
      <c r="T134" s="471">
        <v>1730</v>
      </c>
      <c r="U134" s="471">
        <v>1100</v>
      </c>
      <c r="V134" s="471">
        <v>800</v>
      </c>
      <c r="W134" s="471">
        <v>230</v>
      </c>
      <c r="X134" s="471">
        <v>3990</v>
      </c>
      <c r="Y134" s="471">
        <v>5000</v>
      </c>
      <c r="Z134" s="471">
        <v>5960</v>
      </c>
      <c r="AA134" s="471">
        <v>5580</v>
      </c>
      <c r="AB134" s="471">
        <v>8410</v>
      </c>
    </row>
    <row r="135" spans="1:28">
      <c r="A135" s="452">
        <v>13040</v>
      </c>
      <c r="B135" s="452" t="s">
        <v>803</v>
      </c>
      <c r="E135" s="507">
        <v>0</v>
      </c>
      <c r="F135" s="507" t="s">
        <v>331</v>
      </c>
      <c r="G135" s="507">
        <v>1</v>
      </c>
      <c r="H135" s="507" t="s">
        <v>521</v>
      </c>
      <c r="I135" s="507">
        <v>1</v>
      </c>
      <c r="J135" s="507" t="s">
        <v>474</v>
      </c>
      <c r="K135" s="507">
        <v>1</v>
      </c>
      <c r="L135" s="507" t="s">
        <v>509</v>
      </c>
      <c r="M135" s="471">
        <v>30</v>
      </c>
      <c r="N135" s="471">
        <v>10</v>
      </c>
      <c r="O135" s="471">
        <v>10</v>
      </c>
      <c r="P135" s="471">
        <v>10</v>
      </c>
      <c r="Q135" s="471">
        <v>10</v>
      </c>
      <c r="R135" s="471">
        <v>10</v>
      </c>
      <c r="S135" s="475" t="s">
        <v>58</v>
      </c>
      <c r="T135" s="475" t="s">
        <v>58</v>
      </c>
      <c r="U135" s="475" t="s">
        <v>58</v>
      </c>
      <c r="V135" s="475" t="s">
        <v>58</v>
      </c>
      <c r="W135" s="475" t="s">
        <v>58</v>
      </c>
      <c r="X135" s="471">
        <v>10</v>
      </c>
      <c r="Y135" s="475" t="s">
        <v>58</v>
      </c>
      <c r="Z135" s="475" t="s">
        <v>58</v>
      </c>
      <c r="AA135" s="475" t="s">
        <v>58</v>
      </c>
      <c r="AB135" s="471">
        <v>20</v>
      </c>
    </row>
    <row r="136" spans="1:28">
      <c r="A136" s="452">
        <v>13041</v>
      </c>
      <c r="B136" s="452" t="s">
        <v>803</v>
      </c>
      <c r="E136" s="507">
        <v>0</v>
      </c>
      <c r="F136" s="507" t="s">
        <v>331</v>
      </c>
      <c r="G136" s="507">
        <v>1</v>
      </c>
      <c r="H136" s="507" t="s">
        <v>522</v>
      </c>
      <c r="I136" s="507">
        <v>1</v>
      </c>
      <c r="J136" s="507" t="s">
        <v>304</v>
      </c>
      <c r="K136" s="507">
        <v>1</v>
      </c>
      <c r="L136" s="507" t="s">
        <v>304</v>
      </c>
      <c r="M136" s="471">
        <v>1300</v>
      </c>
      <c r="N136" s="471">
        <v>830</v>
      </c>
      <c r="O136" s="471">
        <v>820</v>
      </c>
      <c r="P136" s="471">
        <v>150</v>
      </c>
      <c r="Q136" s="471">
        <v>370</v>
      </c>
      <c r="R136" s="471">
        <v>450</v>
      </c>
      <c r="S136" s="471">
        <v>80</v>
      </c>
      <c r="T136" s="471">
        <v>120</v>
      </c>
      <c r="U136" s="471">
        <v>690</v>
      </c>
      <c r="V136" s="471">
        <v>70</v>
      </c>
      <c r="W136" s="471">
        <v>10</v>
      </c>
      <c r="X136" s="471">
        <v>240</v>
      </c>
      <c r="Y136" s="471">
        <v>120</v>
      </c>
      <c r="Z136" s="471">
        <v>190</v>
      </c>
      <c r="AA136" s="471">
        <v>160</v>
      </c>
      <c r="AB136" s="471">
        <v>420</v>
      </c>
    </row>
    <row r="137" spans="1:28">
      <c r="A137" s="452">
        <v>13042</v>
      </c>
      <c r="B137" s="452" t="s">
        <v>803</v>
      </c>
      <c r="E137" s="507">
        <v>0</v>
      </c>
      <c r="F137" s="507" t="s">
        <v>331</v>
      </c>
      <c r="G137" s="507">
        <v>1</v>
      </c>
      <c r="H137" s="507" t="s">
        <v>549</v>
      </c>
      <c r="I137" s="507">
        <v>1</v>
      </c>
      <c r="J137" s="507" t="s">
        <v>304</v>
      </c>
      <c r="K137" s="507">
        <v>1</v>
      </c>
      <c r="L137" s="507" t="s">
        <v>304</v>
      </c>
      <c r="M137" s="471">
        <v>8310</v>
      </c>
      <c r="N137" s="471">
        <v>7420</v>
      </c>
      <c r="O137" s="471">
        <v>5900</v>
      </c>
      <c r="P137" s="471">
        <v>3630</v>
      </c>
      <c r="Q137" s="471">
        <v>5120</v>
      </c>
      <c r="R137" s="471">
        <v>5010</v>
      </c>
      <c r="S137" s="471">
        <v>670</v>
      </c>
      <c r="T137" s="471">
        <v>1510</v>
      </c>
      <c r="U137" s="471">
        <v>520</v>
      </c>
      <c r="V137" s="471">
        <v>700</v>
      </c>
      <c r="W137" s="471">
        <v>190</v>
      </c>
      <c r="X137" s="471">
        <v>3800</v>
      </c>
      <c r="Y137" s="471">
        <v>4410</v>
      </c>
      <c r="Z137" s="471">
        <v>5050</v>
      </c>
      <c r="AA137" s="471">
        <v>5670</v>
      </c>
      <c r="AB137" s="471">
        <v>890</v>
      </c>
    </row>
    <row r="138" spans="1:28">
      <c r="A138" s="452">
        <v>13043</v>
      </c>
      <c r="B138" s="452" t="s">
        <v>803</v>
      </c>
      <c r="E138" s="507">
        <v>0</v>
      </c>
      <c r="F138" s="507" t="s">
        <v>332</v>
      </c>
      <c r="G138" s="507">
        <v>1</v>
      </c>
      <c r="H138" s="507" t="s">
        <v>304</v>
      </c>
      <c r="I138" s="507">
        <v>1</v>
      </c>
      <c r="J138" s="507" t="s">
        <v>304</v>
      </c>
      <c r="K138" s="507">
        <v>1</v>
      </c>
      <c r="L138" s="507" t="s">
        <v>304</v>
      </c>
      <c r="M138" s="471">
        <v>72950</v>
      </c>
      <c r="N138" s="471">
        <v>40210</v>
      </c>
      <c r="O138" s="471">
        <v>33360</v>
      </c>
      <c r="P138" s="471">
        <v>10460</v>
      </c>
      <c r="Q138" s="471">
        <v>19100</v>
      </c>
      <c r="R138" s="471">
        <v>22560</v>
      </c>
      <c r="S138" s="471">
        <v>2470</v>
      </c>
      <c r="T138" s="471">
        <v>4810</v>
      </c>
      <c r="U138" s="471">
        <v>16590</v>
      </c>
      <c r="V138" s="471">
        <v>1310</v>
      </c>
      <c r="W138" s="471">
        <v>940</v>
      </c>
      <c r="X138" s="471">
        <v>15650</v>
      </c>
      <c r="Y138" s="471">
        <v>12470</v>
      </c>
      <c r="Z138" s="471">
        <v>15450</v>
      </c>
      <c r="AA138" s="471">
        <v>11200</v>
      </c>
      <c r="AB138" s="471">
        <v>30970</v>
      </c>
    </row>
    <row r="139" spans="1:28">
      <c r="A139" s="452">
        <v>13044</v>
      </c>
      <c r="B139" s="452" t="s">
        <v>803</v>
      </c>
      <c r="E139" s="507">
        <v>0</v>
      </c>
      <c r="F139" s="507" t="s">
        <v>332</v>
      </c>
      <c r="G139" s="507">
        <v>1</v>
      </c>
      <c r="H139" s="507" t="s">
        <v>521</v>
      </c>
      <c r="I139" s="507">
        <v>1</v>
      </c>
      <c r="J139" s="507" t="s">
        <v>304</v>
      </c>
      <c r="K139" s="507">
        <v>1</v>
      </c>
      <c r="L139" s="507" t="s">
        <v>304</v>
      </c>
      <c r="M139" s="471">
        <v>72340</v>
      </c>
      <c r="N139" s="471">
        <v>39820</v>
      </c>
      <c r="O139" s="471">
        <v>33020</v>
      </c>
      <c r="P139" s="471">
        <v>10340</v>
      </c>
      <c r="Q139" s="471">
        <v>18940</v>
      </c>
      <c r="R139" s="471">
        <v>22370</v>
      </c>
      <c r="S139" s="471">
        <v>2420</v>
      </c>
      <c r="T139" s="471">
        <v>4770</v>
      </c>
      <c r="U139" s="471">
        <v>16280</v>
      </c>
      <c r="V139" s="471">
        <v>1300</v>
      </c>
      <c r="W139" s="471">
        <v>880</v>
      </c>
      <c r="X139" s="471">
        <v>15540</v>
      </c>
      <c r="Y139" s="471">
        <v>12450</v>
      </c>
      <c r="Z139" s="471">
        <v>15370</v>
      </c>
      <c r="AA139" s="471">
        <v>11150</v>
      </c>
      <c r="AB139" s="471">
        <v>30800</v>
      </c>
    </row>
    <row r="140" spans="1:28">
      <c r="A140" s="452">
        <v>13045</v>
      </c>
      <c r="B140" s="452" t="s">
        <v>803</v>
      </c>
      <c r="E140" s="507">
        <v>0</v>
      </c>
      <c r="F140" s="507" t="s">
        <v>332</v>
      </c>
      <c r="G140" s="507">
        <v>1</v>
      </c>
      <c r="H140" s="507" t="s">
        <v>521</v>
      </c>
      <c r="I140" s="507">
        <v>1</v>
      </c>
      <c r="J140" s="507" t="s">
        <v>304</v>
      </c>
      <c r="K140" s="507">
        <v>1</v>
      </c>
      <c r="L140" s="507" t="s">
        <v>496</v>
      </c>
      <c r="M140" s="471">
        <v>23850</v>
      </c>
      <c r="N140" s="471">
        <v>14720</v>
      </c>
      <c r="O140" s="471">
        <v>14010</v>
      </c>
      <c r="P140" s="471">
        <v>4650</v>
      </c>
      <c r="Q140" s="471">
        <v>6710</v>
      </c>
      <c r="R140" s="471">
        <v>8090</v>
      </c>
      <c r="S140" s="471">
        <v>1110</v>
      </c>
      <c r="T140" s="471">
        <v>2060</v>
      </c>
      <c r="U140" s="471">
        <v>12090</v>
      </c>
      <c r="V140" s="471">
        <v>450</v>
      </c>
      <c r="W140" s="471">
        <v>420</v>
      </c>
      <c r="X140" s="471">
        <v>5800</v>
      </c>
      <c r="Y140" s="471">
        <v>3540</v>
      </c>
      <c r="Z140" s="471">
        <v>4630</v>
      </c>
      <c r="AA140" s="471">
        <v>1390</v>
      </c>
      <c r="AB140" s="471">
        <v>8570</v>
      </c>
    </row>
    <row r="141" spans="1:28">
      <c r="A141" s="452">
        <v>13046</v>
      </c>
      <c r="B141" s="452" t="s">
        <v>803</v>
      </c>
      <c r="E141" s="507">
        <v>0</v>
      </c>
      <c r="F141" s="507" t="s">
        <v>332</v>
      </c>
      <c r="G141" s="507">
        <v>1</v>
      </c>
      <c r="H141" s="507" t="s">
        <v>521</v>
      </c>
      <c r="I141" s="507">
        <v>1</v>
      </c>
      <c r="J141" s="507" t="s">
        <v>304</v>
      </c>
      <c r="K141" s="507">
        <v>1</v>
      </c>
      <c r="L141" s="507" t="s">
        <v>500</v>
      </c>
      <c r="M141" s="471">
        <v>2940</v>
      </c>
      <c r="N141" s="471">
        <v>1710</v>
      </c>
      <c r="O141" s="471">
        <v>1580</v>
      </c>
      <c r="P141" s="471">
        <v>490</v>
      </c>
      <c r="Q141" s="471">
        <v>810</v>
      </c>
      <c r="R141" s="471">
        <v>850</v>
      </c>
      <c r="S141" s="471">
        <v>130</v>
      </c>
      <c r="T141" s="471">
        <v>270</v>
      </c>
      <c r="U141" s="471">
        <v>1230</v>
      </c>
      <c r="V141" s="471">
        <v>40</v>
      </c>
      <c r="W141" s="471">
        <v>20</v>
      </c>
      <c r="X141" s="471">
        <v>840</v>
      </c>
      <c r="Y141" s="471">
        <v>200</v>
      </c>
      <c r="Z141" s="471">
        <v>250</v>
      </c>
      <c r="AA141" s="471">
        <v>140</v>
      </c>
      <c r="AB141" s="471">
        <v>940</v>
      </c>
    </row>
    <row r="142" spans="1:28">
      <c r="A142" s="452">
        <v>13047</v>
      </c>
      <c r="B142" s="452" t="s">
        <v>803</v>
      </c>
      <c r="E142" s="507">
        <v>0</v>
      </c>
      <c r="F142" s="507" t="s">
        <v>332</v>
      </c>
      <c r="G142" s="507">
        <v>1</v>
      </c>
      <c r="H142" s="507" t="s">
        <v>521</v>
      </c>
      <c r="I142" s="507">
        <v>1</v>
      </c>
      <c r="J142" s="507" t="s">
        <v>304</v>
      </c>
      <c r="K142" s="507">
        <v>1</v>
      </c>
      <c r="L142" s="507" t="s">
        <v>501</v>
      </c>
      <c r="M142" s="471">
        <v>45410</v>
      </c>
      <c r="N142" s="471">
        <v>23360</v>
      </c>
      <c r="O142" s="471">
        <v>17410</v>
      </c>
      <c r="P142" s="471">
        <v>5190</v>
      </c>
      <c r="Q142" s="471">
        <v>11430</v>
      </c>
      <c r="R142" s="471">
        <v>13440</v>
      </c>
      <c r="S142" s="471">
        <v>1190</v>
      </c>
      <c r="T142" s="471">
        <v>2420</v>
      </c>
      <c r="U142" s="471">
        <v>2960</v>
      </c>
      <c r="V142" s="471">
        <v>810</v>
      </c>
      <c r="W142" s="471">
        <v>440</v>
      </c>
      <c r="X142" s="471">
        <v>8900</v>
      </c>
      <c r="Y142" s="471">
        <v>8690</v>
      </c>
      <c r="Z142" s="471">
        <v>10470</v>
      </c>
      <c r="AA142" s="471">
        <v>9570</v>
      </c>
      <c r="AB142" s="471">
        <v>21250</v>
      </c>
    </row>
    <row r="143" spans="1:28">
      <c r="A143" s="452">
        <v>13048</v>
      </c>
      <c r="B143" s="452" t="s">
        <v>803</v>
      </c>
      <c r="E143" s="507">
        <v>0</v>
      </c>
      <c r="F143" s="507" t="s">
        <v>332</v>
      </c>
      <c r="G143" s="507">
        <v>1</v>
      </c>
      <c r="H143" s="507" t="s">
        <v>521</v>
      </c>
      <c r="I143" s="507">
        <v>1</v>
      </c>
      <c r="J143" s="507" t="s">
        <v>304</v>
      </c>
      <c r="K143" s="507">
        <v>1</v>
      </c>
      <c r="L143" s="507" t="s">
        <v>509</v>
      </c>
      <c r="M143" s="471">
        <v>140</v>
      </c>
      <c r="N143" s="471">
        <v>40</v>
      </c>
      <c r="O143" s="471">
        <v>20</v>
      </c>
      <c r="P143" s="475" t="s">
        <v>58</v>
      </c>
      <c r="Q143" s="475" t="s">
        <v>58</v>
      </c>
      <c r="R143" s="475" t="s">
        <v>58</v>
      </c>
      <c r="S143" s="475" t="s">
        <v>58</v>
      </c>
      <c r="T143" s="471">
        <v>20</v>
      </c>
      <c r="U143" s="475" t="s">
        <v>58</v>
      </c>
      <c r="V143" s="475" t="s">
        <v>58</v>
      </c>
      <c r="W143" s="475" t="s">
        <v>58</v>
      </c>
      <c r="X143" s="475" t="s">
        <v>58</v>
      </c>
      <c r="Y143" s="471">
        <v>20</v>
      </c>
      <c r="Z143" s="471">
        <v>20</v>
      </c>
      <c r="AA143" s="471">
        <v>40</v>
      </c>
      <c r="AB143" s="471">
        <v>40</v>
      </c>
    </row>
    <row r="144" spans="1:28">
      <c r="A144" s="452">
        <v>13049</v>
      </c>
      <c r="B144" s="452" t="s">
        <v>803</v>
      </c>
      <c r="E144" s="507">
        <v>0</v>
      </c>
      <c r="F144" s="507" t="s">
        <v>332</v>
      </c>
      <c r="G144" s="507">
        <v>1</v>
      </c>
      <c r="H144" s="507" t="s">
        <v>521</v>
      </c>
      <c r="I144" s="507">
        <v>1</v>
      </c>
      <c r="J144" s="507" t="s">
        <v>473</v>
      </c>
      <c r="K144" s="507">
        <v>1</v>
      </c>
      <c r="L144" s="507" t="s">
        <v>304</v>
      </c>
      <c r="M144" s="471">
        <v>46100</v>
      </c>
      <c r="N144" s="471">
        <v>29470</v>
      </c>
      <c r="O144" s="471">
        <v>25230</v>
      </c>
      <c r="P144" s="471">
        <v>7710</v>
      </c>
      <c r="Q144" s="471">
        <v>13340</v>
      </c>
      <c r="R144" s="471">
        <v>17190</v>
      </c>
      <c r="S144" s="471">
        <v>1960</v>
      </c>
      <c r="T144" s="471">
        <v>3720</v>
      </c>
      <c r="U144" s="471">
        <v>14150</v>
      </c>
      <c r="V144" s="471">
        <v>870</v>
      </c>
      <c r="W144" s="471">
        <v>640</v>
      </c>
      <c r="X144" s="471">
        <v>13210</v>
      </c>
      <c r="Y144" s="471">
        <v>9840</v>
      </c>
      <c r="Z144" s="471">
        <v>11780</v>
      </c>
      <c r="AA144" s="471">
        <v>7600</v>
      </c>
      <c r="AB144" s="471">
        <v>16630</v>
      </c>
    </row>
    <row r="145" spans="1:28">
      <c r="A145" s="452">
        <v>13050</v>
      </c>
      <c r="B145" s="452" t="s">
        <v>803</v>
      </c>
      <c r="E145" s="507">
        <v>0</v>
      </c>
      <c r="F145" s="507" t="s">
        <v>332</v>
      </c>
      <c r="G145" s="507">
        <v>1</v>
      </c>
      <c r="H145" s="507" t="s">
        <v>521</v>
      </c>
      <c r="I145" s="507">
        <v>1</v>
      </c>
      <c r="J145" s="507" t="s">
        <v>473</v>
      </c>
      <c r="K145" s="507">
        <v>1</v>
      </c>
      <c r="L145" s="507" t="s">
        <v>496</v>
      </c>
      <c r="M145" s="471">
        <v>22580</v>
      </c>
      <c r="N145" s="471">
        <v>14340</v>
      </c>
      <c r="O145" s="471">
        <v>13630</v>
      </c>
      <c r="P145" s="471">
        <v>4590</v>
      </c>
      <c r="Q145" s="471">
        <v>6630</v>
      </c>
      <c r="R145" s="471">
        <v>8000</v>
      </c>
      <c r="S145" s="471">
        <v>1070</v>
      </c>
      <c r="T145" s="471">
        <v>2040</v>
      </c>
      <c r="U145" s="471">
        <v>11770</v>
      </c>
      <c r="V145" s="471">
        <v>430</v>
      </c>
      <c r="W145" s="471">
        <v>420</v>
      </c>
      <c r="X145" s="471">
        <v>5670</v>
      </c>
      <c r="Y145" s="471">
        <v>3510</v>
      </c>
      <c r="Z145" s="471">
        <v>4600</v>
      </c>
      <c r="AA145" s="471">
        <v>1360</v>
      </c>
      <c r="AB145" s="471">
        <v>8240</v>
      </c>
    </row>
    <row r="146" spans="1:28">
      <c r="A146" s="452">
        <v>13051</v>
      </c>
      <c r="B146" s="452" t="s">
        <v>803</v>
      </c>
      <c r="E146" s="507">
        <v>0</v>
      </c>
      <c r="F146" s="507" t="s">
        <v>332</v>
      </c>
      <c r="G146" s="507">
        <v>1</v>
      </c>
      <c r="H146" s="507" t="s">
        <v>521</v>
      </c>
      <c r="I146" s="507">
        <v>1</v>
      </c>
      <c r="J146" s="507" t="s">
        <v>473</v>
      </c>
      <c r="K146" s="507">
        <v>1</v>
      </c>
      <c r="L146" s="507" t="s">
        <v>500</v>
      </c>
      <c r="M146" s="471">
        <v>2180</v>
      </c>
      <c r="N146" s="471">
        <v>1590</v>
      </c>
      <c r="O146" s="471">
        <v>1480</v>
      </c>
      <c r="P146" s="471">
        <v>490</v>
      </c>
      <c r="Q146" s="471">
        <v>810</v>
      </c>
      <c r="R146" s="471">
        <v>850</v>
      </c>
      <c r="S146" s="471">
        <v>130</v>
      </c>
      <c r="T146" s="471">
        <v>270</v>
      </c>
      <c r="U146" s="471">
        <v>1150</v>
      </c>
      <c r="V146" s="471">
        <v>40</v>
      </c>
      <c r="W146" s="475" t="s">
        <v>58</v>
      </c>
      <c r="X146" s="471">
        <v>790</v>
      </c>
      <c r="Y146" s="471">
        <v>200</v>
      </c>
      <c r="Z146" s="471">
        <v>250</v>
      </c>
      <c r="AA146" s="471">
        <v>120</v>
      </c>
      <c r="AB146" s="471">
        <v>590</v>
      </c>
    </row>
    <row r="147" spans="1:28">
      <c r="A147" s="452">
        <v>13052</v>
      </c>
      <c r="B147" s="452" t="s">
        <v>803</v>
      </c>
      <c r="E147" s="507">
        <v>0</v>
      </c>
      <c r="F147" s="507" t="s">
        <v>332</v>
      </c>
      <c r="G147" s="507">
        <v>1</v>
      </c>
      <c r="H147" s="507" t="s">
        <v>521</v>
      </c>
      <c r="I147" s="507">
        <v>1</v>
      </c>
      <c r="J147" s="507" t="s">
        <v>473</v>
      </c>
      <c r="K147" s="507">
        <v>1</v>
      </c>
      <c r="L147" s="507" t="s">
        <v>501</v>
      </c>
      <c r="M147" s="471">
        <v>21300</v>
      </c>
      <c r="N147" s="471">
        <v>13520</v>
      </c>
      <c r="O147" s="471">
        <v>10100</v>
      </c>
      <c r="P147" s="471">
        <v>2630</v>
      </c>
      <c r="Q147" s="471">
        <v>5900</v>
      </c>
      <c r="R147" s="471">
        <v>8340</v>
      </c>
      <c r="S147" s="471">
        <v>770</v>
      </c>
      <c r="T147" s="471">
        <v>1390</v>
      </c>
      <c r="U147" s="471">
        <v>1230</v>
      </c>
      <c r="V147" s="471">
        <v>410</v>
      </c>
      <c r="W147" s="471">
        <v>220</v>
      </c>
      <c r="X147" s="471">
        <v>6750</v>
      </c>
      <c r="Y147" s="471">
        <v>6110</v>
      </c>
      <c r="Z147" s="471">
        <v>6910</v>
      </c>
      <c r="AA147" s="471">
        <v>6090</v>
      </c>
      <c r="AB147" s="471">
        <v>7780</v>
      </c>
    </row>
    <row r="148" spans="1:28">
      <c r="A148" s="452">
        <v>13053</v>
      </c>
      <c r="B148" s="452" t="s">
        <v>803</v>
      </c>
      <c r="E148" s="507">
        <v>0</v>
      </c>
      <c r="F148" s="507" t="s">
        <v>332</v>
      </c>
      <c r="G148" s="507">
        <v>1</v>
      </c>
      <c r="H148" s="507" t="s">
        <v>521</v>
      </c>
      <c r="I148" s="507">
        <v>1</v>
      </c>
      <c r="J148" s="507" t="s">
        <v>473</v>
      </c>
      <c r="K148" s="507">
        <v>1</v>
      </c>
      <c r="L148" s="507" t="s">
        <v>509</v>
      </c>
      <c r="M148" s="471">
        <v>40</v>
      </c>
      <c r="N148" s="471">
        <v>20</v>
      </c>
      <c r="O148" s="471">
        <v>20</v>
      </c>
      <c r="P148" s="475" t="s">
        <v>58</v>
      </c>
      <c r="Q148" s="475" t="s">
        <v>58</v>
      </c>
      <c r="R148" s="475" t="s">
        <v>58</v>
      </c>
      <c r="S148" s="475" t="s">
        <v>58</v>
      </c>
      <c r="T148" s="471">
        <v>20</v>
      </c>
      <c r="U148" s="475" t="s">
        <v>58</v>
      </c>
      <c r="V148" s="475" t="s">
        <v>58</v>
      </c>
      <c r="W148" s="475" t="s">
        <v>58</v>
      </c>
      <c r="X148" s="475" t="s">
        <v>58</v>
      </c>
      <c r="Y148" s="471">
        <v>20</v>
      </c>
      <c r="Z148" s="471">
        <v>20</v>
      </c>
      <c r="AA148" s="471">
        <v>20</v>
      </c>
      <c r="AB148" s="471">
        <v>20</v>
      </c>
    </row>
    <row r="149" spans="1:28">
      <c r="A149" s="452">
        <v>13054</v>
      </c>
      <c r="B149" s="452" t="s">
        <v>803</v>
      </c>
      <c r="E149" s="507">
        <v>0</v>
      </c>
      <c r="F149" s="507" t="s">
        <v>332</v>
      </c>
      <c r="G149" s="507">
        <v>1</v>
      </c>
      <c r="H149" s="507" t="s">
        <v>521</v>
      </c>
      <c r="I149" s="507">
        <v>1</v>
      </c>
      <c r="J149" s="507" t="s">
        <v>474</v>
      </c>
      <c r="K149" s="507">
        <v>1</v>
      </c>
      <c r="L149" s="507" t="s">
        <v>304</v>
      </c>
      <c r="M149" s="471">
        <v>24520</v>
      </c>
      <c r="N149" s="471">
        <v>10350</v>
      </c>
      <c r="O149" s="471">
        <v>7780</v>
      </c>
      <c r="P149" s="471">
        <v>2630</v>
      </c>
      <c r="Q149" s="471">
        <v>5590</v>
      </c>
      <c r="R149" s="471">
        <v>5190</v>
      </c>
      <c r="S149" s="471">
        <v>460</v>
      </c>
      <c r="T149" s="471">
        <v>1040</v>
      </c>
      <c r="U149" s="471">
        <v>2130</v>
      </c>
      <c r="V149" s="471">
        <v>420</v>
      </c>
      <c r="W149" s="471">
        <v>240</v>
      </c>
      <c r="X149" s="471">
        <v>2330</v>
      </c>
      <c r="Y149" s="471">
        <v>2610</v>
      </c>
      <c r="Z149" s="471">
        <v>3590</v>
      </c>
      <c r="AA149" s="471">
        <v>3550</v>
      </c>
      <c r="AB149" s="471">
        <v>14160</v>
      </c>
    </row>
    <row r="150" spans="1:28">
      <c r="A150" s="452">
        <v>13055</v>
      </c>
      <c r="B150" s="452" t="s">
        <v>803</v>
      </c>
      <c r="E150" s="507">
        <v>0</v>
      </c>
      <c r="F150" s="507" t="s">
        <v>332</v>
      </c>
      <c r="G150" s="507">
        <v>1</v>
      </c>
      <c r="H150" s="507" t="s">
        <v>521</v>
      </c>
      <c r="I150" s="507">
        <v>1</v>
      </c>
      <c r="J150" s="507" t="s">
        <v>474</v>
      </c>
      <c r="K150" s="507">
        <v>1</v>
      </c>
      <c r="L150" s="507" t="s">
        <v>496</v>
      </c>
      <c r="M150" s="471">
        <v>710</v>
      </c>
      <c r="N150" s="471">
        <v>380</v>
      </c>
      <c r="O150" s="471">
        <v>380</v>
      </c>
      <c r="P150" s="471">
        <v>60</v>
      </c>
      <c r="Q150" s="471">
        <v>70</v>
      </c>
      <c r="R150" s="471">
        <v>90</v>
      </c>
      <c r="S150" s="471">
        <v>40</v>
      </c>
      <c r="T150" s="471">
        <v>20</v>
      </c>
      <c r="U150" s="471">
        <v>320</v>
      </c>
      <c r="V150" s="471">
        <v>20</v>
      </c>
      <c r="W150" s="475" t="s">
        <v>58</v>
      </c>
      <c r="X150" s="471">
        <v>130</v>
      </c>
      <c r="Y150" s="471">
        <v>30</v>
      </c>
      <c r="Z150" s="471">
        <v>30</v>
      </c>
      <c r="AA150" s="471">
        <v>30</v>
      </c>
      <c r="AB150" s="471">
        <v>330</v>
      </c>
    </row>
    <row r="151" spans="1:28">
      <c r="A151" s="452">
        <v>13056</v>
      </c>
      <c r="B151" s="452" t="s">
        <v>803</v>
      </c>
      <c r="E151" s="507">
        <v>0</v>
      </c>
      <c r="F151" s="507" t="s">
        <v>332</v>
      </c>
      <c r="G151" s="507">
        <v>1</v>
      </c>
      <c r="H151" s="507" t="s">
        <v>521</v>
      </c>
      <c r="I151" s="507">
        <v>1</v>
      </c>
      <c r="J151" s="507" t="s">
        <v>474</v>
      </c>
      <c r="K151" s="507">
        <v>1</v>
      </c>
      <c r="L151" s="507" t="s">
        <v>500</v>
      </c>
      <c r="M151" s="471">
        <v>470</v>
      </c>
      <c r="N151" s="471">
        <v>120</v>
      </c>
      <c r="O151" s="471">
        <v>100</v>
      </c>
      <c r="P151" s="475" t="s">
        <v>58</v>
      </c>
      <c r="Q151" s="475" t="s">
        <v>58</v>
      </c>
      <c r="R151" s="475" t="s">
        <v>58</v>
      </c>
      <c r="S151" s="475" t="s">
        <v>58</v>
      </c>
      <c r="T151" s="475" t="s">
        <v>58</v>
      </c>
      <c r="U151" s="471">
        <v>80</v>
      </c>
      <c r="V151" s="475" t="s">
        <v>58</v>
      </c>
      <c r="W151" s="471">
        <v>20</v>
      </c>
      <c r="X151" s="471">
        <v>50</v>
      </c>
      <c r="Y151" s="475" t="s">
        <v>58</v>
      </c>
      <c r="Z151" s="475" t="s">
        <v>58</v>
      </c>
      <c r="AA151" s="471">
        <v>20</v>
      </c>
      <c r="AB151" s="471">
        <v>350</v>
      </c>
    </row>
    <row r="152" spans="1:28">
      <c r="A152" s="452">
        <v>13057</v>
      </c>
      <c r="B152" s="452" t="s">
        <v>803</v>
      </c>
      <c r="E152" s="507">
        <v>0</v>
      </c>
      <c r="F152" s="507" t="s">
        <v>332</v>
      </c>
      <c r="G152" s="507">
        <v>1</v>
      </c>
      <c r="H152" s="507" t="s">
        <v>521</v>
      </c>
      <c r="I152" s="507">
        <v>1</v>
      </c>
      <c r="J152" s="507" t="s">
        <v>474</v>
      </c>
      <c r="K152" s="507">
        <v>1</v>
      </c>
      <c r="L152" s="507" t="s">
        <v>501</v>
      </c>
      <c r="M152" s="471">
        <v>23310</v>
      </c>
      <c r="N152" s="471">
        <v>9830</v>
      </c>
      <c r="O152" s="471">
        <v>7310</v>
      </c>
      <c r="P152" s="471">
        <v>2560</v>
      </c>
      <c r="Q152" s="471">
        <v>5520</v>
      </c>
      <c r="R152" s="471">
        <v>5100</v>
      </c>
      <c r="S152" s="471">
        <v>420</v>
      </c>
      <c r="T152" s="471">
        <v>1020</v>
      </c>
      <c r="U152" s="471">
        <v>1730</v>
      </c>
      <c r="V152" s="471">
        <v>400</v>
      </c>
      <c r="W152" s="471">
        <v>220</v>
      </c>
      <c r="X152" s="471">
        <v>2150</v>
      </c>
      <c r="Y152" s="471">
        <v>2580</v>
      </c>
      <c r="Z152" s="471">
        <v>3560</v>
      </c>
      <c r="AA152" s="471">
        <v>3480</v>
      </c>
      <c r="AB152" s="471">
        <v>13470</v>
      </c>
    </row>
    <row r="153" spans="1:28">
      <c r="A153" s="452">
        <v>13058</v>
      </c>
      <c r="B153" s="452" t="s">
        <v>803</v>
      </c>
      <c r="E153" s="507">
        <v>0</v>
      </c>
      <c r="F153" s="507" t="s">
        <v>332</v>
      </c>
      <c r="G153" s="507">
        <v>1</v>
      </c>
      <c r="H153" s="507" t="s">
        <v>521</v>
      </c>
      <c r="I153" s="507">
        <v>1</v>
      </c>
      <c r="J153" s="507" t="s">
        <v>474</v>
      </c>
      <c r="K153" s="507">
        <v>1</v>
      </c>
      <c r="L153" s="507" t="s">
        <v>509</v>
      </c>
      <c r="M153" s="471">
        <v>40</v>
      </c>
      <c r="N153" s="471">
        <v>20</v>
      </c>
      <c r="O153" s="475" t="s">
        <v>58</v>
      </c>
      <c r="P153" s="475" t="s">
        <v>58</v>
      </c>
      <c r="Q153" s="475" t="s">
        <v>58</v>
      </c>
      <c r="R153" s="475" t="s">
        <v>58</v>
      </c>
      <c r="S153" s="475" t="s">
        <v>58</v>
      </c>
      <c r="T153" s="475" t="s">
        <v>58</v>
      </c>
      <c r="U153" s="475" t="s">
        <v>58</v>
      </c>
      <c r="V153" s="475" t="s">
        <v>58</v>
      </c>
      <c r="W153" s="475" t="s">
        <v>58</v>
      </c>
      <c r="X153" s="475" t="s">
        <v>58</v>
      </c>
      <c r="Y153" s="475" t="s">
        <v>58</v>
      </c>
      <c r="Z153" s="475" t="s">
        <v>58</v>
      </c>
      <c r="AA153" s="471">
        <v>20</v>
      </c>
      <c r="AB153" s="471">
        <v>20</v>
      </c>
    </row>
    <row r="154" spans="1:28">
      <c r="A154" s="452">
        <v>13059</v>
      </c>
      <c r="B154" s="452" t="s">
        <v>803</v>
      </c>
      <c r="E154" s="507">
        <v>0</v>
      </c>
      <c r="F154" s="507" t="s">
        <v>332</v>
      </c>
      <c r="G154" s="507">
        <v>1</v>
      </c>
      <c r="H154" s="507" t="s">
        <v>522</v>
      </c>
      <c r="I154" s="507">
        <v>1</v>
      </c>
      <c r="J154" s="507" t="s">
        <v>304</v>
      </c>
      <c r="K154" s="507">
        <v>1</v>
      </c>
      <c r="L154" s="507" t="s">
        <v>304</v>
      </c>
      <c r="M154" s="471">
        <v>610</v>
      </c>
      <c r="N154" s="471">
        <v>390</v>
      </c>
      <c r="O154" s="471">
        <v>340</v>
      </c>
      <c r="P154" s="471">
        <v>120</v>
      </c>
      <c r="Q154" s="471">
        <v>170</v>
      </c>
      <c r="R154" s="471">
        <v>190</v>
      </c>
      <c r="S154" s="471">
        <v>50</v>
      </c>
      <c r="T154" s="471">
        <v>50</v>
      </c>
      <c r="U154" s="471">
        <v>300</v>
      </c>
      <c r="V154" s="471">
        <v>20</v>
      </c>
      <c r="W154" s="471">
        <v>60</v>
      </c>
      <c r="X154" s="471">
        <v>110</v>
      </c>
      <c r="Y154" s="471">
        <v>10</v>
      </c>
      <c r="Z154" s="471">
        <v>80</v>
      </c>
      <c r="AA154" s="471">
        <v>50</v>
      </c>
      <c r="AB154" s="471">
        <v>170</v>
      </c>
    </row>
    <row r="155" spans="1:28">
      <c r="A155" s="452">
        <v>13060</v>
      </c>
      <c r="B155" s="452" t="s">
        <v>803</v>
      </c>
      <c r="E155" s="507">
        <v>0</v>
      </c>
      <c r="F155" s="507" t="s">
        <v>332</v>
      </c>
      <c r="G155" s="507">
        <v>1</v>
      </c>
      <c r="H155" s="507" t="s">
        <v>549</v>
      </c>
      <c r="I155" s="507">
        <v>1</v>
      </c>
      <c r="J155" s="507" t="s">
        <v>304</v>
      </c>
      <c r="K155" s="507">
        <v>1</v>
      </c>
      <c r="L155" s="507" t="s">
        <v>304</v>
      </c>
      <c r="M155" s="471">
        <v>9350</v>
      </c>
      <c r="N155" s="471">
        <v>7960</v>
      </c>
      <c r="O155" s="471">
        <v>5690</v>
      </c>
      <c r="P155" s="471">
        <v>2360</v>
      </c>
      <c r="Q155" s="471">
        <v>4490</v>
      </c>
      <c r="R155" s="471">
        <v>4980</v>
      </c>
      <c r="S155" s="471">
        <v>420</v>
      </c>
      <c r="T155" s="471">
        <v>1080</v>
      </c>
      <c r="U155" s="471">
        <v>180</v>
      </c>
      <c r="V155" s="471">
        <v>230</v>
      </c>
      <c r="W155" s="471">
        <v>80</v>
      </c>
      <c r="X155" s="471">
        <v>3320</v>
      </c>
      <c r="Y155" s="471">
        <v>4060</v>
      </c>
      <c r="Z155" s="471">
        <v>4710</v>
      </c>
      <c r="AA155" s="471">
        <v>5330</v>
      </c>
      <c r="AB155" s="471">
        <v>1280</v>
      </c>
    </row>
    <row r="156" spans="1:28">
      <c r="A156" s="452">
        <v>13061</v>
      </c>
      <c r="B156" s="452" t="s">
        <v>803</v>
      </c>
      <c r="E156" s="507">
        <v>0</v>
      </c>
      <c r="F156" s="507" t="s">
        <v>333</v>
      </c>
      <c r="G156" s="507">
        <v>1</v>
      </c>
      <c r="H156" s="507" t="s">
        <v>304</v>
      </c>
      <c r="I156" s="507">
        <v>1</v>
      </c>
      <c r="J156" s="507" t="s">
        <v>304</v>
      </c>
      <c r="K156" s="507">
        <v>1</v>
      </c>
      <c r="L156" s="507" t="s">
        <v>304</v>
      </c>
      <c r="M156" s="471">
        <v>95180</v>
      </c>
      <c r="N156" s="471">
        <v>56220</v>
      </c>
      <c r="O156" s="471">
        <v>48020</v>
      </c>
      <c r="P156" s="471">
        <v>13250</v>
      </c>
      <c r="Q156" s="471">
        <v>25290</v>
      </c>
      <c r="R156" s="471">
        <v>31490</v>
      </c>
      <c r="S156" s="471">
        <v>3460</v>
      </c>
      <c r="T156" s="471">
        <v>5850</v>
      </c>
      <c r="U156" s="471">
        <v>29470</v>
      </c>
      <c r="V156" s="471">
        <v>1710</v>
      </c>
      <c r="W156" s="471">
        <v>860</v>
      </c>
      <c r="X156" s="471">
        <v>22210</v>
      </c>
      <c r="Y156" s="471">
        <v>18910</v>
      </c>
      <c r="Z156" s="471">
        <v>24020</v>
      </c>
      <c r="AA156" s="471">
        <v>13860</v>
      </c>
      <c r="AB156" s="471">
        <v>37040</v>
      </c>
    </row>
    <row r="157" spans="1:28">
      <c r="A157" s="452">
        <v>13062</v>
      </c>
      <c r="B157" s="452" t="s">
        <v>803</v>
      </c>
      <c r="E157" s="507">
        <v>0</v>
      </c>
      <c r="F157" s="507" t="s">
        <v>333</v>
      </c>
      <c r="G157" s="507">
        <v>1</v>
      </c>
      <c r="H157" s="507" t="s">
        <v>521</v>
      </c>
      <c r="I157" s="507">
        <v>1</v>
      </c>
      <c r="J157" s="507" t="s">
        <v>304</v>
      </c>
      <c r="K157" s="507">
        <v>1</v>
      </c>
      <c r="L157" s="507" t="s">
        <v>304</v>
      </c>
      <c r="M157" s="471">
        <v>94340</v>
      </c>
      <c r="N157" s="471">
        <v>55700</v>
      </c>
      <c r="O157" s="471">
        <v>47640</v>
      </c>
      <c r="P157" s="471">
        <v>13130</v>
      </c>
      <c r="Q157" s="471">
        <v>25160</v>
      </c>
      <c r="R157" s="471">
        <v>31310</v>
      </c>
      <c r="S157" s="471">
        <v>3400</v>
      </c>
      <c r="T157" s="471">
        <v>5770</v>
      </c>
      <c r="U157" s="471">
        <v>29130</v>
      </c>
      <c r="V157" s="471">
        <v>1710</v>
      </c>
      <c r="W157" s="471">
        <v>860</v>
      </c>
      <c r="X157" s="471">
        <v>22060</v>
      </c>
      <c r="Y157" s="471">
        <v>18800</v>
      </c>
      <c r="Z157" s="471">
        <v>23890</v>
      </c>
      <c r="AA157" s="471">
        <v>13700</v>
      </c>
      <c r="AB157" s="471">
        <v>36760</v>
      </c>
    </row>
    <row r="158" spans="1:28">
      <c r="A158" s="452">
        <v>13063</v>
      </c>
      <c r="B158" s="452" t="s">
        <v>803</v>
      </c>
      <c r="E158" s="507">
        <v>0</v>
      </c>
      <c r="F158" s="507" t="s">
        <v>333</v>
      </c>
      <c r="G158" s="507">
        <v>1</v>
      </c>
      <c r="H158" s="507" t="s">
        <v>521</v>
      </c>
      <c r="I158" s="507">
        <v>1</v>
      </c>
      <c r="J158" s="507" t="s">
        <v>304</v>
      </c>
      <c r="K158" s="507">
        <v>1</v>
      </c>
      <c r="L158" s="507" t="s">
        <v>496</v>
      </c>
      <c r="M158" s="471">
        <v>43610</v>
      </c>
      <c r="N158" s="471">
        <v>29090</v>
      </c>
      <c r="O158" s="471">
        <v>27690</v>
      </c>
      <c r="P158" s="471">
        <v>8250</v>
      </c>
      <c r="Q158" s="471">
        <v>11980</v>
      </c>
      <c r="R158" s="471">
        <v>15510</v>
      </c>
      <c r="S158" s="471">
        <v>1630</v>
      </c>
      <c r="T158" s="471">
        <v>3460</v>
      </c>
      <c r="U158" s="471">
        <v>24230</v>
      </c>
      <c r="V158" s="471">
        <v>1060</v>
      </c>
      <c r="W158" s="471">
        <v>620</v>
      </c>
      <c r="X158" s="471">
        <v>12440</v>
      </c>
      <c r="Y158" s="471">
        <v>6360</v>
      </c>
      <c r="Z158" s="471">
        <v>10110</v>
      </c>
      <c r="AA158" s="471">
        <v>2190</v>
      </c>
      <c r="AB158" s="471">
        <v>14130</v>
      </c>
    </row>
    <row r="159" spans="1:28">
      <c r="A159" s="452">
        <v>13064</v>
      </c>
      <c r="B159" s="452" t="s">
        <v>803</v>
      </c>
      <c r="E159" s="507">
        <v>0</v>
      </c>
      <c r="F159" s="507" t="s">
        <v>333</v>
      </c>
      <c r="G159" s="507">
        <v>1</v>
      </c>
      <c r="H159" s="507" t="s">
        <v>521</v>
      </c>
      <c r="I159" s="507">
        <v>1</v>
      </c>
      <c r="J159" s="507" t="s">
        <v>304</v>
      </c>
      <c r="K159" s="507">
        <v>1</v>
      </c>
      <c r="L159" s="507" t="s">
        <v>500</v>
      </c>
      <c r="M159" s="471">
        <v>1060</v>
      </c>
      <c r="N159" s="471">
        <v>580</v>
      </c>
      <c r="O159" s="471">
        <v>570</v>
      </c>
      <c r="P159" s="471">
        <v>90</v>
      </c>
      <c r="Q159" s="471">
        <v>80</v>
      </c>
      <c r="R159" s="471">
        <v>180</v>
      </c>
      <c r="S159" s="475" t="s">
        <v>58</v>
      </c>
      <c r="T159" s="471">
        <v>20</v>
      </c>
      <c r="U159" s="471">
        <v>550</v>
      </c>
      <c r="V159" s="471">
        <v>20</v>
      </c>
      <c r="W159" s="475" t="s">
        <v>58</v>
      </c>
      <c r="X159" s="471">
        <v>180</v>
      </c>
      <c r="Y159" s="471">
        <v>70</v>
      </c>
      <c r="Z159" s="471">
        <v>30</v>
      </c>
      <c r="AA159" s="471">
        <v>70</v>
      </c>
      <c r="AB159" s="471">
        <v>380</v>
      </c>
    </row>
    <row r="160" spans="1:28">
      <c r="A160" s="452">
        <v>13065</v>
      </c>
      <c r="B160" s="452" t="s">
        <v>803</v>
      </c>
      <c r="E160" s="507">
        <v>0</v>
      </c>
      <c r="F160" s="507" t="s">
        <v>333</v>
      </c>
      <c r="G160" s="507">
        <v>1</v>
      </c>
      <c r="H160" s="507" t="s">
        <v>521</v>
      </c>
      <c r="I160" s="507">
        <v>1</v>
      </c>
      <c r="J160" s="507" t="s">
        <v>304</v>
      </c>
      <c r="K160" s="507">
        <v>1</v>
      </c>
      <c r="L160" s="507" t="s">
        <v>501</v>
      </c>
      <c r="M160" s="471">
        <v>49640</v>
      </c>
      <c r="N160" s="471">
        <v>26030</v>
      </c>
      <c r="O160" s="471">
        <v>19370</v>
      </c>
      <c r="P160" s="471">
        <v>4790</v>
      </c>
      <c r="Q160" s="471">
        <v>13100</v>
      </c>
      <c r="R160" s="471">
        <v>15610</v>
      </c>
      <c r="S160" s="471">
        <v>1770</v>
      </c>
      <c r="T160" s="471">
        <v>2290</v>
      </c>
      <c r="U160" s="471">
        <v>4350</v>
      </c>
      <c r="V160" s="471">
        <v>630</v>
      </c>
      <c r="W160" s="471">
        <v>240</v>
      </c>
      <c r="X160" s="471">
        <v>9440</v>
      </c>
      <c r="Y160" s="471">
        <v>12360</v>
      </c>
      <c r="Z160" s="471">
        <v>13750</v>
      </c>
      <c r="AA160" s="471">
        <v>11430</v>
      </c>
      <c r="AB160" s="471">
        <v>22230</v>
      </c>
    </row>
    <row r="161" spans="1:28">
      <c r="A161" s="452">
        <v>13066</v>
      </c>
      <c r="B161" s="452" t="s">
        <v>803</v>
      </c>
      <c r="E161" s="507">
        <v>0</v>
      </c>
      <c r="F161" s="507" t="s">
        <v>333</v>
      </c>
      <c r="G161" s="507">
        <v>1</v>
      </c>
      <c r="H161" s="507" t="s">
        <v>521</v>
      </c>
      <c r="I161" s="507">
        <v>1</v>
      </c>
      <c r="J161" s="507" t="s">
        <v>304</v>
      </c>
      <c r="K161" s="507">
        <v>1</v>
      </c>
      <c r="L161" s="507" t="s">
        <v>509</v>
      </c>
      <c r="M161" s="471">
        <v>20</v>
      </c>
      <c r="N161" s="475" t="s">
        <v>58</v>
      </c>
      <c r="O161" s="475" t="s">
        <v>58</v>
      </c>
      <c r="P161" s="475" t="s">
        <v>58</v>
      </c>
      <c r="Q161" s="475" t="s">
        <v>58</v>
      </c>
      <c r="R161" s="475" t="s">
        <v>58</v>
      </c>
      <c r="S161" s="475" t="s">
        <v>58</v>
      </c>
      <c r="T161" s="475" t="s">
        <v>58</v>
      </c>
      <c r="U161" s="475" t="s">
        <v>58</v>
      </c>
      <c r="V161" s="475" t="s">
        <v>58</v>
      </c>
      <c r="W161" s="475" t="s">
        <v>58</v>
      </c>
      <c r="X161" s="475" t="s">
        <v>58</v>
      </c>
      <c r="Y161" s="475" t="s">
        <v>58</v>
      </c>
      <c r="Z161" s="475" t="s">
        <v>58</v>
      </c>
      <c r="AA161" s="475" t="s">
        <v>58</v>
      </c>
      <c r="AB161" s="471">
        <v>20</v>
      </c>
    </row>
    <row r="162" spans="1:28">
      <c r="A162" s="452">
        <v>13067</v>
      </c>
      <c r="B162" s="452" t="s">
        <v>803</v>
      </c>
      <c r="E162" s="507">
        <v>0</v>
      </c>
      <c r="F162" s="507" t="s">
        <v>333</v>
      </c>
      <c r="G162" s="507">
        <v>1</v>
      </c>
      <c r="H162" s="507" t="s">
        <v>521</v>
      </c>
      <c r="I162" s="507">
        <v>1</v>
      </c>
      <c r="J162" s="507" t="s">
        <v>473</v>
      </c>
      <c r="K162" s="507">
        <v>1</v>
      </c>
      <c r="L162" s="507" t="s">
        <v>304</v>
      </c>
      <c r="M162" s="471">
        <v>60390</v>
      </c>
      <c r="N162" s="471">
        <v>40340</v>
      </c>
      <c r="O162" s="471">
        <v>35380</v>
      </c>
      <c r="P162" s="471">
        <v>9340</v>
      </c>
      <c r="Q162" s="471">
        <v>16260</v>
      </c>
      <c r="R162" s="471">
        <v>22260</v>
      </c>
      <c r="S162" s="471">
        <v>2230</v>
      </c>
      <c r="T162" s="471">
        <v>4150</v>
      </c>
      <c r="U162" s="471">
        <v>24910</v>
      </c>
      <c r="V162" s="471">
        <v>1200</v>
      </c>
      <c r="W162" s="471">
        <v>630</v>
      </c>
      <c r="X162" s="471">
        <v>17870</v>
      </c>
      <c r="Y162" s="471">
        <v>12530</v>
      </c>
      <c r="Z162" s="471">
        <v>16540</v>
      </c>
      <c r="AA162" s="471">
        <v>8490</v>
      </c>
      <c r="AB162" s="471">
        <v>20050</v>
      </c>
    </row>
    <row r="163" spans="1:28">
      <c r="A163" s="452">
        <v>13068</v>
      </c>
      <c r="B163" s="452" t="s">
        <v>803</v>
      </c>
      <c r="E163" s="507">
        <v>0</v>
      </c>
      <c r="F163" s="507" t="s">
        <v>333</v>
      </c>
      <c r="G163" s="507">
        <v>1</v>
      </c>
      <c r="H163" s="507" t="s">
        <v>521</v>
      </c>
      <c r="I163" s="507">
        <v>1</v>
      </c>
      <c r="J163" s="507" t="s">
        <v>473</v>
      </c>
      <c r="K163" s="507">
        <v>1</v>
      </c>
      <c r="L163" s="507" t="s">
        <v>496</v>
      </c>
      <c r="M163" s="471">
        <v>41360</v>
      </c>
      <c r="N163" s="471">
        <v>28050</v>
      </c>
      <c r="O163" s="471">
        <v>26720</v>
      </c>
      <c r="P163" s="471">
        <v>8000</v>
      </c>
      <c r="Q163" s="471">
        <v>11610</v>
      </c>
      <c r="R163" s="471">
        <v>15070</v>
      </c>
      <c r="S163" s="471">
        <v>1620</v>
      </c>
      <c r="T163" s="471">
        <v>3340</v>
      </c>
      <c r="U163" s="471">
        <v>23420</v>
      </c>
      <c r="V163" s="471">
        <v>1020</v>
      </c>
      <c r="W163" s="471">
        <v>610</v>
      </c>
      <c r="X163" s="471">
        <v>12190</v>
      </c>
      <c r="Y163" s="471">
        <v>6240</v>
      </c>
      <c r="Z163" s="471">
        <v>9900</v>
      </c>
      <c r="AA163" s="471">
        <v>2190</v>
      </c>
      <c r="AB163" s="471">
        <v>13310</v>
      </c>
    </row>
    <row r="164" spans="1:28">
      <c r="A164" s="452">
        <v>13069</v>
      </c>
      <c r="B164" s="452" t="s">
        <v>803</v>
      </c>
      <c r="E164" s="507">
        <v>0</v>
      </c>
      <c r="F164" s="507" t="s">
        <v>333</v>
      </c>
      <c r="G164" s="507">
        <v>1</v>
      </c>
      <c r="H164" s="507" t="s">
        <v>521</v>
      </c>
      <c r="I164" s="507">
        <v>1</v>
      </c>
      <c r="J164" s="507" t="s">
        <v>473</v>
      </c>
      <c r="K164" s="507">
        <v>1</v>
      </c>
      <c r="L164" s="507" t="s">
        <v>500</v>
      </c>
      <c r="M164" s="471">
        <v>510</v>
      </c>
      <c r="N164" s="471">
        <v>330</v>
      </c>
      <c r="O164" s="471">
        <v>330</v>
      </c>
      <c r="P164" s="471">
        <v>80</v>
      </c>
      <c r="Q164" s="471">
        <v>60</v>
      </c>
      <c r="R164" s="471">
        <v>180</v>
      </c>
      <c r="S164" s="475" t="s">
        <v>58</v>
      </c>
      <c r="T164" s="471">
        <v>20</v>
      </c>
      <c r="U164" s="471">
        <v>320</v>
      </c>
      <c r="V164" s="471">
        <v>20</v>
      </c>
      <c r="W164" s="475" t="s">
        <v>58</v>
      </c>
      <c r="X164" s="471">
        <v>180</v>
      </c>
      <c r="Y164" s="471">
        <v>70</v>
      </c>
      <c r="Z164" s="471">
        <v>20</v>
      </c>
      <c r="AA164" s="471">
        <v>70</v>
      </c>
      <c r="AB164" s="471">
        <v>180</v>
      </c>
    </row>
    <row r="165" spans="1:28">
      <c r="A165" s="452">
        <v>13070</v>
      </c>
      <c r="B165" s="452" t="s">
        <v>803</v>
      </c>
      <c r="E165" s="507">
        <v>0</v>
      </c>
      <c r="F165" s="507" t="s">
        <v>333</v>
      </c>
      <c r="G165" s="507">
        <v>1</v>
      </c>
      <c r="H165" s="507" t="s">
        <v>521</v>
      </c>
      <c r="I165" s="507">
        <v>1</v>
      </c>
      <c r="J165" s="507" t="s">
        <v>473</v>
      </c>
      <c r="K165" s="507">
        <v>1</v>
      </c>
      <c r="L165" s="507" t="s">
        <v>501</v>
      </c>
      <c r="M165" s="471">
        <v>18500</v>
      </c>
      <c r="N165" s="471">
        <v>11950</v>
      </c>
      <c r="O165" s="471">
        <v>8320</v>
      </c>
      <c r="P165" s="471">
        <v>1260</v>
      </c>
      <c r="Q165" s="471">
        <v>4590</v>
      </c>
      <c r="R165" s="471">
        <v>7010</v>
      </c>
      <c r="S165" s="471">
        <v>620</v>
      </c>
      <c r="T165" s="471">
        <v>790</v>
      </c>
      <c r="U165" s="471">
        <v>1170</v>
      </c>
      <c r="V165" s="471">
        <v>150</v>
      </c>
      <c r="W165" s="471">
        <v>20</v>
      </c>
      <c r="X165" s="471">
        <v>5510</v>
      </c>
      <c r="Y165" s="471">
        <v>6220</v>
      </c>
      <c r="Z165" s="471">
        <v>6610</v>
      </c>
      <c r="AA165" s="471">
        <v>6220</v>
      </c>
      <c r="AB165" s="471">
        <v>6550</v>
      </c>
    </row>
    <row r="166" spans="1:28">
      <c r="A166" s="452">
        <v>13071</v>
      </c>
      <c r="B166" s="452" t="s">
        <v>803</v>
      </c>
      <c r="E166" s="507">
        <v>0</v>
      </c>
      <c r="F166" s="507" t="s">
        <v>333</v>
      </c>
      <c r="G166" s="507">
        <v>1</v>
      </c>
      <c r="H166" s="507" t="s">
        <v>521</v>
      </c>
      <c r="I166" s="507">
        <v>1</v>
      </c>
      <c r="J166" s="507" t="s">
        <v>473</v>
      </c>
      <c r="K166" s="507">
        <v>1</v>
      </c>
      <c r="L166" s="507" t="s">
        <v>509</v>
      </c>
      <c r="M166" s="471">
        <v>20</v>
      </c>
      <c r="N166" s="475" t="s">
        <v>58</v>
      </c>
      <c r="O166" s="475" t="s">
        <v>58</v>
      </c>
      <c r="P166" s="475" t="s">
        <v>58</v>
      </c>
      <c r="Q166" s="475" t="s">
        <v>58</v>
      </c>
      <c r="R166" s="475" t="s">
        <v>58</v>
      </c>
      <c r="S166" s="475" t="s">
        <v>58</v>
      </c>
      <c r="T166" s="475" t="s">
        <v>58</v>
      </c>
      <c r="U166" s="475" t="s">
        <v>58</v>
      </c>
      <c r="V166" s="475" t="s">
        <v>58</v>
      </c>
      <c r="W166" s="475" t="s">
        <v>58</v>
      </c>
      <c r="X166" s="475" t="s">
        <v>58</v>
      </c>
      <c r="Y166" s="475" t="s">
        <v>58</v>
      </c>
      <c r="Z166" s="475" t="s">
        <v>58</v>
      </c>
      <c r="AA166" s="475" t="s">
        <v>58</v>
      </c>
      <c r="AB166" s="471">
        <v>20</v>
      </c>
    </row>
    <row r="167" spans="1:28">
      <c r="A167" s="452">
        <v>13072</v>
      </c>
      <c r="B167" s="452" t="s">
        <v>803</v>
      </c>
      <c r="E167" s="507">
        <v>0</v>
      </c>
      <c r="F167" s="507" t="s">
        <v>333</v>
      </c>
      <c r="G167" s="507">
        <v>1</v>
      </c>
      <c r="H167" s="507" t="s">
        <v>521</v>
      </c>
      <c r="I167" s="507">
        <v>1</v>
      </c>
      <c r="J167" s="507" t="s">
        <v>474</v>
      </c>
      <c r="K167" s="507">
        <v>1</v>
      </c>
      <c r="L167" s="507" t="s">
        <v>304</v>
      </c>
      <c r="M167" s="471">
        <v>32070</v>
      </c>
      <c r="N167" s="471">
        <v>15360</v>
      </c>
      <c r="O167" s="471">
        <v>12260</v>
      </c>
      <c r="P167" s="471">
        <v>3800</v>
      </c>
      <c r="Q167" s="471">
        <v>8900</v>
      </c>
      <c r="R167" s="471">
        <v>9050</v>
      </c>
      <c r="S167" s="471">
        <v>1170</v>
      </c>
      <c r="T167" s="471">
        <v>1630</v>
      </c>
      <c r="U167" s="471">
        <v>4220</v>
      </c>
      <c r="V167" s="471">
        <v>520</v>
      </c>
      <c r="W167" s="471">
        <v>230</v>
      </c>
      <c r="X167" s="471">
        <v>4190</v>
      </c>
      <c r="Y167" s="471">
        <v>6260</v>
      </c>
      <c r="Z167" s="471">
        <v>7360</v>
      </c>
      <c r="AA167" s="471">
        <v>5210</v>
      </c>
      <c r="AB167" s="471">
        <v>16700</v>
      </c>
    </row>
    <row r="168" spans="1:28">
      <c r="A168" s="452">
        <v>13073</v>
      </c>
      <c r="B168" s="452" t="s">
        <v>803</v>
      </c>
      <c r="E168" s="507">
        <v>0</v>
      </c>
      <c r="F168" s="507" t="s">
        <v>333</v>
      </c>
      <c r="G168" s="507">
        <v>1</v>
      </c>
      <c r="H168" s="507" t="s">
        <v>521</v>
      </c>
      <c r="I168" s="507">
        <v>1</v>
      </c>
      <c r="J168" s="507" t="s">
        <v>474</v>
      </c>
      <c r="K168" s="507">
        <v>1</v>
      </c>
      <c r="L168" s="507" t="s">
        <v>496</v>
      </c>
      <c r="M168" s="471">
        <v>1850</v>
      </c>
      <c r="N168" s="471">
        <v>1040</v>
      </c>
      <c r="O168" s="471">
        <v>970</v>
      </c>
      <c r="P168" s="471">
        <v>250</v>
      </c>
      <c r="Q168" s="471">
        <v>370</v>
      </c>
      <c r="R168" s="471">
        <v>440</v>
      </c>
      <c r="S168" s="471">
        <v>20</v>
      </c>
      <c r="T168" s="471">
        <v>120</v>
      </c>
      <c r="U168" s="471">
        <v>810</v>
      </c>
      <c r="V168" s="471">
        <v>30</v>
      </c>
      <c r="W168" s="471">
        <v>10</v>
      </c>
      <c r="X168" s="471">
        <v>260</v>
      </c>
      <c r="Y168" s="471">
        <v>120</v>
      </c>
      <c r="Z168" s="471">
        <v>210</v>
      </c>
      <c r="AA168" s="475" t="s">
        <v>58</v>
      </c>
      <c r="AB168" s="471">
        <v>820</v>
      </c>
    </row>
    <row r="169" spans="1:28">
      <c r="A169" s="452">
        <v>13074</v>
      </c>
      <c r="B169" s="452" t="s">
        <v>803</v>
      </c>
      <c r="E169" s="507">
        <v>0</v>
      </c>
      <c r="F169" s="507" t="s">
        <v>333</v>
      </c>
      <c r="G169" s="507">
        <v>1</v>
      </c>
      <c r="H169" s="507" t="s">
        <v>521</v>
      </c>
      <c r="I169" s="507">
        <v>1</v>
      </c>
      <c r="J169" s="507" t="s">
        <v>474</v>
      </c>
      <c r="K169" s="507">
        <v>1</v>
      </c>
      <c r="L169" s="507" t="s">
        <v>500</v>
      </c>
      <c r="M169" s="471">
        <v>450</v>
      </c>
      <c r="N169" s="471">
        <v>250</v>
      </c>
      <c r="O169" s="471">
        <v>240</v>
      </c>
      <c r="P169" s="471">
        <v>20</v>
      </c>
      <c r="Q169" s="471">
        <v>20</v>
      </c>
      <c r="R169" s="475" t="s">
        <v>58</v>
      </c>
      <c r="S169" s="475" t="s">
        <v>58</v>
      </c>
      <c r="T169" s="475" t="s">
        <v>58</v>
      </c>
      <c r="U169" s="471">
        <v>240</v>
      </c>
      <c r="V169" s="475" t="s">
        <v>58</v>
      </c>
      <c r="W169" s="475" t="s">
        <v>58</v>
      </c>
      <c r="X169" s="475" t="s">
        <v>58</v>
      </c>
      <c r="Y169" s="475" t="s">
        <v>58</v>
      </c>
      <c r="Z169" s="471">
        <v>10</v>
      </c>
      <c r="AA169" s="475" t="s">
        <v>58</v>
      </c>
      <c r="AB169" s="471">
        <v>210</v>
      </c>
    </row>
    <row r="170" spans="1:28">
      <c r="A170" s="452">
        <v>13075</v>
      </c>
      <c r="B170" s="452" t="s">
        <v>803</v>
      </c>
      <c r="E170" s="507">
        <v>0</v>
      </c>
      <c r="F170" s="507" t="s">
        <v>333</v>
      </c>
      <c r="G170" s="507">
        <v>1</v>
      </c>
      <c r="H170" s="507" t="s">
        <v>521</v>
      </c>
      <c r="I170" s="507">
        <v>1</v>
      </c>
      <c r="J170" s="507" t="s">
        <v>474</v>
      </c>
      <c r="K170" s="507">
        <v>1</v>
      </c>
      <c r="L170" s="507" t="s">
        <v>501</v>
      </c>
      <c r="M170" s="471">
        <v>29760</v>
      </c>
      <c r="N170" s="471">
        <v>14080</v>
      </c>
      <c r="O170" s="471">
        <v>11050</v>
      </c>
      <c r="P170" s="471">
        <v>3530</v>
      </c>
      <c r="Q170" s="471">
        <v>8510</v>
      </c>
      <c r="R170" s="471">
        <v>8610</v>
      </c>
      <c r="S170" s="471">
        <v>1150</v>
      </c>
      <c r="T170" s="471">
        <v>1500</v>
      </c>
      <c r="U170" s="471">
        <v>3170</v>
      </c>
      <c r="V170" s="471">
        <v>480</v>
      </c>
      <c r="W170" s="471">
        <v>220</v>
      </c>
      <c r="X170" s="471">
        <v>3940</v>
      </c>
      <c r="Y170" s="471">
        <v>6140</v>
      </c>
      <c r="Z170" s="471">
        <v>7140</v>
      </c>
      <c r="AA170" s="471">
        <v>5210</v>
      </c>
      <c r="AB170" s="471">
        <v>15680</v>
      </c>
    </row>
    <row r="171" spans="1:28">
      <c r="A171" s="452">
        <v>13076</v>
      </c>
      <c r="B171" s="452" t="s">
        <v>803</v>
      </c>
      <c r="E171" s="507">
        <v>0</v>
      </c>
      <c r="F171" s="507" t="s">
        <v>333</v>
      </c>
      <c r="G171" s="507">
        <v>1</v>
      </c>
      <c r="H171" s="507" t="s">
        <v>521</v>
      </c>
      <c r="I171" s="507">
        <v>1</v>
      </c>
      <c r="J171" s="507" t="s">
        <v>474</v>
      </c>
      <c r="K171" s="507">
        <v>1</v>
      </c>
      <c r="L171" s="507" t="s">
        <v>509</v>
      </c>
      <c r="M171" s="475" t="s">
        <v>58</v>
      </c>
      <c r="N171" s="475" t="s">
        <v>58</v>
      </c>
      <c r="O171" s="475" t="s">
        <v>58</v>
      </c>
      <c r="P171" s="475" t="s">
        <v>58</v>
      </c>
      <c r="Q171" s="475" t="s">
        <v>58</v>
      </c>
      <c r="R171" s="475" t="s">
        <v>58</v>
      </c>
      <c r="S171" s="475" t="s">
        <v>58</v>
      </c>
      <c r="T171" s="475" t="s">
        <v>58</v>
      </c>
      <c r="U171" s="475" t="s">
        <v>58</v>
      </c>
      <c r="V171" s="475" t="s">
        <v>58</v>
      </c>
      <c r="W171" s="475" t="s">
        <v>58</v>
      </c>
      <c r="X171" s="475" t="s">
        <v>58</v>
      </c>
      <c r="Y171" s="475" t="s">
        <v>58</v>
      </c>
      <c r="Z171" s="475" t="s">
        <v>58</v>
      </c>
      <c r="AA171" s="475" t="s">
        <v>58</v>
      </c>
      <c r="AB171" s="475" t="s">
        <v>58</v>
      </c>
    </row>
    <row r="172" spans="1:28">
      <c r="A172" s="452">
        <v>13077</v>
      </c>
      <c r="B172" s="452" t="s">
        <v>803</v>
      </c>
      <c r="E172" s="507">
        <v>0</v>
      </c>
      <c r="F172" s="507" t="s">
        <v>333</v>
      </c>
      <c r="G172" s="507">
        <v>1</v>
      </c>
      <c r="H172" s="507" t="s">
        <v>522</v>
      </c>
      <c r="I172" s="507">
        <v>1</v>
      </c>
      <c r="J172" s="507" t="s">
        <v>304</v>
      </c>
      <c r="K172" s="507">
        <v>1</v>
      </c>
      <c r="L172" s="507" t="s">
        <v>304</v>
      </c>
      <c r="M172" s="471">
        <v>840</v>
      </c>
      <c r="N172" s="471">
        <v>520</v>
      </c>
      <c r="O172" s="471">
        <v>380</v>
      </c>
      <c r="P172" s="471">
        <v>120</v>
      </c>
      <c r="Q172" s="471">
        <v>130</v>
      </c>
      <c r="R172" s="471">
        <v>190</v>
      </c>
      <c r="S172" s="471">
        <v>50</v>
      </c>
      <c r="T172" s="471">
        <v>70</v>
      </c>
      <c r="U172" s="471">
        <v>340</v>
      </c>
      <c r="V172" s="475" t="s">
        <v>58</v>
      </c>
      <c r="W172" s="475" t="s">
        <v>58</v>
      </c>
      <c r="X172" s="471">
        <v>150</v>
      </c>
      <c r="Y172" s="471">
        <v>110</v>
      </c>
      <c r="Z172" s="471">
        <v>120</v>
      </c>
      <c r="AA172" s="471">
        <v>160</v>
      </c>
      <c r="AB172" s="471">
        <v>280</v>
      </c>
    </row>
    <row r="173" spans="1:28">
      <c r="A173" s="452">
        <v>13078</v>
      </c>
      <c r="B173" s="452" t="s">
        <v>803</v>
      </c>
      <c r="E173" s="507">
        <v>0</v>
      </c>
      <c r="F173" s="507" t="s">
        <v>333</v>
      </c>
      <c r="G173" s="507">
        <v>1</v>
      </c>
      <c r="H173" s="507" t="s">
        <v>549</v>
      </c>
      <c r="I173" s="507">
        <v>1</v>
      </c>
      <c r="J173" s="507" t="s">
        <v>304</v>
      </c>
      <c r="K173" s="507">
        <v>1</v>
      </c>
      <c r="L173" s="507" t="s">
        <v>304</v>
      </c>
      <c r="M173" s="471">
        <v>9070</v>
      </c>
      <c r="N173" s="471">
        <v>7430</v>
      </c>
      <c r="O173" s="471">
        <v>6140</v>
      </c>
      <c r="P173" s="471">
        <v>2670</v>
      </c>
      <c r="Q173" s="471">
        <v>5060</v>
      </c>
      <c r="R173" s="471">
        <v>5730</v>
      </c>
      <c r="S173" s="471">
        <v>1020</v>
      </c>
      <c r="T173" s="471">
        <v>1240</v>
      </c>
      <c r="U173" s="471">
        <v>1020</v>
      </c>
      <c r="V173" s="471">
        <v>390</v>
      </c>
      <c r="W173" s="471">
        <v>100</v>
      </c>
      <c r="X173" s="471">
        <v>3680</v>
      </c>
      <c r="Y173" s="471">
        <v>5310</v>
      </c>
      <c r="Z173" s="471">
        <v>5240</v>
      </c>
      <c r="AA173" s="471">
        <v>5390</v>
      </c>
      <c r="AB173" s="471">
        <v>1640</v>
      </c>
    </row>
    <row r="174" spans="1:28">
      <c r="A174" s="452">
        <v>13079</v>
      </c>
      <c r="B174" s="452" t="s">
        <v>803</v>
      </c>
      <c r="E174" s="507">
        <v>0</v>
      </c>
      <c r="F174" s="507" t="s">
        <v>334</v>
      </c>
      <c r="G174" s="507">
        <v>1</v>
      </c>
      <c r="H174" s="507" t="s">
        <v>304</v>
      </c>
      <c r="I174" s="507">
        <v>1</v>
      </c>
      <c r="J174" s="507" t="s">
        <v>304</v>
      </c>
      <c r="K174" s="507">
        <v>1</v>
      </c>
      <c r="L174" s="507" t="s">
        <v>304</v>
      </c>
      <c r="M174" s="471">
        <v>86500</v>
      </c>
      <c r="N174" s="471">
        <v>50320</v>
      </c>
      <c r="O174" s="471">
        <v>44430</v>
      </c>
      <c r="P174" s="471">
        <v>13810</v>
      </c>
      <c r="Q174" s="471">
        <v>23210</v>
      </c>
      <c r="R174" s="471">
        <v>26430</v>
      </c>
      <c r="S174" s="471">
        <v>3090</v>
      </c>
      <c r="T174" s="471">
        <v>6110</v>
      </c>
      <c r="U174" s="471">
        <v>32190</v>
      </c>
      <c r="V174" s="471">
        <v>1610</v>
      </c>
      <c r="W174" s="471">
        <v>1260</v>
      </c>
      <c r="X174" s="471">
        <v>19520</v>
      </c>
      <c r="Y174" s="471">
        <v>13070</v>
      </c>
      <c r="Z174" s="471">
        <v>18000</v>
      </c>
      <c r="AA174" s="471">
        <v>7510</v>
      </c>
      <c r="AB174" s="471">
        <v>34900</v>
      </c>
    </row>
    <row r="175" spans="1:28">
      <c r="A175" s="452">
        <v>13080</v>
      </c>
      <c r="B175" s="452" t="s">
        <v>803</v>
      </c>
      <c r="E175" s="507">
        <v>0</v>
      </c>
      <c r="F175" s="507" t="s">
        <v>334</v>
      </c>
      <c r="G175" s="507">
        <v>1</v>
      </c>
      <c r="H175" s="507" t="s">
        <v>521</v>
      </c>
      <c r="I175" s="507">
        <v>1</v>
      </c>
      <c r="J175" s="507" t="s">
        <v>304</v>
      </c>
      <c r="K175" s="507">
        <v>1</v>
      </c>
      <c r="L175" s="507" t="s">
        <v>304</v>
      </c>
      <c r="M175" s="471">
        <v>85650</v>
      </c>
      <c r="N175" s="471">
        <v>49790</v>
      </c>
      <c r="O175" s="471">
        <v>43920</v>
      </c>
      <c r="P175" s="471">
        <v>13650</v>
      </c>
      <c r="Q175" s="471">
        <v>22960</v>
      </c>
      <c r="R175" s="471">
        <v>26160</v>
      </c>
      <c r="S175" s="471">
        <v>3040</v>
      </c>
      <c r="T175" s="471">
        <v>6000</v>
      </c>
      <c r="U175" s="471">
        <v>31770</v>
      </c>
      <c r="V175" s="471">
        <v>1590</v>
      </c>
      <c r="W175" s="471">
        <v>1260</v>
      </c>
      <c r="X175" s="471">
        <v>19350</v>
      </c>
      <c r="Y175" s="471">
        <v>13000</v>
      </c>
      <c r="Z175" s="471">
        <v>17900</v>
      </c>
      <c r="AA175" s="471">
        <v>7420</v>
      </c>
      <c r="AB175" s="471">
        <v>34590</v>
      </c>
    </row>
    <row r="176" spans="1:28">
      <c r="A176" s="452">
        <v>13081</v>
      </c>
      <c r="B176" s="452" t="s">
        <v>803</v>
      </c>
      <c r="E176" s="507">
        <v>0</v>
      </c>
      <c r="F176" s="507" t="s">
        <v>334</v>
      </c>
      <c r="G176" s="507">
        <v>1</v>
      </c>
      <c r="H176" s="507" t="s">
        <v>521</v>
      </c>
      <c r="I176" s="507">
        <v>1</v>
      </c>
      <c r="J176" s="507" t="s">
        <v>304</v>
      </c>
      <c r="K176" s="507">
        <v>1</v>
      </c>
      <c r="L176" s="507" t="s">
        <v>496</v>
      </c>
      <c r="M176" s="471">
        <v>53000</v>
      </c>
      <c r="N176" s="471">
        <v>34810</v>
      </c>
      <c r="O176" s="471">
        <v>32650</v>
      </c>
      <c r="P176" s="471">
        <v>10370</v>
      </c>
      <c r="Q176" s="471">
        <v>15830</v>
      </c>
      <c r="R176" s="471">
        <v>18640</v>
      </c>
      <c r="S176" s="471">
        <v>1990</v>
      </c>
      <c r="T176" s="471">
        <v>3950</v>
      </c>
      <c r="U176" s="471">
        <v>27940</v>
      </c>
      <c r="V176" s="471">
        <v>810</v>
      </c>
      <c r="W176" s="471">
        <v>830</v>
      </c>
      <c r="X176" s="471">
        <v>15030</v>
      </c>
      <c r="Y176" s="471">
        <v>8580</v>
      </c>
      <c r="Z176" s="471">
        <v>12420</v>
      </c>
      <c r="AA176" s="471">
        <v>2680</v>
      </c>
      <c r="AB176" s="471">
        <v>17190</v>
      </c>
    </row>
    <row r="177" spans="1:28">
      <c r="A177" s="452">
        <v>13082</v>
      </c>
      <c r="B177" s="452" t="s">
        <v>803</v>
      </c>
      <c r="E177" s="507">
        <v>0</v>
      </c>
      <c r="F177" s="507" t="s">
        <v>334</v>
      </c>
      <c r="G177" s="507">
        <v>1</v>
      </c>
      <c r="H177" s="507" t="s">
        <v>521</v>
      </c>
      <c r="I177" s="507">
        <v>1</v>
      </c>
      <c r="J177" s="507" t="s">
        <v>304</v>
      </c>
      <c r="K177" s="507">
        <v>1</v>
      </c>
      <c r="L177" s="507" t="s">
        <v>500</v>
      </c>
      <c r="M177" s="471">
        <v>1000</v>
      </c>
      <c r="N177" s="471">
        <v>570</v>
      </c>
      <c r="O177" s="471">
        <v>520</v>
      </c>
      <c r="P177" s="471">
        <v>130</v>
      </c>
      <c r="Q177" s="471">
        <v>130</v>
      </c>
      <c r="R177" s="471">
        <v>190</v>
      </c>
      <c r="S177" s="471">
        <v>20</v>
      </c>
      <c r="T177" s="471">
        <v>40</v>
      </c>
      <c r="U177" s="471">
        <v>320</v>
      </c>
      <c r="V177" s="475" t="s">
        <v>58</v>
      </c>
      <c r="W177" s="471">
        <v>30</v>
      </c>
      <c r="X177" s="471">
        <v>120</v>
      </c>
      <c r="Y177" s="471">
        <v>120</v>
      </c>
      <c r="Z177" s="471">
        <v>130</v>
      </c>
      <c r="AA177" s="471">
        <v>60</v>
      </c>
      <c r="AB177" s="471">
        <v>390</v>
      </c>
    </row>
    <row r="178" spans="1:28">
      <c r="A178" s="452">
        <v>13083</v>
      </c>
      <c r="B178" s="452" t="s">
        <v>803</v>
      </c>
      <c r="E178" s="507">
        <v>0</v>
      </c>
      <c r="F178" s="507" t="s">
        <v>334</v>
      </c>
      <c r="G178" s="507">
        <v>1</v>
      </c>
      <c r="H178" s="507" t="s">
        <v>521</v>
      </c>
      <c r="I178" s="507">
        <v>1</v>
      </c>
      <c r="J178" s="507" t="s">
        <v>304</v>
      </c>
      <c r="K178" s="507">
        <v>1</v>
      </c>
      <c r="L178" s="507" t="s">
        <v>501</v>
      </c>
      <c r="M178" s="471">
        <v>31640</v>
      </c>
      <c r="N178" s="471">
        <v>14410</v>
      </c>
      <c r="O178" s="471">
        <v>10750</v>
      </c>
      <c r="P178" s="471">
        <v>3160</v>
      </c>
      <c r="Q178" s="471">
        <v>7000</v>
      </c>
      <c r="R178" s="471">
        <v>7330</v>
      </c>
      <c r="S178" s="471">
        <v>1030</v>
      </c>
      <c r="T178" s="471">
        <v>2000</v>
      </c>
      <c r="U178" s="471">
        <v>3500</v>
      </c>
      <c r="V178" s="471">
        <v>780</v>
      </c>
      <c r="W178" s="471">
        <v>400</v>
      </c>
      <c r="X178" s="471">
        <v>4200</v>
      </c>
      <c r="Y178" s="471">
        <v>4300</v>
      </c>
      <c r="Z178" s="471">
        <v>5350</v>
      </c>
      <c r="AA178" s="471">
        <v>4690</v>
      </c>
      <c r="AB178" s="471">
        <v>17010</v>
      </c>
    </row>
    <row r="179" spans="1:28">
      <c r="A179" s="452">
        <v>13084</v>
      </c>
      <c r="B179" s="452" t="s">
        <v>803</v>
      </c>
      <c r="E179" s="507">
        <v>0</v>
      </c>
      <c r="F179" s="507" t="s">
        <v>334</v>
      </c>
      <c r="G179" s="507">
        <v>1</v>
      </c>
      <c r="H179" s="507" t="s">
        <v>521</v>
      </c>
      <c r="I179" s="507">
        <v>1</v>
      </c>
      <c r="J179" s="507" t="s">
        <v>304</v>
      </c>
      <c r="K179" s="507">
        <v>1</v>
      </c>
      <c r="L179" s="507" t="s">
        <v>509</v>
      </c>
      <c r="M179" s="471">
        <v>10</v>
      </c>
      <c r="N179" s="475" t="s">
        <v>58</v>
      </c>
      <c r="O179" s="475" t="s">
        <v>58</v>
      </c>
      <c r="P179" s="475" t="s">
        <v>58</v>
      </c>
      <c r="Q179" s="475" t="s">
        <v>58</v>
      </c>
      <c r="R179" s="475" t="s">
        <v>58</v>
      </c>
      <c r="S179" s="475" t="s">
        <v>58</v>
      </c>
      <c r="T179" s="475" t="s">
        <v>58</v>
      </c>
      <c r="U179" s="475" t="s">
        <v>58</v>
      </c>
      <c r="V179" s="475" t="s">
        <v>58</v>
      </c>
      <c r="W179" s="475" t="s">
        <v>58</v>
      </c>
      <c r="X179" s="475" t="s">
        <v>58</v>
      </c>
      <c r="Y179" s="475" t="s">
        <v>58</v>
      </c>
      <c r="Z179" s="475" t="s">
        <v>58</v>
      </c>
      <c r="AA179" s="475" t="s">
        <v>58</v>
      </c>
      <c r="AB179" s="471">
        <v>10</v>
      </c>
    </row>
    <row r="180" spans="1:28">
      <c r="A180" s="452">
        <v>13085</v>
      </c>
      <c r="B180" s="452" t="s">
        <v>803</v>
      </c>
      <c r="E180" s="507">
        <v>0</v>
      </c>
      <c r="F180" s="507" t="s">
        <v>334</v>
      </c>
      <c r="G180" s="507">
        <v>1</v>
      </c>
      <c r="H180" s="507" t="s">
        <v>521</v>
      </c>
      <c r="I180" s="507">
        <v>1</v>
      </c>
      <c r="J180" s="507" t="s">
        <v>473</v>
      </c>
      <c r="K180" s="507">
        <v>1</v>
      </c>
      <c r="L180" s="507" t="s">
        <v>304</v>
      </c>
      <c r="M180" s="471">
        <v>61550</v>
      </c>
      <c r="N180" s="471">
        <v>39950</v>
      </c>
      <c r="O180" s="471">
        <v>35650</v>
      </c>
      <c r="P180" s="471">
        <v>11110</v>
      </c>
      <c r="Q180" s="471">
        <v>17770</v>
      </c>
      <c r="R180" s="471">
        <v>21030</v>
      </c>
      <c r="S180" s="471">
        <v>2460</v>
      </c>
      <c r="T180" s="471">
        <v>4430</v>
      </c>
      <c r="U180" s="471">
        <v>28300</v>
      </c>
      <c r="V180" s="471">
        <v>960</v>
      </c>
      <c r="W180" s="471">
        <v>930</v>
      </c>
      <c r="X180" s="471">
        <v>17250</v>
      </c>
      <c r="Y180" s="471">
        <v>10300</v>
      </c>
      <c r="Z180" s="471">
        <v>14080</v>
      </c>
      <c r="AA180" s="471">
        <v>4960</v>
      </c>
      <c r="AB180" s="471">
        <v>21600</v>
      </c>
    </row>
    <row r="181" spans="1:28">
      <c r="A181" s="452">
        <v>13086</v>
      </c>
      <c r="B181" s="452" t="s">
        <v>803</v>
      </c>
      <c r="E181" s="507">
        <v>0</v>
      </c>
      <c r="F181" s="507" t="s">
        <v>334</v>
      </c>
      <c r="G181" s="507">
        <v>1</v>
      </c>
      <c r="H181" s="507" t="s">
        <v>521</v>
      </c>
      <c r="I181" s="507">
        <v>1</v>
      </c>
      <c r="J181" s="507" t="s">
        <v>473</v>
      </c>
      <c r="K181" s="507">
        <v>1</v>
      </c>
      <c r="L181" s="507" t="s">
        <v>496</v>
      </c>
      <c r="M181" s="471">
        <v>50580</v>
      </c>
      <c r="N181" s="471">
        <v>34070</v>
      </c>
      <c r="O181" s="471">
        <v>31950</v>
      </c>
      <c r="P181" s="471">
        <v>10280</v>
      </c>
      <c r="Q181" s="471">
        <v>15670</v>
      </c>
      <c r="R181" s="471">
        <v>18450</v>
      </c>
      <c r="S181" s="471">
        <v>1970</v>
      </c>
      <c r="T181" s="471">
        <v>3870</v>
      </c>
      <c r="U181" s="471">
        <v>27350</v>
      </c>
      <c r="V181" s="471">
        <v>770</v>
      </c>
      <c r="W181" s="471">
        <v>810</v>
      </c>
      <c r="X181" s="471">
        <v>14920</v>
      </c>
      <c r="Y181" s="471">
        <v>8540</v>
      </c>
      <c r="Z181" s="471">
        <v>12320</v>
      </c>
      <c r="AA181" s="471">
        <v>2610</v>
      </c>
      <c r="AB181" s="471">
        <v>16510</v>
      </c>
    </row>
    <row r="182" spans="1:28">
      <c r="A182" s="452">
        <v>13087</v>
      </c>
      <c r="B182" s="452" t="s">
        <v>803</v>
      </c>
      <c r="E182" s="507">
        <v>0</v>
      </c>
      <c r="F182" s="507" t="s">
        <v>334</v>
      </c>
      <c r="G182" s="507">
        <v>1</v>
      </c>
      <c r="H182" s="507" t="s">
        <v>521</v>
      </c>
      <c r="I182" s="507">
        <v>1</v>
      </c>
      <c r="J182" s="507" t="s">
        <v>473</v>
      </c>
      <c r="K182" s="507">
        <v>1</v>
      </c>
      <c r="L182" s="507" t="s">
        <v>500</v>
      </c>
      <c r="M182" s="471">
        <v>380</v>
      </c>
      <c r="N182" s="471">
        <v>340</v>
      </c>
      <c r="O182" s="471">
        <v>310</v>
      </c>
      <c r="P182" s="471">
        <v>80</v>
      </c>
      <c r="Q182" s="471">
        <v>100</v>
      </c>
      <c r="R182" s="471">
        <v>130</v>
      </c>
      <c r="S182" s="471">
        <v>20</v>
      </c>
      <c r="T182" s="471">
        <v>20</v>
      </c>
      <c r="U182" s="471">
        <v>230</v>
      </c>
      <c r="V182" s="475" t="s">
        <v>58</v>
      </c>
      <c r="W182" s="475" t="s">
        <v>58</v>
      </c>
      <c r="X182" s="471">
        <v>110</v>
      </c>
      <c r="Y182" s="471">
        <v>30</v>
      </c>
      <c r="Z182" s="471">
        <v>40</v>
      </c>
      <c r="AA182" s="475" t="s">
        <v>58</v>
      </c>
      <c r="AB182" s="471">
        <v>30</v>
      </c>
    </row>
    <row r="183" spans="1:28">
      <c r="A183" s="452">
        <v>13088</v>
      </c>
      <c r="B183" s="452" t="s">
        <v>803</v>
      </c>
      <c r="E183" s="507">
        <v>0</v>
      </c>
      <c r="F183" s="507" t="s">
        <v>334</v>
      </c>
      <c r="G183" s="507">
        <v>1</v>
      </c>
      <c r="H183" s="507" t="s">
        <v>521</v>
      </c>
      <c r="I183" s="507">
        <v>1</v>
      </c>
      <c r="J183" s="507" t="s">
        <v>473</v>
      </c>
      <c r="K183" s="507">
        <v>1</v>
      </c>
      <c r="L183" s="507" t="s">
        <v>501</v>
      </c>
      <c r="M183" s="471">
        <v>10600</v>
      </c>
      <c r="N183" s="471">
        <v>5540</v>
      </c>
      <c r="O183" s="471">
        <v>3390</v>
      </c>
      <c r="P183" s="471">
        <v>750</v>
      </c>
      <c r="Q183" s="471">
        <v>1990</v>
      </c>
      <c r="R183" s="471">
        <v>2460</v>
      </c>
      <c r="S183" s="471">
        <v>470</v>
      </c>
      <c r="T183" s="471">
        <v>540</v>
      </c>
      <c r="U183" s="471">
        <v>710</v>
      </c>
      <c r="V183" s="471">
        <v>190</v>
      </c>
      <c r="W183" s="471">
        <v>120</v>
      </c>
      <c r="X183" s="471">
        <v>2230</v>
      </c>
      <c r="Y183" s="471">
        <v>1730</v>
      </c>
      <c r="Z183" s="471">
        <v>1720</v>
      </c>
      <c r="AA183" s="471">
        <v>2360</v>
      </c>
      <c r="AB183" s="471">
        <v>5060</v>
      </c>
    </row>
    <row r="184" spans="1:28">
      <c r="A184" s="452">
        <v>13089</v>
      </c>
      <c r="B184" s="452" t="s">
        <v>803</v>
      </c>
      <c r="E184" s="507">
        <v>0</v>
      </c>
      <c r="F184" s="507" t="s">
        <v>334</v>
      </c>
      <c r="G184" s="507">
        <v>1</v>
      </c>
      <c r="H184" s="507" t="s">
        <v>521</v>
      </c>
      <c r="I184" s="507">
        <v>1</v>
      </c>
      <c r="J184" s="507" t="s">
        <v>473</v>
      </c>
      <c r="K184" s="507">
        <v>1</v>
      </c>
      <c r="L184" s="507" t="s">
        <v>509</v>
      </c>
      <c r="M184" s="475" t="s">
        <v>58</v>
      </c>
      <c r="N184" s="475" t="s">
        <v>58</v>
      </c>
      <c r="O184" s="475" t="s">
        <v>58</v>
      </c>
      <c r="P184" s="475" t="s">
        <v>58</v>
      </c>
      <c r="Q184" s="475" t="s">
        <v>58</v>
      </c>
      <c r="R184" s="475" t="s">
        <v>58</v>
      </c>
      <c r="S184" s="475" t="s">
        <v>58</v>
      </c>
      <c r="T184" s="475" t="s">
        <v>58</v>
      </c>
      <c r="U184" s="475" t="s">
        <v>58</v>
      </c>
      <c r="V184" s="475" t="s">
        <v>58</v>
      </c>
      <c r="W184" s="475" t="s">
        <v>58</v>
      </c>
      <c r="X184" s="475" t="s">
        <v>58</v>
      </c>
      <c r="Y184" s="475" t="s">
        <v>58</v>
      </c>
      <c r="Z184" s="475" t="s">
        <v>58</v>
      </c>
      <c r="AA184" s="475" t="s">
        <v>58</v>
      </c>
      <c r="AB184" s="475" t="s">
        <v>58</v>
      </c>
    </row>
    <row r="185" spans="1:28">
      <c r="A185" s="452">
        <v>13090</v>
      </c>
      <c r="B185" s="452" t="s">
        <v>803</v>
      </c>
      <c r="E185" s="507">
        <v>0</v>
      </c>
      <c r="F185" s="507" t="s">
        <v>334</v>
      </c>
      <c r="G185" s="507">
        <v>1</v>
      </c>
      <c r="H185" s="507" t="s">
        <v>521</v>
      </c>
      <c r="I185" s="507">
        <v>1</v>
      </c>
      <c r="J185" s="507" t="s">
        <v>474</v>
      </c>
      <c r="K185" s="507">
        <v>1</v>
      </c>
      <c r="L185" s="507" t="s">
        <v>304</v>
      </c>
      <c r="M185" s="471">
        <v>22830</v>
      </c>
      <c r="N185" s="471">
        <v>9840</v>
      </c>
      <c r="O185" s="471">
        <v>8270</v>
      </c>
      <c r="P185" s="471">
        <v>2540</v>
      </c>
      <c r="Q185" s="471">
        <v>5190</v>
      </c>
      <c r="R185" s="471">
        <v>5130</v>
      </c>
      <c r="S185" s="471">
        <v>580</v>
      </c>
      <c r="T185" s="471">
        <v>1570</v>
      </c>
      <c r="U185" s="471">
        <v>3470</v>
      </c>
      <c r="V185" s="471">
        <v>620</v>
      </c>
      <c r="W185" s="471">
        <v>330</v>
      </c>
      <c r="X185" s="471">
        <v>2100</v>
      </c>
      <c r="Y185" s="471">
        <v>2700</v>
      </c>
      <c r="Z185" s="471">
        <v>3820</v>
      </c>
      <c r="AA185" s="471">
        <v>2460</v>
      </c>
      <c r="AB185" s="471">
        <v>12990</v>
      </c>
    </row>
    <row r="186" spans="1:28">
      <c r="A186" s="452">
        <v>13091</v>
      </c>
      <c r="B186" s="452" t="s">
        <v>803</v>
      </c>
      <c r="E186" s="507">
        <v>0</v>
      </c>
      <c r="F186" s="507" t="s">
        <v>334</v>
      </c>
      <c r="G186" s="507">
        <v>1</v>
      </c>
      <c r="H186" s="507" t="s">
        <v>521</v>
      </c>
      <c r="I186" s="507">
        <v>1</v>
      </c>
      <c r="J186" s="507" t="s">
        <v>474</v>
      </c>
      <c r="K186" s="507">
        <v>1</v>
      </c>
      <c r="L186" s="507" t="s">
        <v>496</v>
      </c>
      <c r="M186" s="471">
        <v>1410</v>
      </c>
      <c r="N186" s="471">
        <v>740</v>
      </c>
      <c r="O186" s="471">
        <v>710</v>
      </c>
      <c r="P186" s="471">
        <v>90</v>
      </c>
      <c r="Q186" s="471">
        <v>160</v>
      </c>
      <c r="R186" s="471">
        <v>200</v>
      </c>
      <c r="S186" s="471">
        <v>20</v>
      </c>
      <c r="T186" s="471">
        <v>80</v>
      </c>
      <c r="U186" s="471">
        <v>590</v>
      </c>
      <c r="V186" s="471">
        <v>30</v>
      </c>
      <c r="W186" s="471">
        <v>20</v>
      </c>
      <c r="X186" s="471">
        <v>120</v>
      </c>
      <c r="Y186" s="471">
        <v>40</v>
      </c>
      <c r="Z186" s="471">
        <v>100</v>
      </c>
      <c r="AA186" s="471">
        <v>70</v>
      </c>
      <c r="AB186" s="471">
        <v>670</v>
      </c>
    </row>
    <row r="187" spans="1:28">
      <c r="A187" s="452">
        <v>13092</v>
      </c>
      <c r="B187" s="452" t="s">
        <v>803</v>
      </c>
      <c r="E187" s="507">
        <v>0</v>
      </c>
      <c r="F187" s="507" t="s">
        <v>334</v>
      </c>
      <c r="G187" s="507">
        <v>1</v>
      </c>
      <c r="H187" s="507" t="s">
        <v>521</v>
      </c>
      <c r="I187" s="507">
        <v>1</v>
      </c>
      <c r="J187" s="507" t="s">
        <v>474</v>
      </c>
      <c r="K187" s="507">
        <v>1</v>
      </c>
      <c r="L187" s="507" t="s">
        <v>500</v>
      </c>
      <c r="M187" s="471">
        <v>580</v>
      </c>
      <c r="N187" s="471">
        <v>230</v>
      </c>
      <c r="O187" s="471">
        <v>210</v>
      </c>
      <c r="P187" s="471">
        <v>40</v>
      </c>
      <c r="Q187" s="471">
        <v>20</v>
      </c>
      <c r="R187" s="471">
        <v>60</v>
      </c>
      <c r="S187" s="475" t="s">
        <v>58</v>
      </c>
      <c r="T187" s="471">
        <v>20</v>
      </c>
      <c r="U187" s="471">
        <v>90</v>
      </c>
      <c r="V187" s="475" t="s">
        <v>58</v>
      </c>
      <c r="W187" s="471">
        <v>30</v>
      </c>
      <c r="X187" s="471">
        <v>10</v>
      </c>
      <c r="Y187" s="471">
        <v>90</v>
      </c>
      <c r="Z187" s="471">
        <v>90</v>
      </c>
      <c r="AA187" s="471">
        <v>60</v>
      </c>
      <c r="AB187" s="471">
        <v>350</v>
      </c>
    </row>
    <row r="188" spans="1:28">
      <c r="A188" s="452">
        <v>13093</v>
      </c>
      <c r="B188" s="452" t="s">
        <v>803</v>
      </c>
      <c r="E188" s="507">
        <v>0</v>
      </c>
      <c r="F188" s="507" t="s">
        <v>334</v>
      </c>
      <c r="G188" s="507">
        <v>1</v>
      </c>
      <c r="H188" s="507" t="s">
        <v>521</v>
      </c>
      <c r="I188" s="507">
        <v>1</v>
      </c>
      <c r="J188" s="507" t="s">
        <v>474</v>
      </c>
      <c r="K188" s="507">
        <v>1</v>
      </c>
      <c r="L188" s="507" t="s">
        <v>501</v>
      </c>
      <c r="M188" s="471">
        <v>20830</v>
      </c>
      <c r="N188" s="471">
        <v>8870</v>
      </c>
      <c r="O188" s="471">
        <v>7350</v>
      </c>
      <c r="P188" s="471">
        <v>2410</v>
      </c>
      <c r="Q188" s="471">
        <v>5010</v>
      </c>
      <c r="R188" s="471">
        <v>4870</v>
      </c>
      <c r="S188" s="471">
        <v>560</v>
      </c>
      <c r="T188" s="471">
        <v>1470</v>
      </c>
      <c r="U188" s="471">
        <v>2790</v>
      </c>
      <c r="V188" s="471">
        <v>590</v>
      </c>
      <c r="W188" s="471">
        <v>280</v>
      </c>
      <c r="X188" s="471">
        <v>1970</v>
      </c>
      <c r="Y188" s="471">
        <v>2570</v>
      </c>
      <c r="Z188" s="471">
        <v>3630</v>
      </c>
      <c r="AA188" s="471">
        <v>2330</v>
      </c>
      <c r="AB188" s="471">
        <v>11950</v>
      </c>
    </row>
    <row r="189" spans="1:28">
      <c r="A189" s="452">
        <v>13094</v>
      </c>
      <c r="B189" s="452" t="s">
        <v>803</v>
      </c>
      <c r="E189" s="507">
        <v>0</v>
      </c>
      <c r="F189" s="507" t="s">
        <v>334</v>
      </c>
      <c r="G189" s="507">
        <v>1</v>
      </c>
      <c r="H189" s="507" t="s">
        <v>521</v>
      </c>
      <c r="I189" s="507">
        <v>1</v>
      </c>
      <c r="J189" s="507" t="s">
        <v>474</v>
      </c>
      <c r="K189" s="507">
        <v>1</v>
      </c>
      <c r="L189" s="507" t="s">
        <v>509</v>
      </c>
      <c r="M189" s="471">
        <v>10</v>
      </c>
      <c r="N189" s="475" t="s">
        <v>58</v>
      </c>
      <c r="O189" s="475" t="s">
        <v>58</v>
      </c>
      <c r="P189" s="475" t="s">
        <v>58</v>
      </c>
      <c r="Q189" s="475" t="s">
        <v>58</v>
      </c>
      <c r="R189" s="475" t="s">
        <v>58</v>
      </c>
      <c r="S189" s="475" t="s">
        <v>58</v>
      </c>
      <c r="T189" s="475" t="s">
        <v>58</v>
      </c>
      <c r="U189" s="475" t="s">
        <v>58</v>
      </c>
      <c r="V189" s="475" t="s">
        <v>58</v>
      </c>
      <c r="W189" s="475" t="s">
        <v>58</v>
      </c>
      <c r="X189" s="475" t="s">
        <v>58</v>
      </c>
      <c r="Y189" s="475" t="s">
        <v>58</v>
      </c>
      <c r="Z189" s="475" t="s">
        <v>58</v>
      </c>
      <c r="AA189" s="475" t="s">
        <v>58</v>
      </c>
      <c r="AB189" s="471">
        <v>10</v>
      </c>
    </row>
    <row r="190" spans="1:28">
      <c r="A190" s="452">
        <v>13095</v>
      </c>
      <c r="B190" s="452" t="s">
        <v>803</v>
      </c>
      <c r="E190" s="507">
        <v>0</v>
      </c>
      <c r="F190" s="507" t="s">
        <v>334</v>
      </c>
      <c r="G190" s="507">
        <v>1</v>
      </c>
      <c r="H190" s="507" t="s">
        <v>522</v>
      </c>
      <c r="I190" s="507">
        <v>1</v>
      </c>
      <c r="J190" s="507" t="s">
        <v>304</v>
      </c>
      <c r="K190" s="507">
        <v>1</v>
      </c>
      <c r="L190" s="507" t="s">
        <v>304</v>
      </c>
      <c r="M190" s="471">
        <v>850</v>
      </c>
      <c r="N190" s="471">
        <v>530</v>
      </c>
      <c r="O190" s="471">
        <v>510</v>
      </c>
      <c r="P190" s="471">
        <v>150</v>
      </c>
      <c r="Q190" s="471">
        <v>250</v>
      </c>
      <c r="R190" s="471">
        <v>270</v>
      </c>
      <c r="S190" s="471">
        <v>50</v>
      </c>
      <c r="T190" s="471">
        <v>120</v>
      </c>
      <c r="U190" s="471">
        <v>430</v>
      </c>
      <c r="V190" s="471">
        <v>20</v>
      </c>
      <c r="W190" s="475" t="s">
        <v>58</v>
      </c>
      <c r="X190" s="471">
        <v>170</v>
      </c>
      <c r="Y190" s="471">
        <v>70</v>
      </c>
      <c r="Z190" s="471">
        <v>110</v>
      </c>
      <c r="AA190" s="471">
        <v>80</v>
      </c>
      <c r="AB190" s="471">
        <v>300</v>
      </c>
    </row>
    <row r="191" spans="1:28">
      <c r="A191" s="452">
        <v>13096</v>
      </c>
      <c r="B191" s="452" t="s">
        <v>803</v>
      </c>
      <c r="E191" s="507">
        <v>0</v>
      </c>
      <c r="F191" s="507" t="s">
        <v>334</v>
      </c>
      <c r="G191" s="507">
        <v>1</v>
      </c>
      <c r="H191" s="507" t="s">
        <v>549</v>
      </c>
      <c r="I191" s="507">
        <v>1</v>
      </c>
      <c r="J191" s="507" t="s">
        <v>304</v>
      </c>
      <c r="K191" s="507">
        <v>1</v>
      </c>
      <c r="L191" s="507" t="s">
        <v>304</v>
      </c>
      <c r="M191" s="471">
        <v>3620</v>
      </c>
      <c r="N191" s="471">
        <v>3070</v>
      </c>
      <c r="O191" s="471">
        <v>1780</v>
      </c>
      <c r="P191" s="471">
        <v>940</v>
      </c>
      <c r="Q191" s="471">
        <v>1470</v>
      </c>
      <c r="R191" s="471">
        <v>1640</v>
      </c>
      <c r="S191" s="471">
        <v>690</v>
      </c>
      <c r="T191" s="471">
        <v>790</v>
      </c>
      <c r="U191" s="471">
        <v>570</v>
      </c>
      <c r="V191" s="471">
        <v>580</v>
      </c>
      <c r="W191" s="471">
        <v>220</v>
      </c>
      <c r="X191" s="471">
        <v>1290</v>
      </c>
      <c r="Y191" s="471">
        <v>1730</v>
      </c>
      <c r="Z191" s="471">
        <v>1760</v>
      </c>
      <c r="AA191" s="471">
        <v>2210</v>
      </c>
      <c r="AB191" s="471">
        <v>550</v>
      </c>
    </row>
    <row r="192" spans="1:28">
      <c r="A192" s="452">
        <v>13097</v>
      </c>
      <c r="B192" s="452" t="s">
        <v>803</v>
      </c>
      <c r="E192" s="507">
        <v>0</v>
      </c>
      <c r="F192" s="507" t="s">
        <v>335</v>
      </c>
      <c r="G192" s="507">
        <v>1</v>
      </c>
      <c r="H192" s="507" t="s">
        <v>304</v>
      </c>
      <c r="I192" s="507">
        <v>1</v>
      </c>
      <c r="J192" s="507" t="s">
        <v>304</v>
      </c>
      <c r="K192" s="507">
        <v>1</v>
      </c>
      <c r="L192" s="507" t="s">
        <v>304</v>
      </c>
      <c r="M192" s="471">
        <v>86170</v>
      </c>
      <c r="N192" s="471">
        <v>45470</v>
      </c>
      <c r="O192" s="471">
        <v>31930</v>
      </c>
      <c r="P192" s="471">
        <v>8960</v>
      </c>
      <c r="Q192" s="471">
        <v>18350</v>
      </c>
      <c r="R192" s="471">
        <v>25050</v>
      </c>
      <c r="S192" s="471">
        <v>1790</v>
      </c>
      <c r="T192" s="471">
        <v>3260</v>
      </c>
      <c r="U192" s="471">
        <v>7110</v>
      </c>
      <c r="V192" s="471">
        <v>1010</v>
      </c>
      <c r="W192" s="471">
        <v>320</v>
      </c>
      <c r="X192" s="471">
        <v>21160</v>
      </c>
      <c r="Y192" s="471">
        <v>23640</v>
      </c>
      <c r="Z192" s="471">
        <v>28120</v>
      </c>
      <c r="AA192" s="471">
        <v>28280</v>
      </c>
      <c r="AB192" s="471">
        <v>36430</v>
      </c>
    </row>
    <row r="193" spans="1:28">
      <c r="A193" s="452">
        <v>13098</v>
      </c>
      <c r="B193" s="452" t="s">
        <v>803</v>
      </c>
      <c r="E193" s="507">
        <v>0</v>
      </c>
      <c r="F193" s="507" t="s">
        <v>335</v>
      </c>
      <c r="G193" s="507">
        <v>1</v>
      </c>
      <c r="H193" s="507" t="s">
        <v>521</v>
      </c>
      <c r="I193" s="507">
        <v>1</v>
      </c>
      <c r="J193" s="507" t="s">
        <v>304</v>
      </c>
      <c r="K193" s="507">
        <v>1</v>
      </c>
      <c r="L193" s="507" t="s">
        <v>304</v>
      </c>
      <c r="M193" s="471">
        <v>85190</v>
      </c>
      <c r="N193" s="471">
        <v>44930</v>
      </c>
      <c r="O193" s="471">
        <v>31440</v>
      </c>
      <c r="P193" s="471">
        <v>8860</v>
      </c>
      <c r="Q193" s="471">
        <v>18030</v>
      </c>
      <c r="R193" s="471">
        <v>24840</v>
      </c>
      <c r="S193" s="471">
        <v>1710</v>
      </c>
      <c r="T193" s="471">
        <v>3220</v>
      </c>
      <c r="U193" s="471">
        <v>6660</v>
      </c>
      <c r="V193" s="471">
        <v>970</v>
      </c>
      <c r="W193" s="471">
        <v>320</v>
      </c>
      <c r="X193" s="471">
        <v>20950</v>
      </c>
      <c r="Y193" s="471">
        <v>23580</v>
      </c>
      <c r="Z193" s="471">
        <v>27910</v>
      </c>
      <c r="AA193" s="471">
        <v>28120</v>
      </c>
      <c r="AB193" s="471">
        <v>36100</v>
      </c>
    </row>
    <row r="194" spans="1:28">
      <c r="A194" s="452">
        <v>13099</v>
      </c>
      <c r="B194" s="452" t="s">
        <v>803</v>
      </c>
      <c r="E194" s="507">
        <v>0</v>
      </c>
      <c r="F194" s="507" t="s">
        <v>335</v>
      </c>
      <c r="G194" s="507">
        <v>1</v>
      </c>
      <c r="H194" s="507" t="s">
        <v>521</v>
      </c>
      <c r="I194" s="507">
        <v>1</v>
      </c>
      <c r="J194" s="507" t="s">
        <v>304</v>
      </c>
      <c r="K194" s="507">
        <v>1</v>
      </c>
      <c r="L194" s="507" t="s">
        <v>496</v>
      </c>
      <c r="M194" s="471">
        <v>7220</v>
      </c>
      <c r="N194" s="471">
        <v>4210</v>
      </c>
      <c r="O194" s="471">
        <v>4020</v>
      </c>
      <c r="P194" s="471">
        <v>1450</v>
      </c>
      <c r="Q194" s="471">
        <v>1920</v>
      </c>
      <c r="R194" s="471">
        <v>2390</v>
      </c>
      <c r="S194" s="471">
        <v>440</v>
      </c>
      <c r="T194" s="471">
        <v>570</v>
      </c>
      <c r="U194" s="471">
        <v>3460</v>
      </c>
      <c r="V194" s="471">
        <v>180</v>
      </c>
      <c r="W194" s="471">
        <v>130</v>
      </c>
      <c r="X194" s="471">
        <v>1860</v>
      </c>
      <c r="Y194" s="471">
        <v>890</v>
      </c>
      <c r="Z194" s="471">
        <v>1220</v>
      </c>
      <c r="AA194" s="471">
        <v>610</v>
      </c>
      <c r="AB194" s="471">
        <v>2270</v>
      </c>
    </row>
    <row r="195" spans="1:28">
      <c r="A195" s="452">
        <v>13100</v>
      </c>
      <c r="B195" s="452" t="s">
        <v>803</v>
      </c>
      <c r="E195" s="507">
        <v>0</v>
      </c>
      <c r="F195" s="507" t="s">
        <v>335</v>
      </c>
      <c r="G195" s="507">
        <v>1</v>
      </c>
      <c r="H195" s="507" t="s">
        <v>521</v>
      </c>
      <c r="I195" s="507">
        <v>1</v>
      </c>
      <c r="J195" s="507" t="s">
        <v>304</v>
      </c>
      <c r="K195" s="507">
        <v>1</v>
      </c>
      <c r="L195" s="507" t="s">
        <v>500</v>
      </c>
      <c r="M195" s="471">
        <v>820</v>
      </c>
      <c r="N195" s="471">
        <v>300</v>
      </c>
      <c r="O195" s="471">
        <v>280</v>
      </c>
      <c r="P195" s="471">
        <v>90</v>
      </c>
      <c r="Q195" s="471">
        <v>100</v>
      </c>
      <c r="R195" s="471">
        <v>130</v>
      </c>
      <c r="S195" s="475" t="s">
        <v>58</v>
      </c>
      <c r="T195" s="475" t="s">
        <v>58</v>
      </c>
      <c r="U195" s="471">
        <v>230</v>
      </c>
      <c r="V195" s="475" t="s">
        <v>58</v>
      </c>
      <c r="W195" s="475" t="s">
        <v>58</v>
      </c>
      <c r="X195" s="471">
        <v>50</v>
      </c>
      <c r="Y195" s="475" t="s">
        <v>58</v>
      </c>
      <c r="Z195" s="471">
        <v>10</v>
      </c>
      <c r="AA195" s="471">
        <v>80</v>
      </c>
      <c r="AB195" s="471">
        <v>370</v>
      </c>
    </row>
    <row r="196" spans="1:28">
      <c r="A196" s="452">
        <v>13101</v>
      </c>
      <c r="B196" s="452" t="s">
        <v>803</v>
      </c>
      <c r="E196" s="507">
        <v>0</v>
      </c>
      <c r="F196" s="507" t="s">
        <v>335</v>
      </c>
      <c r="G196" s="507">
        <v>1</v>
      </c>
      <c r="H196" s="507" t="s">
        <v>521</v>
      </c>
      <c r="I196" s="507">
        <v>1</v>
      </c>
      <c r="J196" s="507" t="s">
        <v>304</v>
      </c>
      <c r="K196" s="507">
        <v>1</v>
      </c>
      <c r="L196" s="507" t="s">
        <v>501</v>
      </c>
      <c r="M196" s="471">
        <v>76850</v>
      </c>
      <c r="N196" s="471">
        <v>40360</v>
      </c>
      <c r="O196" s="471">
        <v>27090</v>
      </c>
      <c r="P196" s="471">
        <v>7310</v>
      </c>
      <c r="Q196" s="471">
        <v>15980</v>
      </c>
      <c r="R196" s="471">
        <v>22290</v>
      </c>
      <c r="S196" s="471">
        <v>1260</v>
      </c>
      <c r="T196" s="471">
        <v>2620</v>
      </c>
      <c r="U196" s="471">
        <v>2910</v>
      </c>
      <c r="V196" s="471">
        <v>790</v>
      </c>
      <c r="W196" s="471">
        <v>190</v>
      </c>
      <c r="X196" s="471">
        <v>18990</v>
      </c>
      <c r="Y196" s="471">
        <v>22690</v>
      </c>
      <c r="Z196" s="471">
        <v>26650</v>
      </c>
      <c r="AA196" s="471">
        <v>27420</v>
      </c>
      <c r="AB196" s="471">
        <v>33320</v>
      </c>
    </row>
    <row r="197" spans="1:28">
      <c r="A197" s="452">
        <v>13102</v>
      </c>
      <c r="B197" s="452" t="s">
        <v>803</v>
      </c>
      <c r="E197" s="507">
        <v>0</v>
      </c>
      <c r="F197" s="507" t="s">
        <v>335</v>
      </c>
      <c r="G197" s="507">
        <v>1</v>
      </c>
      <c r="H197" s="507" t="s">
        <v>521</v>
      </c>
      <c r="I197" s="507">
        <v>1</v>
      </c>
      <c r="J197" s="507" t="s">
        <v>304</v>
      </c>
      <c r="K197" s="507">
        <v>1</v>
      </c>
      <c r="L197" s="507" t="s">
        <v>509</v>
      </c>
      <c r="M197" s="471">
        <v>300</v>
      </c>
      <c r="N197" s="471">
        <v>50</v>
      </c>
      <c r="O197" s="471">
        <v>50</v>
      </c>
      <c r="P197" s="471">
        <v>20</v>
      </c>
      <c r="Q197" s="471">
        <v>30</v>
      </c>
      <c r="R197" s="471">
        <v>30</v>
      </c>
      <c r="S197" s="475" t="s">
        <v>58</v>
      </c>
      <c r="T197" s="471">
        <v>30</v>
      </c>
      <c r="U197" s="471">
        <v>50</v>
      </c>
      <c r="V197" s="475" t="s">
        <v>58</v>
      </c>
      <c r="W197" s="475" t="s">
        <v>58</v>
      </c>
      <c r="X197" s="471">
        <v>50</v>
      </c>
      <c r="Y197" s="475" t="s">
        <v>58</v>
      </c>
      <c r="Z197" s="471">
        <v>20</v>
      </c>
      <c r="AA197" s="475" t="s">
        <v>58</v>
      </c>
      <c r="AB197" s="471">
        <v>150</v>
      </c>
    </row>
    <row r="198" spans="1:28">
      <c r="A198" s="452">
        <v>13103</v>
      </c>
      <c r="B198" s="452" t="s">
        <v>803</v>
      </c>
      <c r="E198" s="507">
        <v>0</v>
      </c>
      <c r="F198" s="507" t="s">
        <v>335</v>
      </c>
      <c r="G198" s="507">
        <v>1</v>
      </c>
      <c r="H198" s="507" t="s">
        <v>521</v>
      </c>
      <c r="I198" s="507">
        <v>1</v>
      </c>
      <c r="J198" s="507" t="s">
        <v>473</v>
      </c>
      <c r="K198" s="507">
        <v>1</v>
      </c>
      <c r="L198" s="507" t="s">
        <v>304</v>
      </c>
      <c r="M198" s="471">
        <v>30670</v>
      </c>
      <c r="N198" s="471">
        <v>22690</v>
      </c>
      <c r="O198" s="471">
        <v>18440</v>
      </c>
      <c r="P198" s="471">
        <v>4110</v>
      </c>
      <c r="Q198" s="471">
        <v>10850</v>
      </c>
      <c r="R198" s="471">
        <v>15130</v>
      </c>
      <c r="S198" s="471">
        <v>910</v>
      </c>
      <c r="T198" s="471">
        <v>2230</v>
      </c>
      <c r="U198" s="471">
        <v>4930</v>
      </c>
      <c r="V198" s="471">
        <v>680</v>
      </c>
      <c r="W198" s="471">
        <v>190</v>
      </c>
      <c r="X198" s="471">
        <v>13300</v>
      </c>
      <c r="Y198" s="471">
        <v>13010</v>
      </c>
      <c r="Z198" s="471">
        <v>14260</v>
      </c>
      <c r="AA198" s="471">
        <v>14090</v>
      </c>
      <c r="AB198" s="471">
        <v>7970</v>
      </c>
    </row>
    <row r="199" spans="1:28">
      <c r="A199" s="452">
        <v>13104</v>
      </c>
      <c r="B199" s="452" t="s">
        <v>803</v>
      </c>
      <c r="E199" s="507">
        <v>0</v>
      </c>
      <c r="F199" s="507" t="s">
        <v>335</v>
      </c>
      <c r="G199" s="507">
        <v>1</v>
      </c>
      <c r="H199" s="507" t="s">
        <v>521</v>
      </c>
      <c r="I199" s="507">
        <v>1</v>
      </c>
      <c r="J199" s="507" t="s">
        <v>473</v>
      </c>
      <c r="K199" s="507">
        <v>1</v>
      </c>
      <c r="L199" s="507" t="s">
        <v>496</v>
      </c>
      <c r="M199" s="471">
        <v>5900</v>
      </c>
      <c r="N199" s="471">
        <v>3930</v>
      </c>
      <c r="O199" s="471">
        <v>3750</v>
      </c>
      <c r="P199" s="471">
        <v>1340</v>
      </c>
      <c r="Q199" s="471">
        <v>1720</v>
      </c>
      <c r="R199" s="471">
        <v>2190</v>
      </c>
      <c r="S199" s="471">
        <v>400</v>
      </c>
      <c r="T199" s="471">
        <v>530</v>
      </c>
      <c r="U199" s="471">
        <v>3280</v>
      </c>
      <c r="V199" s="471">
        <v>160</v>
      </c>
      <c r="W199" s="471">
        <v>110</v>
      </c>
      <c r="X199" s="471">
        <v>1790</v>
      </c>
      <c r="Y199" s="471">
        <v>870</v>
      </c>
      <c r="Z199" s="471">
        <v>1190</v>
      </c>
      <c r="AA199" s="471">
        <v>560</v>
      </c>
      <c r="AB199" s="471">
        <v>1970</v>
      </c>
    </row>
    <row r="200" spans="1:28">
      <c r="A200" s="452">
        <v>13105</v>
      </c>
      <c r="B200" s="452" t="s">
        <v>803</v>
      </c>
      <c r="E200" s="507">
        <v>0</v>
      </c>
      <c r="F200" s="507" t="s">
        <v>335</v>
      </c>
      <c r="G200" s="507">
        <v>1</v>
      </c>
      <c r="H200" s="507" t="s">
        <v>521</v>
      </c>
      <c r="I200" s="507">
        <v>1</v>
      </c>
      <c r="J200" s="507" t="s">
        <v>473</v>
      </c>
      <c r="K200" s="507">
        <v>1</v>
      </c>
      <c r="L200" s="507" t="s">
        <v>500</v>
      </c>
      <c r="M200" s="471">
        <v>440</v>
      </c>
      <c r="N200" s="471">
        <v>240</v>
      </c>
      <c r="O200" s="471">
        <v>210</v>
      </c>
      <c r="P200" s="471">
        <v>70</v>
      </c>
      <c r="Q200" s="471">
        <v>80</v>
      </c>
      <c r="R200" s="471">
        <v>130</v>
      </c>
      <c r="S200" s="475" t="s">
        <v>58</v>
      </c>
      <c r="T200" s="475" t="s">
        <v>58</v>
      </c>
      <c r="U200" s="471">
        <v>190</v>
      </c>
      <c r="V200" s="475" t="s">
        <v>58</v>
      </c>
      <c r="W200" s="475" t="s">
        <v>58</v>
      </c>
      <c r="X200" s="471">
        <v>50</v>
      </c>
      <c r="Y200" s="475" t="s">
        <v>58</v>
      </c>
      <c r="Z200" s="471">
        <v>10</v>
      </c>
      <c r="AA200" s="471">
        <v>50</v>
      </c>
      <c r="AB200" s="471">
        <v>200</v>
      </c>
    </row>
    <row r="201" spans="1:28">
      <c r="A201" s="452">
        <v>13106</v>
      </c>
      <c r="B201" s="452" t="s">
        <v>803</v>
      </c>
      <c r="E201" s="507">
        <v>0</v>
      </c>
      <c r="F201" s="507" t="s">
        <v>335</v>
      </c>
      <c r="G201" s="507">
        <v>1</v>
      </c>
      <c r="H201" s="507" t="s">
        <v>521</v>
      </c>
      <c r="I201" s="507">
        <v>1</v>
      </c>
      <c r="J201" s="507" t="s">
        <v>473</v>
      </c>
      <c r="K201" s="507">
        <v>1</v>
      </c>
      <c r="L201" s="507" t="s">
        <v>501</v>
      </c>
      <c r="M201" s="471">
        <v>24210</v>
      </c>
      <c r="N201" s="471">
        <v>18470</v>
      </c>
      <c r="O201" s="471">
        <v>14420</v>
      </c>
      <c r="P201" s="471">
        <v>2690</v>
      </c>
      <c r="Q201" s="471">
        <v>9020</v>
      </c>
      <c r="R201" s="471">
        <v>12770</v>
      </c>
      <c r="S201" s="471">
        <v>510</v>
      </c>
      <c r="T201" s="471">
        <v>1660</v>
      </c>
      <c r="U201" s="471">
        <v>1420</v>
      </c>
      <c r="V201" s="471">
        <v>530</v>
      </c>
      <c r="W201" s="471">
        <v>90</v>
      </c>
      <c r="X201" s="471">
        <v>11410</v>
      </c>
      <c r="Y201" s="471">
        <v>12140</v>
      </c>
      <c r="Z201" s="471">
        <v>13040</v>
      </c>
      <c r="AA201" s="471">
        <v>13480</v>
      </c>
      <c r="AB201" s="471">
        <v>5740</v>
      </c>
    </row>
    <row r="202" spans="1:28">
      <c r="A202" s="452">
        <v>13107</v>
      </c>
      <c r="B202" s="452" t="s">
        <v>803</v>
      </c>
      <c r="E202" s="507">
        <v>0</v>
      </c>
      <c r="F202" s="507" t="s">
        <v>335</v>
      </c>
      <c r="G202" s="507">
        <v>1</v>
      </c>
      <c r="H202" s="507" t="s">
        <v>521</v>
      </c>
      <c r="I202" s="507">
        <v>1</v>
      </c>
      <c r="J202" s="507" t="s">
        <v>473</v>
      </c>
      <c r="K202" s="507">
        <v>1</v>
      </c>
      <c r="L202" s="507" t="s">
        <v>509</v>
      </c>
      <c r="M202" s="471">
        <v>120</v>
      </c>
      <c r="N202" s="471">
        <v>50</v>
      </c>
      <c r="O202" s="471">
        <v>50</v>
      </c>
      <c r="P202" s="471">
        <v>20</v>
      </c>
      <c r="Q202" s="471">
        <v>30</v>
      </c>
      <c r="R202" s="471">
        <v>30</v>
      </c>
      <c r="S202" s="475" t="s">
        <v>58</v>
      </c>
      <c r="T202" s="471">
        <v>30</v>
      </c>
      <c r="U202" s="471">
        <v>50</v>
      </c>
      <c r="V202" s="475" t="s">
        <v>58</v>
      </c>
      <c r="W202" s="475" t="s">
        <v>58</v>
      </c>
      <c r="X202" s="471">
        <v>50</v>
      </c>
      <c r="Y202" s="475" t="s">
        <v>58</v>
      </c>
      <c r="Z202" s="471">
        <v>20</v>
      </c>
      <c r="AA202" s="475" t="s">
        <v>58</v>
      </c>
      <c r="AB202" s="471">
        <v>70</v>
      </c>
    </row>
    <row r="203" spans="1:28">
      <c r="A203" s="452">
        <v>13108</v>
      </c>
      <c r="B203" s="452" t="s">
        <v>803</v>
      </c>
      <c r="E203" s="507">
        <v>0</v>
      </c>
      <c r="F203" s="507" t="s">
        <v>335</v>
      </c>
      <c r="G203" s="507">
        <v>1</v>
      </c>
      <c r="H203" s="507" t="s">
        <v>521</v>
      </c>
      <c r="I203" s="507">
        <v>1</v>
      </c>
      <c r="J203" s="507" t="s">
        <v>474</v>
      </c>
      <c r="K203" s="507">
        <v>1</v>
      </c>
      <c r="L203" s="507" t="s">
        <v>304</v>
      </c>
      <c r="M203" s="471">
        <v>50370</v>
      </c>
      <c r="N203" s="471">
        <v>22240</v>
      </c>
      <c r="O203" s="471">
        <v>13000</v>
      </c>
      <c r="P203" s="471">
        <v>4750</v>
      </c>
      <c r="Q203" s="471">
        <v>7180</v>
      </c>
      <c r="R203" s="471">
        <v>9710</v>
      </c>
      <c r="S203" s="471">
        <v>800</v>
      </c>
      <c r="T203" s="471">
        <v>990</v>
      </c>
      <c r="U203" s="471">
        <v>1720</v>
      </c>
      <c r="V203" s="471">
        <v>280</v>
      </c>
      <c r="W203" s="471">
        <v>130</v>
      </c>
      <c r="X203" s="471">
        <v>7650</v>
      </c>
      <c r="Y203" s="471">
        <v>10570</v>
      </c>
      <c r="Z203" s="471">
        <v>13640</v>
      </c>
      <c r="AA203" s="471">
        <v>14030</v>
      </c>
      <c r="AB203" s="471">
        <v>28130</v>
      </c>
    </row>
    <row r="204" spans="1:28">
      <c r="A204" s="452">
        <v>13109</v>
      </c>
      <c r="B204" s="452" t="s">
        <v>803</v>
      </c>
      <c r="E204" s="507">
        <v>0</v>
      </c>
      <c r="F204" s="507" t="s">
        <v>335</v>
      </c>
      <c r="G204" s="507">
        <v>1</v>
      </c>
      <c r="H204" s="507" t="s">
        <v>521</v>
      </c>
      <c r="I204" s="507">
        <v>1</v>
      </c>
      <c r="J204" s="507" t="s">
        <v>474</v>
      </c>
      <c r="K204" s="507">
        <v>1</v>
      </c>
      <c r="L204" s="507" t="s">
        <v>496</v>
      </c>
      <c r="M204" s="471">
        <v>590</v>
      </c>
      <c r="N204" s="471">
        <v>280</v>
      </c>
      <c r="O204" s="471">
        <v>270</v>
      </c>
      <c r="P204" s="471">
        <v>110</v>
      </c>
      <c r="Q204" s="471">
        <v>200</v>
      </c>
      <c r="R204" s="471">
        <v>190</v>
      </c>
      <c r="S204" s="471">
        <v>40</v>
      </c>
      <c r="T204" s="471">
        <v>30</v>
      </c>
      <c r="U204" s="471">
        <v>180</v>
      </c>
      <c r="V204" s="471">
        <v>20</v>
      </c>
      <c r="W204" s="471">
        <v>20</v>
      </c>
      <c r="X204" s="471">
        <v>70</v>
      </c>
      <c r="Y204" s="471">
        <v>20</v>
      </c>
      <c r="Z204" s="471">
        <v>30</v>
      </c>
      <c r="AA204" s="471">
        <v>60</v>
      </c>
      <c r="AB204" s="471">
        <v>300</v>
      </c>
    </row>
    <row r="205" spans="1:28">
      <c r="A205" s="452">
        <v>13110</v>
      </c>
      <c r="B205" s="452" t="s">
        <v>803</v>
      </c>
      <c r="E205" s="507">
        <v>0</v>
      </c>
      <c r="F205" s="507" t="s">
        <v>335</v>
      </c>
      <c r="G205" s="507">
        <v>1</v>
      </c>
      <c r="H205" s="507" t="s">
        <v>521</v>
      </c>
      <c r="I205" s="507">
        <v>1</v>
      </c>
      <c r="J205" s="507" t="s">
        <v>474</v>
      </c>
      <c r="K205" s="507">
        <v>1</v>
      </c>
      <c r="L205" s="507" t="s">
        <v>500</v>
      </c>
      <c r="M205" s="471">
        <v>230</v>
      </c>
      <c r="N205" s="471">
        <v>70</v>
      </c>
      <c r="O205" s="471">
        <v>70</v>
      </c>
      <c r="P205" s="471">
        <v>20</v>
      </c>
      <c r="Q205" s="471">
        <v>20</v>
      </c>
      <c r="R205" s="475" t="s">
        <v>58</v>
      </c>
      <c r="S205" s="475" t="s">
        <v>58</v>
      </c>
      <c r="T205" s="475" t="s">
        <v>58</v>
      </c>
      <c r="U205" s="471">
        <v>40</v>
      </c>
      <c r="V205" s="475" t="s">
        <v>58</v>
      </c>
      <c r="W205" s="475" t="s">
        <v>58</v>
      </c>
      <c r="X205" s="475" t="s">
        <v>58</v>
      </c>
      <c r="Y205" s="475" t="s">
        <v>58</v>
      </c>
      <c r="Z205" s="475" t="s">
        <v>58</v>
      </c>
      <c r="AA205" s="471">
        <v>30</v>
      </c>
      <c r="AB205" s="471">
        <v>170</v>
      </c>
    </row>
    <row r="206" spans="1:28">
      <c r="A206" s="452">
        <v>13111</v>
      </c>
      <c r="B206" s="452" t="s">
        <v>803</v>
      </c>
      <c r="E206" s="507">
        <v>0</v>
      </c>
      <c r="F206" s="507" t="s">
        <v>335</v>
      </c>
      <c r="G206" s="507">
        <v>1</v>
      </c>
      <c r="H206" s="507" t="s">
        <v>521</v>
      </c>
      <c r="I206" s="507">
        <v>1</v>
      </c>
      <c r="J206" s="507" t="s">
        <v>474</v>
      </c>
      <c r="K206" s="507">
        <v>1</v>
      </c>
      <c r="L206" s="507" t="s">
        <v>501</v>
      </c>
      <c r="M206" s="471">
        <v>49470</v>
      </c>
      <c r="N206" s="471">
        <v>21890</v>
      </c>
      <c r="O206" s="471">
        <v>12670</v>
      </c>
      <c r="P206" s="471">
        <v>4620</v>
      </c>
      <c r="Q206" s="471">
        <v>6960</v>
      </c>
      <c r="R206" s="471">
        <v>9510</v>
      </c>
      <c r="S206" s="471">
        <v>760</v>
      </c>
      <c r="T206" s="471">
        <v>960</v>
      </c>
      <c r="U206" s="471">
        <v>1500</v>
      </c>
      <c r="V206" s="471">
        <v>260</v>
      </c>
      <c r="W206" s="471">
        <v>110</v>
      </c>
      <c r="X206" s="471">
        <v>7580</v>
      </c>
      <c r="Y206" s="471">
        <v>10550</v>
      </c>
      <c r="Z206" s="471">
        <v>13610</v>
      </c>
      <c r="AA206" s="471">
        <v>13940</v>
      </c>
      <c r="AB206" s="471">
        <v>27580</v>
      </c>
    </row>
    <row r="207" spans="1:28">
      <c r="A207" s="452">
        <v>13112</v>
      </c>
      <c r="B207" s="452" t="s">
        <v>803</v>
      </c>
      <c r="E207" s="507">
        <v>0</v>
      </c>
      <c r="F207" s="507" t="s">
        <v>335</v>
      </c>
      <c r="G207" s="507">
        <v>1</v>
      </c>
      <c r="H207" s="507" t="s">
        <v>521</v>
      </c>
      <c r="I207" s="507">
        <v>1</v>
      </c>
      <c r="J207" s="507" t="s">
        <v>474</v>
      </c>
      <c r="K207" s="507">
        <v>1</v>
      </c>
      <c r="L207" s="507" t="s">
        <v>509</v>
      </c>
      <c r="M207" s="471">
        <v>80</v>
      </c>
      <c r="N207" s="475" t="s">
        <v>58</v>
      </c>
      <c r="O207" s="475" t="s">
        <v>58</v>
      </c>
      <c r="P207" s="475" t="s">
        <v>58</v>
      </c>
      <c r="Q207" s="475" t="s">
        <v>58</v>
      </c>
      <c r="R207" s="475" t="s">
        <v>58</v>
      </c>
      <c r="S207" s="475" t="s">
        <v>58</v>
      </c>
      <c r="T207" s="475" t="s">
        <v>58</v>
      </c>
      <c r="U207" s="475" t="s">
        <v>58</v>
      </c>
      <c r="V207" s="475" t="s">
        <v>58</v>
      </c>
      <c r="W207" s="475" t="s">
        <v>58</v>
      </c>
      <c r="X207" s="475" t="s">
        <v>58</v>
      </c>
      <c r="Y207" s="475" t="s">
        <v>58</v>
      </c>
      <c r="Z207" s="475" t="s">
        <v>58</v>
      </c>
      <c r="AA207" s="475" t="s">
        <v>58</v>
      </c>
      <c r="AB207" s="471">
        <v>80</v>
      </c>
    </row>
    <row r="208" spans="1:28">
      <c r="A208" s="452">
        <v>13113</v>
      </c>
      <c r="B208" s="452" t="s">
        <v>803</v>
      </c>
      <c r="E208" s="507">
        <v>0</v>
      </c>
      <c r="F208" s="507" t="s">
        <v>335</v>
      </c>
      <c r="G208" s="507">
        <v>1</v>
      </c>
      <c r="H208" s="507" t="s">
        <v>522</v>
      </c>
      <c r="I208" s="507">
        <v>1</v>
      </c>
      <c r="J208" s="507" t="s">
        <v>304</v>
      </c>
      <c r="K208" s="507">
        <v>1</v>
      </c>
      <c r="L208" s="507" t="s">
        <v>304</v>
      </c>
      <c r="M208" s="471">
        <v>980</v>
      </c>
      <c r="N208" s="471">
        <v>540</v>
      </c>
      <c r="O208" s="471">
        <v>490</v>
      </c>
      <c r="P208" s="471">
        <v>90</v>
      </c>
      <c r="Q208" s="471">
        <v>320</v>
      </c>
      <c r="R208" s="471">
        <v>220</v>
      </c>
      <c r="S208" s="471">
        <v>80</v>
      </c>
      <c r="T208" s="471">
        <v>40</v>
      </c>
      <c r="U208" s="471">
        <v>450</v>
      </c>
      <c r="V208" s="471">
        <v>50</v>
      </c>
      <c r="W208" s="475" t="s">
        <v>58</v>
      </c>
      <c r="X208" s="471">
        <v>200</v>
      </c>
      <c r="Y208" s="471">
        <v>60</v>
      </c>
      <c r="Z208" s="471">
        <v>210</v>
      </c>
      <c r="AA208" s="471">
        <v>160</v>
      </c>
      <c r="AB208" s="471">
        <v>330</v>
      </c>
    </row>
    <row r="209" spans="1:28">
      <c r="A209" s="452">
        <v>13114</v>
      </c>
      <c r="B209" s="452" t="s">
        <v>803</v>
      </c>
      <c r="E209" s="507">
        <v>0</v>
      </c>
      <c r="F209" s="507" t="s">
        <v>335</v>
      </c>
      <c r="G209" s="507">
        <v>1</v>
      </c>
      <c r="H209" s="507" t="s">
        <v>549</v>
      </c>
      <c r="I209" s="507">
        <v>1</v>
      </c>
      <c r="J209" s="507" t="s">
        <v>304</v>
      </c>
      <c r="K209" s="507">
        <v>1</v>
      </c>
      <c r="L209" s="507" t="s">
        <v>304</v>
      </c>
      <c r="M209" s="471">
        <v>23050</v>
      </c>
      <c r="N209" s="471">
        <v>19870</v>
      </c>
      <c r="O209" s="471">
        <v>14020</v>
      </c>
      <c r="P209" s="471">
        <v>2390</v>
      </c>
      <c r="Q209" s="471">
        <v>7680</v>
      </c>
      <c r="R209" s="471">
        <v>13010</v>
      </c>
      <c r="S209" s="471">
        <v>330</v>
      </c>
      <c r="T209" s="471">
        <v>910</v>
      </c>
      <c r="U209" s="471">
        <v>720</v>
      </c>
      <c r="V209" s="471">
        <v>260</v>
      </c>
      <c r="W209" s="471">
        <v>30</v>
      </c>
      <c r="X209" s="471">
        <v>11250</v>
      </c>
      <c r="Y209" s="471">
        <v>13080</v>
      </c>
      <c r="Z209" s="471">
        <v>14960</v>
      </c>
      <c r="AA209" s="471">
        <v>17260</v>
      </c>
      <c r="AB209" s="471">
        <v>2430</v>
      </c>
    </row>
    <row r="210" spans="1:28">
      <c r="A210" s="452">
        <v>13115</v>
      </c>
      <c r="B210" s="452" t="s">
        <v>803</v>
      </c>
      <c r="E210" s="507">
        <v>0</v>
      </c>
      <c r="F210" s="507" t="s">
        <v>336</v>
      </c>
      <c r="G210" s="507">
        <v>1</v>
      </c>
      <c r="H210" s="507" t="s">
        <v>304</v>
      </c>
      <c r="I210" s="507">
        <v>1</v>
      </c>
      <c r="J210" s="507" t="s">
        <v>304</v>
      </c>
      <c r="K210" s="507">
        <v>1</v>
      </c>
      <c r="L210" s="507" t="s">
        <v>304</v>
      </c>
      <c r="M210" s="471">
        <v>96470</v>
      </c>
      <c r="N210" s="471">
        <v>57430</v>
      </c>
      <c r="O210" s="471">
        <v>49150</v>
      </c>
      <c r="P210" s="471">
        <v>13740</v>
      </c>
      <c r="Q210" s="471">
        <v>28350</v>
      </c>
      <c r="R210" s="471">
        <v>33280</v>
      </c>
      <c r="S210" s="471">
        <v>2830</v>
      </c>
      <c r="T210" s="471">
        <v>5620</v>
      </c>
      <c r="U210" s="471">
        <v>29650</v>
      </c>
      <c r="V210" s="471">
        <v>1470</v>
      </c>
      <c r="W210" s="471">
        <v>860</v>
      </c>
      <c r="X210" s="471">
        <v>26100</v>
      </c>
      <c r="Y210" s="471">
        <v>21370</v>
      </c>
      <c r="Z210" s="471">
        <v>26490</v>
      </c>
      <c r="AA210" s="471">
        <v>14780</v>
      </c>
      <c r="AB210" s="471">
        <v>35490</v>
      </c>
    </row>
    <row r="211" spans="1:28">
      <c r="A211" s="452">
        <v>13116</v>
      </c>
      <c r="B211" s="452" t="s">
        <v>803</v>
      </c>
      <c r="E211" s="507">
        <v>0</v>
      </c>
      <c r="F211" s="507" t="s">
        <v>336</v>
      </c>
      <c r="G211" s="507">
        <v>1</v>
      </c>
      <c r="H211" s="507" t="s">
        <v>521</v>
      </c>
      <c r="I211" s="507">
        <v>1</v>
      </c>
      <c r="J211" s="507" t="s">
        <v>304</v>
      </c>
      <c r="K211" s="507">
        <v>1</v>
      </c>
      <c r="L211" s="507" t="s">
        <v>304</v>
      </c>
      <c r="M211" s="471">
        <v>95780</v>
      </c>
      <c r="N211" s="471">
        <v>57150</v>
      </c>
      <c r="O211" s="471">
        <v>48890</v>
      </c>
      <c r="P211" s="471">
        <v>13660</v>
      </c>
      <c r="Q211" s="471">
        <v>28280</v>
      </c>
      <c r="R211" s="471">
        <v>33190</v>
      </c>
      <c r="S211" s="471">
        <v>2830</v>
      </c>
      <c r="T211" s="471">
        <v>5570</v>
      </c>
      <c r="U211" s="471">
        <v>29380</v>
      </c>
      <c r="V211" s="471">
        <v>1470</v>
      </c>
      <c r="W211" s="471">
        <v>830</v>
      </c>
      <c r="X211" s="471">
        <v>26020</v>
      </c>
      <c r="Y211" s="471">
        <v>21300</v>
      </c>
      <c r="Z211" s="471">
        <v>26410</v>
      </c>
      <c r="AA211" s="471">
        <v>14730</v>
      </c>
      <c r="AB211" s="471">
        <v>35170</v>
      </c>
    </row>
    <row r="212" spans="1:28">
      <c r="A212" s="452">
        <v>13117</v>
      </c>
      <c r="B212" s="452" t="s">
        <v>803</v>
      </c>
      <c r="E212" s="507">
        <v>0</v>
      </c>
      <c r="F212" s="507" t="s">
        <v>336</v>
      </c>
      <c r="G212" s="507">
        <v>1</v>
      </c>
      <c r="H212" s="507" t="s">
        <v>521</v>
      </c>
      <c r="I212" s="507">
        <v>1</v>
      </c>
      <c r="J212" s="507" t="s">
        <v>304</v>
      </c>
      <c r="K212" s="507">
        <v>1</v>
      </c>
      <c r="L212" s="507" t="s">
        <v>496</v>
      </c>
      <c r="M212" s="471">
        <v>49540</v>
      </c>
      <c r="N212" s="471">
        <v>32710</v>
      </c>
      <c r="O212" s="471">
        <v>30760</v>
      </c>
      <c r="P212" s="471">
        <v>9100</v>
      </c>
      <c r="Q212" s="471">
        <v>15370</v>
      </c>
      <c r="R212" s="471">
        <v>18400</v>
      </c>
      <c r="S212" s="471">
        <v>1800</v>
      </c>
      <c r="T212" s="471">
        <v>3460</v>
      </c>
      <c r="U212" s="471">
        <v>26240</v>
      </c>
      <c r="V212" s="471">
        <v>910</v>
      </c>
      <c r="W212" s="471">
        <v>600</v>
      </c>
      <c r="X212" s="471">
        <v>14540</v>
      </c>
      <c r="Y212" s="471">
        <v>8470</v>
      </c>
      <c r="Z212" s="471">
        <v>12560</v>
      </c>
      <c r="AA212" s="471">
        <v>2510</v>
      </c>
      <c r="AB212" s="471">
        <v>15220</v>
      </c>
    </row>
    <row r="213" spans="1:28">
      <c r="A213" s="452">
        <v>13118</v>
      </c>
      <c r="B213" s="452" t="s">
        <v>803</v>
      </c>
      <c r="E213" s="507">
        <v>0</v>
      </c>
      <c r="F213" s="507" t="s">
        <v>336</v>
      </c>
      <c r="G213" s="507">
        <v>1</v>
      </c>
      <c r="H213" s="507" t="s">
        <v>521</v>
      </c>
      <c r="I213" s="507">
        <v>1</v>
      </c>
      <c r="J213" s="507" t="s">
        <v>304</v>
      </c>
      <c r="K213" s="507">
        <v>1</v>
      </c>
      <c r="L213" s="507" t="s">
        <v>500</v>
      </c>
      <c r="M213" s="471">
        <v>2730</v>
      </c>
      <c r="N213" s="471">
        <v>1020</v>
      </c>
      <c r="O213" s="471">
        <v>910</v>
      </c>
      <c r="P213" s="471">
        <v>150</v>
      </c>
      <c r="Q213" s="471">
        <v>380</v>
      </c>
      <c r="R213" s="471">
        <v>530</v>
      </c>
      <c r="S213" s="471">
        <v>20</v>
      </c>
      <c r="T213" s="471">
        <v>20</v>
      </c>
      <c r="U213" s="471">
        <v>690</v>
      </c>
      <c r="V213" s="475" t="s">
        <v>58</v>
      </c>
      <c r="W213" s="475" t="s">
        <v>58</v>
      </c>
      <c r="X213" s="471">
        <v>500</v>
      </c>
      <c r="Y213" s="471">
        <v>120</v>
      </c>
      <c r="Z213" s="471">
        <v>350</v>
      </c>
      <c r="AA213" s="471">
        <v>80</v>
      </c>
      <c r="AB213" s="471">
        <v>1400</v>
      </c>
    </row>
    <row r="214" spans="1:28">
      <c r="A214" s="452">
        <v>13119</v>
      </c>
      <c r="B214" s="452" t="s">
        <v>803</v>
      </c>
      <c r="E214" s="507">
        <v>0</v>
      </c>
      <c r="F214" s="507" t="s">
        <v>336</v>
      </c>
      <c r="G214" s="507">
        <v>1</v>
      </c>
      <c r="H214" s="507" t="s">
        <v>521</v>
      </c>
      <c r="I214" s="507">
        <v>1</v>
      </c>
      <c r="J214" s="507" t="s">
        <v>304</v>
      </c>
      <c r="K214" s="507">
        <v>1</v>
      </c>
      <c r="L214" s="507" t="s">
        <v>501</v>
      </c>
      <c r="M214" s="471">
        <v>43490</v>
      </c>
      <c r="N214" s="471">
        <v>23410</v>
      </c>
      <c r="O214" s="471">
        <v>17200</v>
      </c>
      <c r="P214" s="471">
        <v>4390</v>
      </c>
      <c r="Q214" s="471">
        <v>12520</v>
      </c>
      <c r="R214" s="471">
        <v>14260</v>
      </c>
      <c r="S214" s="471">
        <v>1020</v>
      </c>
      <c r="T214" s="471">
        <v>2080</v>
      </c>
      <c r="U214" s="471">
        <v>2460</v>
      </c>
      <c r="V214" s="471">
        <v>550</v>
      </c>
      <c r="W214" s="471">
        <v>230</v>
      </c>
      <c r="X214" s="471">
        <v>10990</v>
      </c>
      <c r="Y214" s="471">
        <v>12710</v>
      </c>
      <c r="Z214" s="471">
        <v>13500</v>
      </c>
      <c r="AA214" s="471">
        <v>12120</v>
      </c>
      <c r="AB214" s="471">
        <v>18550</v>
      </c>
    </row>
    <row r="215" spans="1:28">
      <c r="A215" s="452">
        <v>13120</v>
      </c>
      <c r="B215" s="452" t="s">
        <v>803</v>
      </c>
      <c r="E215" s="507">
        <v>0</v>
      </c>
      <c r="F215" s="507" t="s">
        <v>336</v>
      </c>
      <c r="G215" s="507">
        <v>1</v>
      </c>
      <c r="H215" s="507" t="s">
        <v>521</v>
      </c>
      <c r="I215" s="507">
        <v>1</v>
      </c>
      <c r="J215" s="507" t="s">
        <v>304</v>
      </c>
      <c r="K215" s="507">
        <v>1</v>
      </c>
      <c r="L215" s="507" t="s">
        <v>509</v>
      </c>
      <c r="M215" s="471">
        <v>10</v>
      </c>
      <c r="N215" s="471">
        <v>10</v>
      </c>
      <c r="O215" s="471">
        <v>10</v>
      </c>
      <c r="P215" s="471">
        <v>10</v>
      </c>
      <c r="Q215" s="471">
        <v>10</v>
      </c>
      <c r="R215" s="475" t="s">
        <v>58</v>
      </c>
      <c r="S215" s="475" t="s">
        <v>58</v>
      </c>
      <c r="T215" s="471">
        <v>10</v>
      </c>
      <c r="U215" s="475" t="s">
        <v>58</v>
      </c>
      <c r="V215" s="475" t="s">
        <v>58</v>
      </c>
      <c r="W215" s="475" t="s">
        <v>58</v>
      </c>
      <c r="X215" s="475" t="s">
        <v>58</v>
      </c>
      <c r="Y215" s="475" t="s">
        <v>58</v>
      </c>
      <c r="Z215" s="475" t="s">
        <v>58</v>
      </c>
      <c r="AA215" s="471">
        <v>10</v>
      </c>
      <c r="AB215" s="475" t="s">
        <v>58</v>
      </c>
    </row>
    <row r="216" spans="1:28">
      <c r="A216" s="452">
        <v>13121</v>
      </c>
      <c r="B216" s="452" t="s">
        <v>803</v>
      </c>
      <c r="E216" s="507">
        <v>0</v>
      </c>
      <c r="F216" s="507" t="s">
        <v>336</v>
      </c>
      <c r="G216" s="507">
        <v>1</v>
      </c>
      <c r="H216" s="507" t="s">
        <v>521</v>
      </c>
      <c r="I216" s="507">
        <v>1</v>
      </c>
      <c r="J216" s="507" t="s">
        <v>473</v>
      </c>
      <c r="K216" s="507">
        <v>1</v>
      </c>
      <c r="L216" s="507" t="s">
        <v>304</v>
      </c>
      <c r="M216" s="471">
        <v>68550</v>
      </c>
      <c r="N216" s="471">
        <v>47960</v>
      </c>
      <c r="O216" s="471">
        <v>41740</v>
      </c>
      <c r="P216" s="471">
        <v>10430</v>
      </c>
      <c r="Q216" s="471">
        <v>22830</v>
      </c>
      <c r="R216" s="471">
        <v>28040</v>
      </c>
      <c r="S216" s="471">
        <v>2370</v>
      </c>
      <c r="T216" s="471">
        <v>4630</v>
      </c>
      <c r="U216" s="471">
        <v>27390</v>
      </c>
      <c r="V216" s="471">
        <v>1120</v>
      </c>
      <c r="W216" s="471">
        <v>760</v>
      </c>
      <c r="X216" s="471">
        <v>22820</v>
      </c>
      <c r="Y216" s="471">
        <v>17980</v>
      </c>
      <c r="Z216" s="471">
        <v>21830</v>
      </c>
      <c r="AA216" s="471">
        <v>11180</v>
      </c>
      <c r="AB216" s="471">
        <v>20580</v>
      </c>
    </row>
    <row r="217" spans="1:28">
      <c r="A217" s="452">
        <v>13122</v>
      </c>
      <c r="B217" s="452" t="s">
        <v>803</v>
      </c>
      <c r="E217" s="507">
        <v>0</v>
      </c>
      <c r="F217" s="507" t="s">
        <v>336</v>
      </c>
      <c r="G217" s="507">
        <v>1</v>
      </c>
      <c r="H217" s="507" t="s">
        <v>521</v>
      </c>
      <c r="I217" s="507">
        <v>1</v>
      </c>
      <c r="J217" s="507" t="s">
        <v>473</v>
      </c>
      <c r="K217" s="507">
        <v>1</v>
      </c>
      <c r="L217" s="507" t="s">
        <v>496</v>
      </c>
      <c r="M217" s="471">
        <v>46620</v>
      </c>
      <c r="N217" s="471">
        <v>32080</v>
      </c>
      <c r="O217" s="471">
        <v>30180</v>
      </c>
      <c r="P217" s="471">
        <v>9000</v>
      </c>
      <c r="Q217" s="471">
        <v>15160</v>
      </c>
      <c r="R217" s="471">
        <v>18120</v>
      </c>
      <c r="S217" s="471">
        <v>1780</v>
      </c>
      <c r="T217" s="471">
        <v>3400</v>
      </c>
      <c r="U217" s="471">
        <v>25740</v>
      </c>
      <c r="V217" s="471">
        <v>910</v>
      </c>
      <c r="W217" s="471">
        <v>600</v>
      </c>
      <c r="X217" s="471">
        <v>14370</v>
      </c>
      <c r="Y217" s="471">
        <v>8400</v>
      </c>
      <c r="Z217" s="471">
        <v>12410</v>
      </c>
      <c r="AA217" s="471">
        <v>2440</v>
      </c>
      <c r="AB217" s="471">
        <v>14540</v>
      </c>
    </row>
    <row r="218" spans="1:28">
      <c r="A218" s="452">
        <v>13123</v>
      </c>
      <c r="B218" s="452" t="s">
        <v>803</v>
      </c>
      <c r="E218" s="507">
        <v>0</v>
      </c>
      <c r="F218" s="507" t="s">
        <v>336</v>
      </c>
      <c r="G218" s="507">
        <v>1</v>
      </c>
      <c r="H218" s="507" t="s">
        <v>521</v>
      </c>
      <c r="I218" s="507">
        <v>1</v>
      </c>
      <c r="J218" s="507" t="s">
        <v>473</v>
      </c>
      <c r="K218" s="507">
        <v>1</v>
      </c>
      <c r="L218" s="507" t="s">
        <v>500</v>
      </c>
      <c r="M218" s="471">
        <v>1540</v>
      </c>
      <c r="N218" s="471">
        <v>780</v>
      </c>
      <c r="O218" s="471">
        <v>680</v>
      </c>
      <c r="P218" s="471">
        <v>150</v>
      </c>
      <c r="Q218" s="471">
        <v>380</v>
      </c>
      <c r="R218" s="471">
        <v>500</v>
      </c>
      <c r="S218" s="471">
        <v>20</v>
      </c>
      <c r="T218" s="471">
        <v>20</v>
      </c>
      <c r="U218" s="471">
        <v>450</v>
      </c>
      <c r="V218" s="475" t="s">
        <v>58</v>
      </c>
      <c r="W218" s="475" t="s">
        <v>58</v>
      </c>
      <c r="X218" s="471">
        <v>450</v>
      </c>
      <c r="Y218" s="471">
        <v>70</v>
      </c>
      <c r="Z218" s="471">
        <v>210</v>
      </c>
      <c r="AA218" s="471">
        <v>40</v>
      </c>
      <c r="AB218" s="471">
        <v>760</v>
      </c>
    </row>
    <row r="219" spans="1:28">
      <c r="A219" s="452">
        <v>13124</v>
      </c>
      <c r="B219" s="452" t="s">
        <v>803</v>
      </c>
      <c r="E219" s="507">
        <v>0</v>
      </c>
      <c r="F219" s="507" t="s">
        <v>336</v>
      </c>
      <c r="G219" s="507">
        <v>1</v>
      </c>
      <c r="H219" s="507" t="s">
        <v>521</v>
      </c>
      <c r="I219" s="507">
        <v>1</v>
      </c>
      <c r="J219" s="507" t="s">
        <v>473</v>
      </c>
      <c r="K219" s="507">
        <v>1</v>
      </c>
      <c r="L219" s="507" t="s">
        <v>501</v>
      </c>
      <c r="M219" s="471">
        <v>20370</v>
      </c>
      <c r="N219" s="471">
        <v>15090</v>
      </c>
      <c r="O219" s="471">
        <v>10870</v>
      </c>
      <c r="P219" s="471">
        <v>1250</v>
      </c>
      <c r="Q219" s="471">
        <v>7270</v>
      </c>
      <c r="R219" s="471">
        <v>9410</v>
      </c>
      <c r="S219" s="471">
        <v>570</v>
      </c>
      <c r="T219" s="471">
        <v>1200</v>
      </c>
      <c r="U219" s="471">
        <v>1200</v>
      </c>
      <c r="V219" s="471">
        <v>200</v>
      </c>
      <c r="W219" s="471">
        <v>160</v>
      </c>
      <c r="X219" s="471">
        <v>7990</v>
      </c>
      <c r="Y219" s="471">
        <v>9520</v>
      </c>
      <c r="Z219" s="471">
        <v>9210</v>
      </c>
      <c r="AA219" s="471">
        <v>8680</v>
      </c>
      <c r="AB219" s="471">
        <v>5280</v>
      </c>
    </row>
    <row r="220" spans="1:28">
      <c r="A220" s="452">
        <v>13125</v>
      </c>
      <c r="B220" s="452" t="s">
        <v>803</v>
      </c>
      <c r="E220" s="507">
        <v>0</v>
      </c>
      <c r="F220" s="507" t="s">
        <v>336</v>
      </c>
      <c r="G220" s="507">
        <v>1</v>
      </c>
      <c r="H220" s="507" t="s">
        <v>521</v>
      </c>
      <c r="I220" s="507">
        <v>1</v>
      </c>
      <c r="J220" s="507" t="s">
        <v>473</v>
      </c>
      <c r="K220" s="507">
        <v>1</v>
      </c>
      <c r="L220" s="507" t="s">
        <v>509</v>
      </c>
      <c r="M220" s="471">
        <v>10</v>
      </c>
      <c r="N220" s="471">
        <v>10</v>
      </c>
      <c r="O220" s="471">
        <v>10</v>
      </c>
      <c r="P220" s="471">
        <v>10</v>
      </c>
      <c r="Q220" s="471">
        <v>10</v>
      </c>
      <c r="R220" s="475" t="s">
        <v>58</v>
      </c>
      <c r="S220" s="475" t="s">
        <v>58</v>
      </c>
      <c r="T220" s="471">
        <v>10</v>
      </c>
      <c r="U220" s="475" t="s">
        <v>58</v>
      </c>
      <c r="V220" s="475" t="s">
        <v>58</v>
      </c>
      <c r="W220" s="475" t="s">
        <v>58</v>
      </c>
      <c r="X220" s="475" t="s">
        <v>58</v>
      </c>
      <c r="Y220" s="475" t="s">
        <v>58</v>
      </c>
      <c r="Z220" s="475" t="s">
        <v>58</v>
      </c>
      <c r="AA220" s="471">
        <v>10</v>
      </c>
      <c r="AB220" s="475" t="s">
        <v>58</v>
      </c>
    </row>
    <row r="221" spans="1:28">
      <c r="A221" s="452">
        <v>13126</v>
      </c>
      <c r="B221" s="452" t="s">
        <v>803</v>
      </c>
      <c r="E221" s="507">
        <v>0</v>
      </c>
      <c r="F221" s="507" t="s">
        <v>336</v>
      </c>
      <c r="G221" s="507">
        <v>1</v>
      </c>
      <c r="H221" s="507" t="s">
        <v>521</v>
      </c>
      <c r="I221" s="507">
        <v>1</v>
      </c>
      <c r="J221" s="507" t="s">
        <v>474</v>
      </c>
      <c r="K221" s="507">
        <v>1</v>
      </c>
      <c r="L221" s="507" t="s">
        <v>304</v>
      </c>
      <c r="M221" s="471">
        <v>23770</v>
      </c>
      <c r="N221" s="471">
        <v>9190</v>
      </c>
      <c r="O221" s="471">
        <v>7150</v>
      </c>
      <c r="P221" s="471">
        <v>3240</v>
      </c>
      <c r="Q221" s="471">
        <v>5460</v>
      </c>
      <c r="R221" s="471">
        <v>5150</v>
      </c>
      <c r="S221" s="471">
        <v>460</v>
      </c>
      <c r="T221" s="471">
        <v>930</v>
      </c>
      <c r="U221" s="471">
        <v>2000</v>
      </c>
      <c r="V221" s="471">
        <v>350</v>
      </c>
      <c r="W221" s="471">
        <v>70</v>
      </c>
      <c r="X221" s="471">
        <v>3200</v>
      </c>
      <c r="Y221" s="471">
        <v>3310</v>
      </c>
      <c r="Z221" s="471">
        <v>4580</v>
      </c>
      <c r="AA221" s="471">
        <v>3550</v>
      </c>
      <c r="AB221" s="471">
        <v>14590</v>
      </c>
    </row>
    <row r="222" spans="1:28">
      <c r="A222" s="452">
        <v>13127</v>
      </c>
      <c r="B222" s="452" t="s">
        <v>803</v>
      </c>
      <c r="E222" s="507">
        <v>0</v>
      </c>
      <c r="F222" s="507" t="s">
        <v>336</v>
      </c>
      <c r="G222" s="507">
        <v>1</v>
      </c>
      <c r="H222" s="507" t="s">
        <v>521</v>
      </c>
      <c r="I222" s="507">
        <v>1</v>
      </c>
      <c r="J222" s="507" t="s">
        <v>474</v>
      </c>
      <c r="K222" s="507">
        <v>1</v>
      </c>
      <c r="L222" s="507" t="s">
        <v>496</v>
      </c>
      <c r="M222" s="471">
        <v>1310</v>
      </c>
      <c r="N222" s="471">
        <v>630</v>
      </c>
      <c r="O222" s="471">
        <v>580</v>
      </c>
      <c r="P222" s="471">
        <v>100</v>
      </c>
      <c r="Q222" s="471">
        <v>200</v>
      </c>
      <c r="R222" s="471">
        <v>280</v>
      </c>
      <c r="S222" s="471">
        <v>10</v>
      </c>
      <c r="T222" s="471">
        <v>50</v>
      </c>
      <c r="U222" s="471">
        <v>510</v>
      </c>
      <c r="V222" s="475" t="s">
        <v>58</v>
      </c>
      <c r="W222" s="475" t="s">
        <v>58</v>
      </c>
      <c r="X222" s="471">
        <v>160</v>
      </c>
      <c r="Y222" s="471">
        <v>70</v>
      </c>
      <c r="Z222" s="471">
        <v>150</v>
      </c>
      <c r="AA222" s="471">
        <v>70</v>
      </c>
      <c r="AB222" s="471">
        <v>680</v>
      </c>
    </row>
    <row r="223" spans="1:28">
      <c r="A223" s="452">
        <v>13128</v>
      </c>
      <c r="B223" s="452" t="s">
        <v>803</v>
      </c>
      <c r="E223" s="507">
        <v>0</v>
      </c>
      <c r="F223" s="507" t="s">
        <v>336</v>
      </c>
      <c r="G223" s="507">
        <v>1</v>
      </c>
      <c r="H223" s="507" t="s">
        <v>521</v>
      </c>
      <c r="I223" s="507">
        <v>1</v>
      </c>
      <c r="J223" s="507" t="s">
        <v>474</v>
      </c>
      <c r="K223" s="507">
        <v>1</v>
      </c>
      <c r="L223" s="507" t="s">
        <v>500</v>
      </c>
      <c r="M223" s="471">
        <v>870</v>
      </c>
      <c r="N223" s="471">
        <v>240</v>
      </c>
      <c r="O223" s="471">
        <v>240</v>
      </c>
      <c r="P223" s="475" t="s">
        <v>58</v>
      </c>
      <c r="Q223" s="475" t="s">
        <v>58</v>
      </c>
      <c r="R223" s="471">
        <v>20</v>
      </c>
      <c r="S223" s="475" t="s">
        <v>58</v>
      </c>
      <c r="T223" s="475" t="s">
        <v>58</v>
      </c>
      <c r="U223" s="471">
        <v>240</v>
      </c>
      <c r="V223" s="475" t="s">
        <v>58</v>
      </c>
      <c r="W223" s="475" t="s">
        <v>58</v>
      </c>
      <c r="X223" s="471">
        <v>50</v>
      </c>
      <c r="Y223" s="471">
        <v>50</v>
      </c>
      <c r="Z223" s="471">
        <v>140</v>
      </c>
      <c r="AA223" s="471">
        <v>50</v>
      </c>
      <c r="AB223" s="471">
        <v>640</v>
      </c>
    </row>
    <row r="224" spans="1:28">
      <c r="A224" s="452">
        <v>13129</v>
      </c>
      <c r="B224" s="452" t="s">
        <v>803</v>
      </c>
      <c r="E224" s="507">
        <v>0</v>
      </c>
      <c r="F224" s="507" t="s">
        <v>336</v>
      </c>
      <c r="G224" s="507">
        <v>1</v>
      </c>
      <c r="H224" s="507" t="s">
        <v>521</v>
      </c>
      <c r="I224" s="507">
        <v>1</v>
      </c>
      <c r="J224" s="507" t="s">
        <v>474</v>
      </c>
      <c r="K224" s="507">
        <v>1</v>
      </c>
      <c r="L224" s="507" t="s">
        <v>501</v>
      </c>
      <c r="M224" s="471">
        <v>21590</v>
      </c>
      <c r="N224" s="471">
        <v>8320</v>
      </c>
      <c r="O224" s="471">
        <v>6330</v>
      </c>
      <c r="P224" s="471">
        <v>3140</v>
      </c>
      <c r="Q224" s="471">
        <v>5250</v>
      </c>
      <c r="R224" s="471">
        <v>4850</v>
      </c>
      <c r="S224" s="471">
        <v>450</v>
      </c>
      <c r="T224" s="471">
        <v>880</v>
      </c>
      <c r="U224" s="471">
        <v>1260</v>
      </c>
      <c r="V224" s="471">
        <v>350</v>
      </c>
      <c r="W224" s="471">
        <v>70</v>
      </c>
      <c r="X224" s="471">
        <v>2990</v>
      </c>
      <c r="Y224" s="471">
        <v>3200</v>
      </c>
      <c r="Z224" s="471">
        <v>4290</v>
      </c>
      <c r="AA224" s="471">
        <v>3440</v>
      </c>
      <c r="AB224" s="471">
        <v>13270</v>
      </c>
    </row>
    <row r="225" spans="1:28">
      <c r="A225" s="452">
        <v>13130</v>
      </c>
      <c r="B225" s="452" t="s">
        <v>803</v>
      </c>
      <c r="E225" s="507">
        <v>0</v>
      </c>
      <c r="F225" s="507" t="s">
        <v>336</v>
      </c>
      <c r="G225" s="507">
        <v>1</v>
      </c>
      <c r="H225" s="507" t="s">
        <v>521</v>
      </c>
      <c r="I225" s="507">
        <v>1</v>
      </c>
      <c r="J225" s="507" t="s">
        <v>474</v>
      </c>
      <c r="K225" s="507">
        <v>1</v>
      </c>
      <c r="L225" s="507" t="s">
        <v>509</v>
      </c>
      <c r="M225" s="475" t="s">
        <v>58</v>
      </c>
      <c r="N225" s="475" t="s">
        <v>58</v>
      </c>
      <c r="O225" s="475" t="s">
        <v>58</v>
      </c>
      <c r="P225" s="475" t="s">
        <v>58</v>
      </c>
      <c r="Q225" s="475" t="s">
        <v>58</v>
      </c>
      <c r="R225" s="475" t="s">
        <v>58</v>
      </c>
      <c r="S225" s="475" t="s">
        <v>58</v>
      </c>
      <c r="T225" s="475" t="s">
        <v>58</v>
      </c>
      <c r="U225" s="475" t="s">
        <v>58</v>
      </c>
      <c r="V225" s="475" t="s">
        <v>58</v>
      </c>
      <c r="W225" s="475" t="s">
        <v>58</v>
      </c>
      <c r="X225" s="475" t="s">
        <v>58</v>
      </c>
      <c r="Y225" s="475" t="s">
        <v>58</v>
      </c>
      <c r="Z225" s="475" t="s">
        <v>58</v>
      </c>
      <c r="AA225" s="475" t="s">
        <v>58</v>
      </c>
      <c r="AB225" s="475" t="s">
        <v>58</v>
      </c>
    </row>
    <row r="226" spans="1:28">
      <c r="A226" s="452">
        <v>13131</v>
      </c>
      <c r="B226" s="452" t="s">
        <v>803</v>
      </c>
      <c r="E226" s="507">
        <v>0</v>
      </c>
      <c r="F226" s="507" t="s">
        <v>336</v>
      </c>
      <c r="G226" s="507">
        <v>1</v>
      </c>
      <c r="H226" s="507" t="s">
        <v>522</v>
      </c>
      <c r="I226" s="507">
        <v>1</v>
      </c>
      <c r="J226" s="507" t="s">
        <v>304</v>
      </c>
      <c r="K226" s="507">
        <v>1</v>
      </c>
      <c r="L226" s="507" t="s">
        <v>304</v>
      </c>
      <c r="M226" s="471">
        <v>680</v>
      </c>
      <c r="N226" s="471">
        <v>280</v>
      </c>
      <c r="O226" s="471">
        <v>260</v>
      </c>
      <c r="P226" s="471">
        <v>80</v>
      </c>
      <c r="Q226" s="471">
        <v>70</v>
      </c>
      <c r="R226" s="471">
        <v>90</v>
      </c>
      <c r="S226" s="475" t="s">
        <v>58</v>
      </c>
      <c r="T226" s="471">
        <v>50</v>
      </c>
      <c r="U226" s="471">
        <v>260</v>
      </c>
      <c r="V226" s="475" t="s">
        <v>58</v>
      </c>
      <c r="W226" s="471">
        <v>30</v>
      </c>
      <c r="X226" s="471">
        <v>70</v>
      </c>
      <c r="Y226" s="471">
        <v>70</v>
      </c>
      <c r="Z226" s="471">
        <v>70</v>
      </c>
      <c r="AA226" s="471">
        <v>50</v>
      </c>
      <c r="AB226" s="471">
        <v>320</v>
      </c>
    </row>
    <row r="227" spans="1:28">
      <c r="A227" s="452">
        <v>13132</v>
      </c>
      <c r="B227" s="452" t="s">
        <v>803</v>
      </c>
      <c r="E227" s="507">
        <v>0</v>
      </c>
      <c r="F227" s="507" t="s">
        <v>336</v>
      </c>
      <c r="G227" s="507">
        <v>1</v>
      </c>
      <c r="H227" s="507" t="s">
        <v>549</v>
      </c>
      <c r="I227" s="507">
        <v>1</v>
      </c>
      <c r="J227" s="507" t="s">
        <v>304</v>
      </c>
      <c r="K227" s="507">
        <v>1</v>
      </c>
      <c r="L227" s="507" t="s">
        <v>304</v>
      </c>
      <c r="M227" s="471">
        <v>8570</v>
      </c>
      <c r="N227" s="471">
        <v>7580</v>
      </c>
      <c r="O227" s="471">
        <v>6520</v>
      </c>
      <c r="P227" s="471">
        <v>2140</v>
      </c>
      <c r="Q227" s="471">
        <v>5540</v>
      </c>
      <c r="R227" s="471">
        <v>5950</v>
      </c>
      <c r="S227" s="471">
        <v>460</v>
      </c>
      <c r="T227" s="471">
        <v>800</v>
      </c>
      <c r="U227" s="471">
        <v>310</v>
      </c>
      <c r="V227" s="471">
        <v>430</v>
      </c>
      <c r="W227" s="471">
        <v>30</v>
      </c>
      <c r="X227" s="471">
        <v>4500</v>
      </c>
      <c r="Y227" s="471">
        <v>5320</v>
      </c>
      <c r="Z227" s="471">
        <v>5850</v>
      </c>
      <c r="AA227" s="471">
        <v>5760</v>
      </c>
      <c r="AB227" s="471">
        <v>990</v>
      </c>
    </row>
    <row r="228" spans="1:28">
      <c r="A228" s="452">
        <v>13133</v>
      </c>
      <c r="B228" s="452" t="s">
        <v>803</v>
      </c>
      <c r="E228" s="507">
        <v>2</v>
      </c>
      <c r="F228" s="507" t="s">
        <v>338</v>
      </c>
      <c r="G228" s="507">
        <v>1</v>
      </c>
      <c r="H228" s="507" t="s">
        <v>304</v>
      </c>
      <c r="I228" s="507">
        <v>1</v>
      </c>
      <c r="J228" s="507" t="s">
        <v>304</v>
      </c>
      <c r="K228" s="507">
        <v>1</v>
      </c>
      <c r="L228" s="507" t="s">
        <v>304</v>
      </c>
      <c r="M228" s="471">
        <v>213300</v>
      </c>
      <c r="N228" s="471">
        <v>119320</v>
      </c>
      <c r="O228" s="471">
        <v>102960</v>
      </c>
      <c r="P228" s="471">
        <v>31460</v>
      </c>
      <c r="Q228" s="471">
        <v>53180</v>
      </c>
      <c r="R228" s="471">
        <v>59900</v>
      </c>
      <c r="S228" s="471">
        <v>9010</v>
      </c>
      <c r="T228" s="471">
        <v>15260</v>
      </c>
      <c r="U228" s="471">
        <v>72060</v>
      </c>
      <c r="V228" s="471">
        <v>2710</v>
      </c>
      <c r="W228" s="471">
        <v>2090</v>
      </c>
      <c r="X228" s="471">
        <v>44320</v>
      </c>
      <c r="Y228" s="471">
        <v>34190</v>
      </c>
      <c r="Z228" s="471">
        <v>46690</v>
      </c>
      <c r="AA228" s="471">
        <v>23740</v>
      </c>
      <c r="AB228" s="471">
        <v>88760</v>
      </c>
    </row>
    <row r="229" spans="1:28">
      <c r="A229" s="452">
        <v>13134</v>
      </c>
      <c r="B229" s="452" t="s">
        <v>803</v>
      </c>
      <c r="E229" s="507">
        <v>2</v>
      </c>
      <c r="F229" s="507" t="s">
        <v>338</v>
      </c>
      <c r="G229" s="507">
        <v>1</v>
      </c>
      <c r="H229" s="507" t="s">
        <v>521</v>
      </c>
      <c r="I229" s="507">
        <v>1</v>
      </c>
      <c r="J229" s="507" t="s">
        <v>304</v>
      </c>
      <c r="K229" s="507">
        <v>1</v>
      </c>
      <c r="L229" s="507" t="s">
        <v>304</v>
      </c>
      <c r="M229" s="471">
        <v>210360</v>
      </c>
      <c r="N229" s="471">
        <v>117410</v>
      </c>
      <c r="O229" s="471">
        <v>101280</v>
      </c>
      <c r="P229" s="471">
        <v>31050</v>
      </c>
      <c r="Q229" s="471">
        <v>52530</v>
      </c>
      <c r="R229" s="471">
        <v>59010</v>
      </c>
      <c r="S229" s="471">
        <v>8830</v>
      </c>
      <c r="T229" s="471">
        <v>14990</v>
      </c>
      <c r="U229" s="471">
        <v>70710</v>
      </c>
      <c r="V229" s="471">
        <v>2600</v>
      </c>
      <c r="W229" s="471">
        <v>2090</v>
      </c>
      <c r="X229" s="471">
        <v>43870</v>
      </c>
      <c r="Y229" s="471">
        <v>33820</v>
      </c>
      <c r="Z229" s="471">
        <v>46230</v>
      </c>
      <c r="AA229" s="471">
        <v>23550</v>
      </c>
      <c r="AB229" s="471">
        <v>87840</v>
      </c>
    </row>
    <row r="230" spans="1:28">
      <c r="A230" s="452">
        <v>13135</v>
      </c>
      <c r="B230" s="452" t="s">
        <v>803</v>
      </c>
      <c r="E230" s="507">
        <v>2</v>
      </c>
      <c r="F230" s="507" t="s">
        <v>338</v>
      </c>
      <c r="G230" s="507">
        <v>1</v>
      </c>
      <c r="H230" s="507" t="s">
        <v>521</v>
      </c>
      <c r="I230" s="507">
        <v>1</v>
      </c>
      <c r="J230" s="507" t="s">
        <v>304</v>
      </c>
      <c r="K230" s="507">
        <v>1</v>
      </c>
      <c r="L230" s="507" t="s">
        <v>496</v>
      </c>
      <c r="M230" s="471">
        <v>133960</v>
      </c>
      <c r="N230" s="471">
        <v>84730</v>
      </c>
      <c r="O230" s="471">
        <v>79190</v>
      </c>
      <c r="P230" s="471">
        <v>22460</v>
      </c>
      <c r="Q230" s="471">
        <v>40630</v>
      </c>
      <c r="R230" s="471">
        <v>44990</v>
      </c>
      <c r="S230" s="471">
        <v>6620</v>
      </c>
      <c r="T230" s="471">
        <v>12630</v>
      </c>
      <c r="U230" s="471">
        <v>62950</v>
      </c>
      <c r="V230" s="471">
        <v>1870</v>
      </c>
      <c r="W230" s="471">
        <v>1670</v>
      </c>
      <c r="X230" s="471">
        <v>32260</v>
      </c>
      <c r="Y230" s="471">
        <v>22510</v>
      </c>
      <c r="Z230" s="471">
        <v>30250</v>
      </c>
      <c r="AA230" s="471">
        <v>11040</v>
      </c>
      <c r="AB230" s="471">
        <v>46920</v>
      </c>
    </row>
    <row r="231" spans="1:28">
      <c r="A231" s="452">
        <v>13136</v>
      </c>
      <c r="B231" s="452" t="s">
        <v>803</v>
      </c>
      <c r="E231" s="507">
        <v>2</v>
      </c>
      <c r="F231" s="507" t="s">
        <v>338</v>
      </c>
      <c r="G231" s="507">
        <v>1</v>
      </c>
      <c r="H231" s="507" t="s">
        <v>521</v>
      </c>
      <c r="I231" s="507">
        <v>1</v>
      </c>
      <c r="J231" s="507" t="s">
        <v>304</v>
      </c>
      <c r="K231" s="507">
        <v>1</v>
      </c>
      <c r="L231" s="507" t="s">
        <v>500</v>
      </c>
      <c r="M231" s="471">
        <v>5620</v>
      </c>
      <c r="N231" s="471">
        <v>2370</v>
      </c>
      <c r="O231" s="471">
        <v>2110</v>
      </c>
      <c r="P231" s="471">
        <v>490</v>
      </c>
      <c r="Q231" s="471">
        <v>400</v>
      </c>
      <c r="R231" s="471">
        <v>420</v>
      </c>
      <c r="S231" s="471">
        <v>60</v>
      </c>
      <c r="T231" s="471">
        <v>180</v>
      </c>
      <c r="U231" s="471">
        <v>1440</v>
      </c>
      <c r="V231" s="475" t="s">
        <v>58</v>
      </c>
      <c r="W231" s="471">
        <v>210</v>
      </c>
      <c r="X231" s="471">
        <v>580</v>
      </c>
      <c r="Y231" s="471">
        <v>240</v>
      </c>
      <c r="Z231" s="471">
        <v>360</v>
      </c>
      <c r="AA231" s="471">
        <v>280</v>
      </c>
      <c r="AB231" s="471">
        <v>2690</v>
      </c>
    </row>
    <row r="232" spans="1:28">
      <c r="A232" s="452">
        <v>13137</v>
      </c>
      <c r="B232" s="452" t="s">
        <v>803</v>
      </c>
      <c r="E232" s="507">
        <v>2</v>
      </c>
      <c r="F232" s="507" t="s">
        <v>338</v>
      </c>
      <c r="G232" s="507">
        <v>1</v>
      </c>
      <c r="H232" s="507" t="s">
        <v>521</v>
      </c>
      <c r="I232" s="507">
        <v>1</v>
      </c>
      <c r="J232" s="507" t="s">
        <v>304</v>
      </c>
      <c r="K232" s="507">
        <v>1</v>
      </c>
      <c r="L232" s="507" t="s">
        <v>501</v>
      </c>
      <c r="M232" s="471">
        <v>70570</v>
      </c>
      <c r="N232" s="471">
        <v>30140</v>
      </c>
      <c r="O232" s="471">
        <v>19820</v>
      </c>
      <c r="P232" s="471">
        <v>8080</v>
      </c>
      <c r="Q232" s="471">
        <v>11420</v>
      </c>
      <c r="R232" s="471">
        <v>13500</v>
      </c>
      <c r="S232" s="471">
        <v>2130</v>
      </c>
      <c r="T232" s="471">
        <v>2160</v>
      </c>
      <c r="U232" s="471">
        <v>6200</v>
      </c>
      <c r="V232" s="471">
        <v>720</v>
      </c>
      <c r="W232" s="471">
        <v>210</v>
      </c>
      <c r="X232" s="471">
        <v>10940</v>
      </c>
      <c r="Y232" s="471">
        <v>11040</v>
      </c>
      <c r="Z232" s="471">
        <v>15610</v>
      </c>
      <c r="AA232" s="471">
        <v>12210</v>
      </c>
      <c r="AB232" s="471">
        <v>38180</v>
      </c>
    </row>
    <row r="233" spans="1:28">
      <c r="A233" s="452">
        <v>13138</v>
      </c>
      <c r="B233" s="452" t="s">
        <v>803</v>
      </c>
      <c r="E233" s="507">
        <v>2</v>
      </c>
      <c r="F233" s="507" t="s">
        <v>338</v>
      </c>
      <c r="G233" s="507">
        <v>1</v>
      </c>
      <c r="H233" s="507" t="s">
        <v>521</v>
      </c>
      <c r="I233" s="507">
        <v>1</v>
      </c>
      <c r="J233" s="507" t="s">
        <v>304</v>
      </c>
      <c r="K233" s="507">
        <v>1</v>
      </c>
      <c r="L233" s="507" t="s">
        <v>509</v>
      </c>
      <c r="M233" s="471">
        <v>220</v>
      </c>
      <c r="N233" s="471">
        <v>170</v>
      </c>
      <c r="O233" s="471">
        <v>170</v>
      </c>
      <c r="P233" s="471">
        <v>20</v>
      </c>
      <c r="Q233" s="471">
        <v>90</v>
      </c>
      <c r="R233" s="471">
        <v>90</v>
      </c>
      <c r="S233" s="471">
        <v>20</v>
      </c>
      <c r="T233" s="471">
        <v>20</v>
      </c>
      <c r="U233" s="471">
        <v>120</v>
      </c>
      <c r="V233" s="471">
        <v>20</v>
      </c>
      <c r="W233" s="475" t="s">
        <v>58</v>
      </c>
      <c r="X233" s="471">
        <v>90</v>
      </c>
      <c r="Y233" s="471">
        <v>20</v>
      </c>
      <c r="Z233" s="471">
        <v>20</v>
      </c>
      <c r="AA233" s="471">
        <v>20</v>
      </c>
      <c r="AB233" s="471">
        <v>50</v>
      </c>
    </row>
    <row r="234" spans="1:28">
      <c r="A234" s="452">
        <v>13139</v>
      </c>
      <c r="B234" s="452" t="s">
        <v>803</v>
      </c>
      <c r="E234" s="507">
        <v>2</v>
      </c>
      <c r="F234" s="507" t="s">
        <v>338</v>
      </c>
      <c r="G234" s="507">
        <v>1</v>
      </c>
      <c r="H234" s="507" t="s">
        <v>521</v>
      </c>
      <c r="I234" s="507">
        <v>1</v>
      </c>
      <c r="J234" s="507" t="s">
        <v>473</v>
      </c>
      <c r="K234" s="507">
        <v>1</v>
      </c>
      <c r="L234" s="507" t="s">
        <v>304</v>
      </c>
      <c r="M234" s="471">
        <v>141180</v>
      </c>
      <c r="N234" s="471">
        <v>91980</v>
      </c>
      <c r="O234" s="471">
        <v>82760</v>
      </c>
      <c r="P234" s="471">
        <v>22630</v>
      </c>
      <c r="Q234" s="471">
        <v>42150</v>
      </c>
      <c r="R234" s="471">
        <v>48870</v>
      </c>
      <c r="S234" s="471">
        <v>6970</v>
      </c>
      <c r="T234" s="471">
        <v>13040</v>
      </c>
      <c r="U234" s="471">
        <v>62410</v>
      </c>
      <c r="V234" s="471">
        <v>1950</v>
      </c>
      <c r="W234" s="471">
        <v>1690</v>
      </c>
      <c r="X234" s="471">
        <v>35860</v>
      </c>
      <c r="Y234" s="471">
        <v>26610</v>
      </c>
      <c r="Z234" s="471">
        <v>35000</v>
      </c>
      <c r="AA234" s="471">
        <v>16370</v>
      </c>
      <c r="AB234" s="471">
        <v>49210</v>
      </c>
    </row>
    <row r="235" spans="1:28">
      <c r="A235" s="452">
        <v>13140</v>
      </c>
      <c r="B235" s="452" t="s">
        <v>803</v>
      </c>
      <c r="E235" s="507">
        <v>2</v>
      </c>
      <c r="F235" s="507" t="s">
        <v>338</v>
      </c>
      <c r="G235" s="507">
        <v>1</v>
      </c>
      <c r="H235" s="507" t="s">
        <v>521</v>
      </c>
      <c r="I235" s="507">
        <v>1</v>
      </c>
      <c r="J235" s="507" t="s">
        <v>473</v>
      </c>
      <c r="K235" s="507">
        <v>1</v>
      </c>
      <c r="L235" s="507" t="s">
        <v>496</v>
      </c>
      <c r="M235" s="471">
        <v>125430</v>
      </c>
      <c r="N235" s="471">
        <v>82250</v>
      </c>
      <c r="O235" s="471">
        <v>76930</v>
      </c>
      <c r="P235" s="471">
        <v>21870</v>
      </c>
      <c r="Q235" s="471">
        <v>39730</v>
      </c>
      <c r="R235" s="471">
        <v>43920</v>
      </c>
      <c r="S235" s="471">
        <v>6540</v>
      </c>
      <c r="T235" s="471">
        <v>12430</v>
      </c>
      <c r="U235" s="471">
        <v>61450</v>
      </c>
      <c r="V235" s="471">
        <v>1760</v>
      </c>
      <c r="W235" s="471">
        <v>1640</v>
      </c>
      <c r="X235" s="471">
        <v>31720</v>
      </c>
      <c r="Y235" s="471">
        <v>22330</v>
      </c>
      <c r="Z235" s="471">
        <v>29850</v>
      </c>
      <c r="AA235" s="471">
        <v>10720</v>
      </c>
      <c r="AB235" s="471">
        <v>43180</v>
      </c>
    </row>
    <row r="236" spans="1:28">
      <c r="A236" s="452">
        <v>13141</v>
      </c>
      <c r="B236" s="452" t="s">
        <v>803</v>
      </c>
      <c r="E236" s="507">
        <v>2</v>
      </c>
      <c r="F236" s="507" t="s">
        <v>338</v>
      </c>
      <c r="G236" s="507">
        <v>1</v>
      </c>
      <c r="H236" s="507" t="s">
        <v>521</v>
      </c>
      <c r="I236" s="507">
        <v>1</v>
      </c>
      <c r="J236" s="507" t="s">
        <v>473</v>
      </c>
      <c r="K236" s="507">
        <v>1</v>
      </c>
      <c r="L236" s="507" t="s">
        <v>500</v>
      </c>
      <c r="M236" s="471">
        <v>230</v>
      </c>
      <c r="N236" s="471">
        <v>190</v>
      </c>
      <c r="O236" s="471">
        <v>170</v>
      </c>
      <c r="P236" s="471">
        <v>140</v>
      </c>
      <c r="Q236" s="471">
        <v>170</v>
      </c>
      <c r="R236" s="471">
        <v>170</v>
      </c>
      <c r="S236" s="475" t="s">
        <v>58</v>
      </c>
      <c r="T236" s="471">
        <v>90</v>
      </c>
      <c r="U236" s="471">
        <v>130</v>
      </c>
      <c r="V236" s="475" t="s">
        <v>58</v>
      </c>
      <c r="W236" s="475" t="s">
        <v>58</v>
      </c>
      <c r="X236" s="471">
        <v>70</v>
      </c>
      <c r="Y236" s="471">
        <v>120</v>
      </c>
      <c r="Z236" s="471">
        <v>120</v>
      </c>
      <c r="AA236" s="471">
        <v>80</v>
      </c>
      <c r="AB236" s="471">
        <v>40</v>
      </c>
    </row>
    <row r="237" spans="1:28">
      <c r="A237" s="452">
        <v>13142</v>
      </c>
      <c r="B237" s="452" t="s">
        <v>803</v>
      </c>
      <c r="E237" s="507">
        <v>2</v>
      </c>
      <c r="F237" s="507" t="s">
        <v>338</v>
      </c>
      <c r="G237" s="507">
        <v>1</v>
      </c>
      <c r="H237" s="507" t="s">
        <v>521</v>
      </c>
      <c r="I237" s="507">
        <v>1</v>
      </c>
      <c r="J237" s="507" t="s">
        <v>473</v>
      </c>
      <c r="K237" s="507">
        <v>1</v>
      </c>
      <c r="L237" s="507" t="s">
        <v>501</v>
      </c>
      <c r="M237" s="471">
        <v>15360</v>
      </c>
      <c r="N237" s="471">
        <v>9420</v>
      </c>
      <c r="O237" s="471">
        <v>5540</v>
      </c>
      <c r="P237" s="471">
        <v>600</v>
      </c>
      <c r="Q237" s="471">
        <v>2180</v>
      </c>
      <c r="R237" s="471">
        <v>4710</v>
      </c>
      <c r="S237" s="471">
        <v>410</v>
      </c>
      <c r="T237" s="471">
        <v>510</v>
      </c>
      <c r="U237" s="471">
        <v>720</v>
      </c>
      <c r="V237" s="471">
        <v>170</v>
      </c>
      <c r="W237" s="471">
        <v>50</v>
      </c>
      <c r="X237" s="471">
        <v>4010</v>
      </c>
      <c r="Y237" s="471">
        <v>4150</v>
      </c>
      <c r="Z237" s="471">
        <v>5020</v>
      </c>
      <c r="AA237" s="471">
        <v>5550</v>
      </c>
      <c r="AB237" s="471">
        <v>5940</v>
      </c>
    </row>
    <row r="238" spans="1:28">
      <c r="A238" s="452">
        <v>13143</v>
      </c>
      <c r="B238" s="452" t="s">
        <v>803</v>
      </c>
      <c r="E238" s="507">
        <v>2</v>
      </c>
      <c r="F238" s="507" t="s">
        <v>338</v>
      </c>
      <c r="G238" s="507">
        <v>1</v>
      </c>
      <c r="H238" s="507" t="s">
        <v>521</v>
      </c>
      <c r="I238" s="507">
        <v>1</v>
      </c>
      <c r="J238" s="507" t="s">
        <v>473</v>
      </c>
      <c r="K238" s="507">
        <v>1</v>
      </c>
      <c r="L238" s="507" t="s">
        <v>509</v>
      </c>
      <c r="M238" s="471">
        <v>160</v>
      </c>
      <c r="N238" s="471">
        <v>120</v>
      </c>
      <c r="O238" s="471">
        <v>120</v>
      </c>
      <c r="P238" s="471">
        <v>20</v>
      </c>
      <c r="Q238" s="471">
        <v>60</v>
      </c>
      <c r="R238" s="471">
        <v>60</v>
      </c>
      <c r="S238" s="471">
        <v>20</v>
      </c>
      <c r="T238" s="471">
        <v>20</v>
      </c>
      <c r="U238" s="471">
        <v>120</v>
      </c>
      <c r="V238" s="471">
        <v>20</v>
      </c>
      <c r="W238" s="475" t="s">
        <v>58</v>
      </c>
      <c r="X238" s="471">
        <v>60</v>
      </c>
      <c r="Y238" s="471">
        <v>20</v>
      </c>
      <c r="Z238" s="471">
        <v>20</v>
      </c>
      <c r="AA238" s="471">
        <v>20</v>
      </c>
      <c r="AB238" s="471">
        <v>50</v>
      </c>
    </row>
    <row r="239" spans="1:28">
      <c r="A239" s="452">
        <v>13144</v>
      </c>
      <c r="B239" s="452" t="s">
        <v>803</v>
      </c>
      <c r="E239" s="507">
        <v>2</v>
      </c>
      <c r="F239" s="507" t="s">
        <v>338</v>
      </c>
      <c r="G239" s="507">
        <v>1</v>
      </c>
      <c r="H239" s="507" t="s">
        <v>521</v>
      </c>
      <c r="I239" s="507">
        <v>1</v>
      </c>
      <c r="J239" s="507" t="s">
        <v>474</v>
      </c>
      <c r="K239" s="507">
        <v>1</v>
      </c>
      <c r="L239" s="507" t="s">
        <v>304</v>
      </c>
      <c r="M239" s="471">
        <v>64070</v>
      </c>
      <c r="N239" s="471">
        <v>25430</v>
      </c>
      <c r="O239" s="471">
        <v>18520</v>
      </c>
      <c r="P239" s="471">
        <v>8420</v>
      </c>
      <c r="Q239" s="471">
        <v>10380</v>
      </c>
      <c r="R239" s="471">
        <v>10140</v>
      </c>
      <c r="S239" s="471">
        <v>1860</v>
      </c>
      <c r="T239" s="471">
        <v>1950</v>
      </c>
      <c r="U239" s="471">
        <v>8300</v>
      </c>
      <c r="V239" s="471">
        <v>650</v>
      </c>
      <c r="W239" s="471">
        <v>400</v>
      </c>
      <c r="X239" s="471">
        <v>8010</v>
      </c>
      <c r="Y239" s="471">
        <v>7200</v>
      </c>
      <c r="Z239" s="471">
        <v>11230</v>
      </c>
      <c r="AA239" s="471">
        <v>7180</v>
      </c>
      <c r="AB239" s="471">
        <v>38630</v>
      </c>
    </row>
    <row r="240" spans="1:28">
      <c r="A240" s="452">
        <v>13145</v>
      </c>
      <c r="B240" s="452" t="s">
        <v>803</v>
      </c>
      <c r="E240" s="507">
        <v>2</v>
      </c>
      <c r="F240" s="507" t="s">
        <v>338</v>
      </c>
      <c r="G240" s="507">
        <v>1</v>
      </c>
      <c r="H240" s="507" t="s">
        <v>521</v>
      </c>
      <c r="I240" s="507">
        <v>1</v>
      </c>
      <c r="J240" s="507" t="s">
        <v>474</v>
      </c>
      <c r="K240" s="507">
        <v>1</v>
      </c>
      <c r="L240" s="507" t="s">
        <v>496</v>
      </c>
      <c r="M240" s="471">
        <v>6220</v>
      </c>
      <c r="N240" s="471">
        <v>2480</v>
      </c>
      <c r="O240" s="471">
        <v>2260</v>
      </c>
      <c r="P240" s="471">
        <v>590</v>
      </c>
      <c r="Q240" s="471">
        <v>900</v>
      </c>
      <c r="R240" s="471">
        <v>1070</v>
      </c>
      <c r="S240" s="471">
        <v>90</v>
      </c>
      <c r="T240" s="471">
        <v>200</v>
      </c>
      <c r="U240" s="471">
        <v>1500</v>
      </c>
      <c r="V240" s="471">
        <v>110</v>
      </c>
      <c r="W240" s="471">
        <v>40</v>
      </c>
      <c r="X240" s="471">
        <v>540</v>
      </c>
      <c r="Y240" s="471">
        <v>190</v>
      </c>
      <c r="Z240" s="471">
        <v>400</v>
      </c>
      <c r="AA240" s="471">
        <v>320</v>
      </c>
      <c r="AB240" s="471">
        <v>3740</v>
      </c>
    </row>
    <row r="241" spans="1:28">
      <c r="A241" s="452">
        <v>13146</v>
      </c>
      <c r="B241" s="452" t="s">
        <v>803</v>
      </c>
      <c r="E241" s="507">
        <v>2</v>
      </c>
      <c r="F241" s="507" t="s">
        <v>338</v>
      </c>
      <c r="G241" s="507">
        <v>1</v>
      </c>
      <c r="H241" s="507" t="s">
        <v>521</v>
      </c>
      <c r="I241" s="507">
        <v>1</v>
      </c>
      <c r="J241" s="507" t="s">
        <v>474</v>
      </c>
      <c r="K241" s="507">
        <v>1</v>
      </c>
      <c r="L241" s="507" t="s">
        <v>500</v>
      </c>
      <c r="M241" s="471">
        <v>4830</v>
      </c>
      <c r="N241" s="471">
        <v>2180</v>
      </c>
      <c r="O241" s="471">
        <v>1930</v>
      </c>
      <c r="P241" s="471">
        <v>360</v>
      </c>
      <c r="Q241" s="471">
        <v>230</v>
      </c>
      <c r="R241" s="471">
        <v>250</v>
      </c>
      <c r="S241" s="471">
        <v>60</v>
      </c>
      <c r="T241" s="471">
        <v>100</v>
      </c>
      <c r="U241" s="471">
        <v>1310</v>
      </c>
      <c r="V241" s="475" t="s">
        <v>58</v>
      </c>
      <c r="W241" s="471">
        <v>210</v>
      </c>
      <c r="X241" s="471">
        <v>510</v>
      </c>
      <c r="Y241" s="471">
        <v>130</v>
      </c>
      <c r="Z241" s="471">
        <v>240</v>
      </c>
      <c r="AA241" s="471">
        <v>190</v>
      </c>
      <c r="AB241" s="471">
        <v>2650</v>
      </c>
    </row>
    <row r="242" spans="1:28">
      <c r="A242" s="452">
        <v>13147</v>
      </c>
      <c r="B242" s="452" t="s">
        <v>803</v>
      </c>
      <c r="E242" s="507">
        <v>2</v>
      </c>
      <c r="F242" s="507" t="s">
        <v>338</v>
      </c>
      <c r="G242" s="507">
        <v>1</v>
      </c>
      <c r="H242" s="507" t="s">
        <v>521</v>
      </c>
      <c r="I242" s="507">
        <v>1</v>
      </c>
      <c r="J242" s="507" t="s">
        <v>474</v>
      </c>
      <c r="K242" s="507">
        <v>1</v>
      </c>
      <c r="L242" s="507" t="s">
        <v>501</v>
      </c>
      <c r="M242" s="471">
        <v>52960</v>
      </c>
      <c r="N242" s="471">
        <v>20730</v>
      </c>
      <c r="O242" s="471">
        <v>14280</v>
      </c>
      <c r="P242" s="471">
        <v>7470</v>
      </c>
      <c r="Q242" s="471">
        <v>9230</v>
      </c>
      <c r="R242" s="471">
        <v>8790</v>
      </c>
      <c r="S242" s="471">
        <v>1710</v>
      </c>
      <c r="T242" s="471">
        <v>1650</v>
      </c>
      <c r="U242" s="471">
        <v>5490</v>
      </c>
      <c r="V242" s="471">
        <v>540</v>
      </c>
      <c r="W242" s="471">
        <v>150</v>
      </c>
      <c r="X242" s="471">
        <v>6930</v>
      </c>
      <c r="Y242" s="471">
        <v>6890</v>
      </c>
      <c r="Z242" s="471">
        <v>10590</v>
      </c>
      <c r="AA242" s="471">
        <v>6660</v>
      </c>
      <c r="AB242" s="471">
        <v>32240</v>
      </c>
    </row>
    <row r="243" spans="1:28">
      <c r="A243" s="452">
        <v>13148</v>
      </c>
      <c r="B243" s="452" t="s">
        <v>803</v>
      </c>
      <c r="E243" s="507">
        <v>2</v>
      </c>
      <c r="F243" s="507" t="s">
        <v>338</v>
      </c>
      <c r="G243" s="507">
        <v>1</v>
      </c>
      <c r="H243" s="507" t="s">
        <v>521</v>
      </c>
      <c r="I243" s="507">
        <v>1</v>
      </c>
      <c r="J243" s="507" t="s">
        <v>474</v>
      </c>
      <c r="K243" s="507">
        <v>1</v>
      </c>
      <c r="L243" s="507" t="s">
        <v>509</v>
      </c>
      <c r="M243" s="471">
        <v>50</v>
      </c>
      <c r="N243" s="471">
        <v>50</v>
      </c>
      <c r="O243" s="471">
        <v>50</v>
      </c>
      <c r="P243" s="475" t="s">
        <v>58</v>
      </c>
      <c r="Q243" s="471">
        <v>20</v>
      </c>
      <c r="R243" s="471">
        <v>30</v>
      </c>
      <c r="S243" s="475" t="s">
        <v>58</v>
      </c>
      <c r="T243" s="475" t="s">
        <v>58</v>
      </c>
      <c r="U243" s="475" t="s">
        <v>58</v>
      </c>
      <c r="V243" s="475" t="s">
        <v>58</v>
      </c>
      <c r="W243" s="475" t="s">
        <v>58</v>
      </c>
      <c r="X243" s="471">
        <v>30</v>
      </c>
      <c r="Y243" s="475" t="s">
        <v>58</v>
      </c>
      <c r="Z243" s="475" t="s">
        <v>58</v>
      </c>
      <c r="AA243" s="475" t="s">
        <v>58</v>
      </c>
      <c r="AB243" s="475" t="s">
        <v>58</v>
      </c>
    </row>
    <row r="244" spans="1:28">
      <c r="A244" s="452">
        <v>13149</v>
      </c>
      <c r="B244" s="452" t="s">
        <v>803</v>
      </c>
      <c r="E244" s="507">
        <v>2</v>
      </c>
      <c r="F244" s="507" t="s">
        <v>338</v>
      </c>
      <c r="G244" s="507">
        <v>1</v>
      </c>
      <c r="H244" s="507" t="s">
        <v>522</v>
      </c>
      <c r="I244" s="507">
        <v>1</v>
      </c>
      <c r="J244" s="507" t="s">
        <v>304</v>
      </c>
      <c r="K244" s="507">
        <v>1</v>
      </c>
      <c r="L244" s="507" t="s">
        <v>304</v>
      </c>
      <c r="M244" s="471">
        <v>2940</v>
      </c>
      <c r="N244" s="471">
        <v>1910</v>
      </c>
      <c r="O244" s="471">
        <v>1670</v>
      </c>
      <c r="P244" s="471">
        <v>410</v>
      </c>
      <c r="Q244" s="471">
        <v>650</v>
      </c>
      <c r="R244" s="471">
        <v>890</v>
      </c>
      <c r="S244" s="471">
        <v>190</v>
      </c>
      <c r="T244" s="471">
        <v>270</v>
      </c>
      <c r="U244" s="471">
        <v>1350</v>
      </c>
      <c r="V244" s="471">
        <v>110</v>
      </c>
      <c r="W244" s="475" t="s">
        <v>58</v>
      </c>
      <c r="X244" s="471">
        <v>450</v>
      </c>
      <c r="Y244" s="471">
        <v>380</v>
      </c>
      <c r="Z244" s="471">
        <v>460</v>
      </c>
      <c r="AA244" s="471">
        <v>190</v>
      </c>
      <c r="AB244" s="471">
        <v>920</v>
      </c>
    </row>
    <row r="245" spans="1:28">
      <c r="A245" s="452">
        <v>13150</v>
      </c>
      <c r="B245" s="452" t="s">
        <v>803</v>
      </c>
      <c r="E245" s="507">
        <v>2</v>
      </c>
      <c r="F245" s="507" t="s">
        <v>338</v>
      </c>
      <c r="G245" s="507">
        <v>1</v>
      </c>
      <c r="H245" s="507" t="s">
        <v>549</v>
      </c>
      <c r="I245" s="507">
        <v>1</v>
      </c>
      <c r="J245" s="507" t="s">
        <v>304</v>
      </c>
      <c r="K245" s="507">
        <v>1</v>
      </c>
      <c r="L245" s="507" t="s">
        <v>304</v>
      </c>
      <c r="M245" s="471">
        <v>14600</v>
      </c>
      <c r="N245" s="471">
        <v>10680</v>
      </c>
      <c r="O245" s="471">
        <v>8580</v>
      </c>
      <c r="P245" s="471">
        <v>5520</v>
      </c>
      <c r="Q245" s="471">
        <v>7100</v>
      </c>
      <c r="R245" s="471">
        <v>7900</v>
      </c>
      <c r="S245" s="471">
        <v>1340</v>
      </c>
      <c r="T245" s="471">
        <v>1610</v>
      </c>
      <c r="U245" s="471">
        <v>1210</v>
      </c>
      <c r="V245" s="471">
        <v>500</v>
      </c>
      <c r="W245" s="471">
        <v>50</v>
      </c>
      <c r="X245" s="471">
        <v>5740</v>
      </c>
      <c r="Y245" s="471">
        <v>5420</v>
      </c>
      <c r="Z245" s="471">
        <v>7250</v>
      </c>
      <c r="AA245" s="471">
        <v>5720</v>
      </c>
      <c r="AB245" s="471">
        <v>3840</v>
      </c>
    </row>
    <row r="246" spans="1:28">
      <c r="A246" s="452">
        <v>13151</v>
      </c>
      <c r="B246" s="452" t="s">
        <v>803</v>
      </c>
      <c r="E246" s="507">
        <v>2</v>
      </c>
      <c r="F246" s="507" t="s">
        <v>339</v>
      </c>
      <c r="G246" s="507">
        <v>1</v>
      </c>
      <c r="H246" s="507" t="s">
        <v>304</v>
      </c>
      <c r="I246" s="507">
        <v>1</v>
      </c>
      <c r="J246" s="507" t="s">
        <v>304</v>
      </c>
      <c r="K246" s="507">
        <v>1</v>
      </c>
      <c r="L246" s="507" t="s">
        <v>304</v>
      </c>
      <c r="M246" s="471">
        <v>209230</v>
      </c>
      <c r="N246" s="471">
        <v>103250</v>
      </c>
      <c r="O246" s="471">
        <v>81810</v>
      </c>
      <c r="P246" s="471">
        <v>24130</v>
      </c>
      <c r="Q246" s="471">
        <v>43150</v>
      </c>
      <c r="R246" s="471">
        <v>45960</v>
      </c>
      <c r="S246" s="471">
        <v>6400</v>
      </c>
      <c r="T246" s="471">
        <v>10130</v>
      </c>
      <c r="U246" s="471">
        <v>48050</v>
      </c>
      <c r="V246" s="471">
        <v>3210</v>
      </c>
      <c r="W246" s="471">
        <v>1540</v>
      </c>
      <c r="X246" s="471">
        <v>40010</v>
      </c>
      <c r="Y246" s="471">
        <v>35430</v>
      </c>
      <c r="Z246" s="471">
        <v>44030</v>
      </c>
      <c r="AA246" s="471">
        <v>37630</v>
      </c>
      <c r="AB246" s="471">
        <v>98580</v>
      </c>
    </row>
    <row r="247" spans="1:28">
      <c r="A247" s="452">
        <v>13152</v>
      </c>
      <c r="B247" s="452" t="s">
        <v>803</v>
      </c>
      <c r="E247" s="507">
        <v>2</v>
      </c>
      <c r="F247" s="507" t="s">
        <v>339</v>
      </c>
      <c r="G247" s="507">
        <v>1</v>
      </c>
      <c r="H247" s="507" t="s">
        <v>521</v>
      </c>
      <c r="I247" s="507">
        <v>1</v>
      </c>
      <c r="J247" s="507" t="s">
        <v>304</v>
      </c>
      <c r="K247" s="507">
        <v>1</v>
      </c>
      <c r="L247" s="507" t="s">
        <v>304</v>
      </c>
      <c r="M247" s="471">
        <v>206390</v>
      </c>
      <c r="N247" s="471">
        <v>101410</v>
      </c>
      <c r="O247" s="471">
        <v>80060</v>
      </c>
      <c r="P247" s="471">
        <v>23690</v>
      </c>
      <c r="Q247" s="471">
        <v>42340</v>
      </c>
      <c r="R247" s="471">
        <v>45060</v>
      </c>
      <c r="S247" s="471">
        <v>6210</v>
      </c>
      <c r="T247" s="471">
        <v>9960</v>
      </c>
      <c r="U247" s="471">
        <v>46470</v>
      </c>
      <c r="V247" s="471">
        <v>3120</v>
      </c>
      <c r="W247" s="471">
        <v>1500</v>
      </c>
      <c r="X247" s="471">
        <v>39220</v>
      </c>
      <c r="Y247" s="471">
        <v>35100</v>
      </c>
      <c r="Z247" s="471">
        <v>43510</v>
      </c>
      <c r="AA247" s="471">
        <v>37120</v>
      </c>
      <c r="AB247" s="471">
        <v>97740</v>
      </c>
    </row>
    <row r="248" spans="1:28">
      <c r="A248" s="452">
        <v>13153</v>
      </c>
      <c r="B248" s="452" t="s">
        <v>803</v>
      </c>
      <c r="E248" s="507">
        <v>2</v>
      </c>
      <c r="F248" s="507" t="s">
        <v>339</v>
      </c>
      <c r="G248" s="507">
        <v>1</v>
      </c>
      <c r="H248" s="507" t="s">
        <v>521</v>
      </c>
      <c r="I248" s="507">
        <v>1</v>
      </c>
      <c r="J248" s="507" t="s">
        <v>304</v>
      </c>
      <c r="K248" s="507">
        <v>1</v>
      </c>
      <c r="L248" s="507" t="s">
        <v>496</v>
      </c>
      <c r="M248" s="471">
        <v>67570</v>
      </c>
      <c r="N248" s="471">
        <v>40260</v>
      </c>
      <c r="O248" s="471">
        <v>38660</v>
      </c>
      <c r="P248" s="471">
        <v>11090</v>
      </c>
      <c r="Q248" s="471">
        <v>16010</v>
      </c>
      <c r="R248" s="471">
        <v>19620</v>
      </c>
      <c r="S248" s="471">
        <v>2650</v>
      </c>
      <c r="T248" s="471">
        <v>5060</v>
      </c>
      <c r="U248" s="471">
        <v>33290</v>
      </c>
      <c r="V248" s="471">
        <v>1420</v>
      </c>
      <c r="W248" s="471">
        <v>890</v>
      </c>
      <c r="X248" s="471">
        <v>15050</v>
      </c>
      <c r="Y248" s="471">
        <v>6950</v>
      </c>
      <c r="Z248" s="471">
        <v>11560</v>
      </c>
      <c r="AA248" s="471">
        <v>4900</v>
      </c>
      <c r="AB248" s="471">
        <v>24200</v>
      </c>
    </row>
    <row r="249" spans="1:28">
      <c r="A249" s="452">
        <v>13154</v>
      </c>
      <c r="B249" s="452" t="s">
        <v>803</v>
      </c>
      <c r="E249" s="507">
        <v>2</v>
      </c>
      <c r="F249" s="507" t="s">
        <v>339</v>
      </c>
      <c r="G249" s="507">
        <v>1</v>
      </c>
      <c r="H249" s="507" t="s">
        <v>521</v>
      </c>
      <c r="I249" s="507">
        <v>1</v>
      </c>
      <c r="J249" s="507" t="s">
        <v>304</v>
      </c>
      <c r="K249" s="507">
        <v>1</v>
      </c>
      <c r="L249" s="507" t="s">
        <v>500</v>
      </c>
      <c r="M249" s="471">
        <v>14460</v>
      </c>
      <c r="N249" s="471">
        <v>6390</v>
      </c>
      <c r="O249" s="471">
        <v>5820</v>
      </c>
      <c r="P249" s="471">
        <v>1670</v>
      </c>
      <c r="Q249" s="471">
        <v>2380</v>
      </c>
      <c r="R249" s="471">
        <v>2110</v>
      </c>
      <c r="S249" s="471">
        <v>280</v>
      </c>
      <c r="T249" s="471">
        <v>550</v>
      </c>
      <c r="U249" s="471">
        <v>4620</v>
      </c>
      <c r="V249" s="471">
        <v>310</v>
      </c>
      <c r="W249" s="471">
        <v>170</v>
      </c>
      <c r="X249" s="471">
        <v>1280</v>
      </c>
      <c r="Y249" s="471">
        <v>470</v>
      </c>
      <c r="Z249" s="471">
        <v>1090</v>
      </c>
      <c r="AA249" s="471">
        <v>1070</v>
      </c>
      <c r="AB249" s="471">
        <v>7180</v>
      </c>
    </row>
    <row r="250" spans="1:28">
      <c r="A250" s="452">
        <v>13155</v>
      </c>
      <c r="B250" s="452" t="s">
        <v>803</v>
      </c>
      <c r="E250" s="507">
        <v>2</v>
      </c>
      <c r="F250" s="507" t="s">
        <v>339</v>
      </c>
      <c r="G250" s="507">
        <v>1</v>
      </c>
      <c r="H250" s="507" t="s">
        <v>521</v>
      </c>
      <c r="I250" s="507">
        <v>1</v>
      </c>
      <c r="J250" s="507" t="s">
        <v>304</v>
      </c>
      <c r="K250" s="507">
        <v>1</v>
      </c>
      <c r="L250" s="507" t="s">
        <v>501</v>
      </c>
      <c r="M250" s="471">
        <v>124260</v>
      </c>
      <c r="N250" s="471">
        <v>54680</v>
      </c>
      <c r="O250" s="471">
        <v>35500</v>
      </c>
      <c r="P250" s="471">
        <v>10890</v>
      </c>
      <c r="Q250" s="471">
        <v>23880</v>
      </c>
      <c r="R250" s="471">
        <v>23250</v>
      </c>
      <c r="S250" s="471">
        <v>3280</v>
      </c>
      <c r="T250" s="471">
        <v>4320</v>
      </c>
      <c r="U250" s="471">
        <v>8480</v>
      </c>
      <c r="V250" s="471">
        <v>1390</v>
      </c>
      <c r="W250" s="471">
        <v>430</v>
      </c>
      <c r="X250" s="471">
        <v>22850</v>
      </c>
      <c r="Y250" s="471">
        <v>27640</v>
      </c>
      <c r="Z250" s="471">
        <v>30840</v>
      </c>
      <c r="AA250" s="471">
        <v>31130</v>
      </c>
      <c r="AB250" s="471">
        <v>66330</v>
      </c>
    </row>
    <row r="251" spans="1:28">
      <c r="A251" s="452">
        <v>13156</v>
      </c>
      <c r="B251" s="452" t="s">
        <v>803</v>
      </c>
      <c r="E251" s="507">
        <v>2</v>
      </c>
      <c r="F251" s="507" t="s">
        <v>339</v>
      </c>
      <c r="G251" s="507">
        <v>1</v>
      </c>
      <c r="H251" s="507" t="s">
        <v>521</v>
      </c>
      <c r="I251" s="507">
        <v>1</v>
      </c>
      <c r="J251" s="507" t="s">
        <v>304</v>
      </c>
      <c r="K251" s="507">
        <v>1</v>
      </c>
      <c r="L251" s="507" t="s">
        <v>509</v>
      </c>
      <c r="M251" s="471">
        <v>110</v>
      </c>
      <c r="N251" s="471">
        <v>80</v>
      </c>
      <c r="O251" s="471">
        <v>80</v>
      </c>
      <c r="P251" s="471">
        <v>30</v>
      </c>
      <c r="Q251" s="471">
        <v>80</v>
      </c>
      <c r="R251" s="471">
        <v>80</v>
      </c>
      <c r="S251" s="475" t="s">
        <v>58</v>
      </c>
      <c r="T251" s="471">
        <v>30</v>
      </c>
      <c r="U251" s="471">
        <v>80</v>
      </c>
      <c r="V251" s="475" t="s">
        <v>58</v>
      </c>
      <c r="W251" s="475" t="s">
        <v>58</v>
      </c>
      <c r="X251" s="471">
        <v>40</v>
      </c>
      <c r="Y251" s="471">
        <v>50</v>
      </c>
      <c r="Z251" s="471">
        <v>20</v>
      </c>
      <c r="AA251" s="471">
        <v>20</v>
      </c>
      <c r="AB251" s="471">
        <v>30</v>
      </c>
    </row>
    <row r="252" spans="1:28">
      <c r="A252" s="452">
        <v>13157</v>
      </c>
      <c r="B252" s="452" t="s">
        <v>803</v>
      </c>
      <c r="E252" s="507">
        <v>2</v>
      </c>
      <c r="F252" s="507" t="s">
        <v>339</v>
      </c>
      <c r="G252" s="507">
        <v>1</v>
      </c>
      <c r="H252" s="507" t="s">
        <v>521</v>
      </c>
      <c r="I252" s="507">
        <v>1</v>
      </c>
      <c r="J252" s="507" t="s">
        <v>473</v>
      </c>
      <c r="K252" s="507">
        <v>1</v>
      </c>
      <c r="L252" s="507" t="s">
        <v>304</v>
      </c>
      <c r="M252" s="471">
        <v>102620</v>
      </c>
      <c r="N252" s="471">
        <v>67670</v>
      </c>
      <c r="O252" s="471">
        <v>57970</v>
      </c>
      <c r="P252" s="471">
        <v>15480</v>
      </c>
      <c r="Q252" s="471">
        <v>28700</v>
      </c>
      <c r="R252" s="471">
        <v>34480</v>
      </c>
      <c r="S252" s="471">
        <v>4510</v>
      </c>
      <c r="T252" s="471">
        <v>6980</v>
      </c>
      <c r="U252" s="471">
        <v>37730</v>
      </c>
      <c r="V252" s="471">
        <v>2050</v>
      </c>
      <c r="W252" s="471">
        <v>1070</v>
      </c>
      <c r="X252" s="471">
        <v>28880</v>
      </c>
      <c r="Y252" s="471">
        <v>22390</v>
      </c>
      <c r="Z252" s="471">
        <v>27810</v>
      </c>
      <c r="AA252" s="471">
        <v>22490</v>
      </c>
      <c r="AB252" s="471">
        <v>34950</v>
      </c>
    </row>
    <row r="253" spans="1:28">
      <c r="A253" s="452">
        <v>13158</v>
      </c>
      <c r="B253" s="452" t="s">
        <v>803</v>
      </c>
      <c r="E253" s="507">
        <v>2</v>
      </c>
      <c r="F253" s="507" t="s">
        <v>339</v>
      </c>
      <c r="G253" s="507">
        <v>1</v>
      </c>
      <c r="H253" s="507" t="s">
        <v>521</v>
      </c>
      <c r="I253" s="507">
        <v>1</v>
      </c>
      <c r="J253" s="507" t="s">
        <v>473</v>
      </c>
      <c r="K253" s="507">
        <v>1</v>
      </c>
      <c r="L253" s="507" t="s">
        <v>496</v>
      </c>
      <c r="M253" s="471">
        <v>60140</v>
      </c>
      <c r="N253" s="471">
        <v>38470</v>
      </c>
      <c r="O253" s="471">
        <v>36890</v>
      </c>
      <c r="P253" s="471">
        <v>10590</v>
      </c>
      <c r="Q253" s="471">
        <v>15430</v>
      </c>
      <c r="R253" s="471">
        <v>19100</v>
      </c>
      <c r="S253" s="471">
        <v>2580</v>
      </c>
      <c r="T253" s="471">
        <v>4770</v>
      </c>
      <c r="U253" s="471">
        <v>31950</v>
      </c>
      <c r="V253" s="471">
        <v>1380</v>
      </c>
      <c r="W253" s="471">
        <v>850</v>
      </c>
      <c r="X253" s="471">
        <v>14640</v>
      </c>
      <c r="Y253" s="471">
        <v>6820</v>
      </c>
      <c r="Z253" s="471">
        <v>11340</v>
      </c>
      <c r="AA253" s="471">
        <v>4790</v>
      </c>
      <c r="AB253" s="471">
        <v>21670</v>
      </c>
    </row>
    <row r="254" spans="1:28">
      <c r="A254" s="452">
        <v>13159</v>
      </c>
      <c r="B254" s="452" t="s">
        <v>803</v>
      </c>
      <c r="E254" s="507">
        <v>2</v>
      </c>
      <c r="F254" s="507" t="s">
        <v>339</v>
      </c>
      <c r="G254" s="507">
        <v>1</v>
      </c>
      <c r="H254" s="507" t="s">
        <v>521</v>
      </c>
      <c r="I254" s="507">
        <v>1</v>
      </c>
      <c r="J254" s="507" t="s">
        <v>473</v>
      </c>
      <c r="K254" s="507">
        <v>1</v>
      </c>
      <c r="L254" s="507" t="s">
        <v>500</v>
      </c>
      <c r="M254" s="471">
        <v>8500</v>
      </c>
      <c r="N254" s="471">
        <v>4800</v>
      </c>
      <c r="O254" s="471">
        <v>4500</v>
      </c>
      <c r="P254" s="471">
        <v>1260</v>
      </c>
      <c r="Q254" s="471">
        <v>1850</v>
      </c>
      <c r="R254" s="471">
        <v>1820</v>
      </c>
      <c r="S254" s="471">
        <v>270</v>
      </c>
      <c r="T254" s="471">
        <v>480</v>
      </c>
      <c r="U254" s="471">
        <v>3770</v>
      </c>
      <c r="V254" s="471">
        <v>190</v>
      </c>
      <c r="W254" s="471">
        <v>80</v>
      </c>
      <c r="X254" s="471">
        <v>1090</v>
      </c>
      <c r="Y254" s="471">
        <v>420</v>
      </c>
      <c r="Z254" s="471">
        <v>910</v>
      </c>
      <c r="AA254" s="471">
        <v>860</v>
      </c>
      <c r="AB254" s="471">
        <v>3700</v>
      </c>
    </row>
    <row r="255" spans="1:28">
      <c r="A255" s="452">
        <v>13160</v>
      </c>
      <c r="B255" s="452" t="s">
        <v>803</v>
      </c>
      <c r="E255" s="507">
        <v>2</v>
      </c>
      <c r="F255" s="507" t="s">
        <v>339</v>
      </c>
      <c r="G255" s="507">
        <v>1</v>
      </c>
      <c r="H255" s="507" t="s">
        <v>521</v>
      </c>
      <c r="I255" s="507">
        <v>1</v>
      </c>
      <c r="J255" s="507" t="s">
        <v>473</v>
      </c>
      <c r="K255" s="507">
        <v>1</v>
      </c>
      <c r="L255" s="507" t="s">
        <v>501</v>
      </c>
      <c r="M255" s="471">
        <v>33900</v>
      </c>
      <c r="N255" s="471">
        <v>24330</v>
      </c>
      <c r="O255" s="471">
        <v>16500</v>
      </c>
      <c r="P255" s="471">
        <v>3610</v>
      </c>
      <c r="Q255" s="471">
        <v>11340</v>
      </c>
      <c r="R255" s="471">
        <v>13480</v>
      </c>
      <c r="S255" s="471">
        <v>1660</v>
      </c>
      <c r="T255" s="471">
        <v>1700</v>
      </c>
      <c r="U255" s="471">
        <v>1940</v>
      </c>
      <c r="V255" s="471">
        <v>480</v>
      </c>
      <c r="W255" s="471">
        <v>130</v>
      </c>
      <c r="X255" s="471">
        <v>13110</v>
      </c>
      <c r="Y255" s="471">
        <v>15100</v>
      </c>
      <c r="Z255" s="471">
        <v>15530</v>
      </c>
      <c r="AA255" s="471">
        <v>16820</v>
      </c>
      <c r="AB255" s="471">
        <v>9570</v>
      </c>
    </row>
    <row r="256" spans="1:28">
      <c r="A256" s="452">
        <v>13161</v>
      </c>
      <c r="B256" s="452" t="s">
        <v>803</v>
      </c>
      <c r="E256" s="507">
        <v>2</v>
      </c>
      <c r="F256" s="507" t="s">
        <v>339</v>
      </c>
      <c r="G256" s="507">
        <v>1</v>
      </c>
      <c r="H256" s="507" t="s">
        <v>521</v>
      </c>
      <c r="I256" s="507">
        <v>1</v>
      </c>
      <c r="J256" s="507" t="s">
        <v>473</v>
      </c>
      <c r="K256" s="507">
        <v>1</v>
      </c>
      <c r="L256" s="507" t="s">
        <v>509</v>
      </c>
      <c r="M256" s="471">
        <v>80</v>
      </c>
      <c r="N256" s="471">
        <v>80</v>
      </c>
      <c r="O256" s="471">
        <v>80</v>
      </c>
      <c r="P256" s="471">
        <v>30</v>
      </c>
      <c r="Q256" s="471">
        <v>80</v>
      </c>
      <c r="R256" s="471">
        <v>80</v>
      </c>
      <c r="S256" s="475" t="s">
        <v>58</v>
      </c>
      <c r="T256" s="471">
        <v>30</v>
      </c>
      <c r="U256" s="471">
        <v>80</v>
      </c>
      <c r="V256" s="475" t="s">
        <v>58</v>
      </c>
      <c r="W256" s="475" t="s">
        <v>58</v>
      </c>
      <c r="X256" s="471">
        <v>40</v>
      </c>
      <c r="Y256" s="471">
        <v>50</v>
      </c>
      <c r="Z256" s="471">
        <v>20</v>
      </c>
      <c r="AA256" s="471">
        <v>20</v>
      </c>
      <c r="AB256" s="475" t="s">
        <v>58</v>
      </c>
    </row>
    <row r="257" spans="1:28">
      <c r="A257" s="452">
        <v>13162</v>
      </c>
      <c r="B257" s="452" t="s">
        <v>803</v>
      </c>
      <c r="E257" s="507">
        <v>2</v>
      </c>
      <c r="F257" s="507" t="s">
        <v>339</v>
      </c>
      <c r="G257" s="507">
        <v>1</v>
      </c>
      <c r="H257" s="507" t="s">
        <v>521</v>
      </c>
      <c r="I257" s="507">
        <v>1</v>
      </c>
      <c r="J257" s="507" t="s">
        <v>474</v>
      </c>
      <c r="K257" s="507">
        <v>1</v>
      </c>
      <c r="L257" s="507" t="s">
        <v>304</v>
      </c>
      <c r="M257" s="471">
        <v>96520</v>
      </c>
      <c r="N257" s="471">
        <v>33740</v>
      </c>
      <c r="O257" s="471">
        <v>22090</v>
      </c>
      <c r="P257" s="471">
        <v>8210</v>
      </c>
      <c r="Q257" s="471">
        <v>13640</v>
      </c>
      <c r="R257" s="471">
        <v>10580</v>
      </c>
      <c r="S257" s="471">
        <v>1700</v>
      </c>
      <c r="T257" s="471">
        <v>2980</v>
      </c>
      <c r="U257" s="471">
        <v>8750</v>
      </c>
      <c r="V257" s="471">
        <v>1070</v>
      </c>
      <c r="W257" s="471">
        <v>430</v>
      </c>
      <c r="X257" s="471">
        <v>10340</v>
      </c>
      <c r="Y257" s="471">
        <v>12720</v>
      </c>
      <c r="Z257" s="471">
        <v>15700</v>
      </c>
      <c r="AA257" s="471">
        <v>14630</v>
      </c>
      <c r="AB257" s="471">
        <v>62790</v>
      </c>
    </row>
    <row r="258" spans="1:28">
      <c r="A258" s="452">
        <v>13163</v>
      </c>
      <c r="B258" s="452" t="s">
        <v>803</v>
      </c>
      <c r="E258" s="507">
        <v>2</v>
      </c>
      <c r="F258" s="507" t="s">
        <v>339</v>
      </c>
      <c r="G258" s="507">
        <v>1</v>
      </c>
      <c r="H258" s="507" t="s">
        <v>521</v>
      </c>
      <c r="I258" s="507">
        <v>1</v>
      </c>
      <c r="J258" s="507" t="s">
        <v>474</v>
      </c>
      <c r="K258" s="507">
        <v>1</v>
      </c>
      <c r="L258" s="507" t="s">
        <v>496</v>
      </c>
      <c r="M258" s="471">
        <v>4320</v>
      </c>
      <c r="N258" s="471">
        <v>1800</v>
      </c>
      <c r="O258" s="471">
        <v>1770</v>
      </c>
      <c r="P258" s="471">
        <v>510</v>
      </c>
      <c r="Q258" s="471">
        <v>580</v>
      </c>
      <c r="R258" s="471">
        <v>530</v>
      </c>
      <c r="S258" s="471">
        <v>60</v>
      </c>
      <c r="T258" s="471">
        <v>290</v>
      </c>
      <c r="U258" s="471">
        <v>1350</v>
      </c>
      <c r="V258" s="471">
        <v>40</v>
      </c>
      <c r="W258" s="471">
        <v>40</v>
      </c>
      <c r="X258" s="471">
        <v>400</v>
      </c>
      <c r="Y258" s="471">
        <v>130</v>
      </c>
      <c r="Z258" s="471">
        <v>210</v>
      </c>
      <c r="AA258" s="471">
        <v>110</v>
      </c>
      <c r="AB258" s="471">
        <v>2520</v>
      </c>
    </row>
    <row r="259" spans="1:28">
      <c r="A259" s="452">
        <v>13164</v>
      </c>
      <c r="B259" s="452" t="s">
        <v>803</v>
      </c>
      <c r="E259" s="507">
        <v>2</v>
      </c>
      <c r="F259" s="507" t="s">
        <v>339</v>
      </c>
      <c r="G259" s="507">
        <v>1</v>
      </c>
      <c r="H259" s="507" t="s">
        <v>521</v>
      </c>
      <c r="I259" s="507">
        <v>1</v>
      </c>
      <c r="J259" s="507" t="s">
        <v>474</v>
      </c>
      <c r="K259" s="507">
        <v>1</v>
      </c>
      <c r="L259" s="507" t="s">
        <v>500</v>
      </c>
      <c r="M259" s="471">
        <v>5070</v>
      </c>
      <c r="N259" s="471">
        <v>1580</v>
      </c>
      <c r="O259" s="471">
        <v>1320</v>
      </c>
      <c r="P259" s="471">
        <v>420</v>
      </c>
      <c r="Q259" s="471">
        <v>530</v>
      </c>
      <c r="R259" s="471">
        <v>290</v>
      </c>
      <c r="S259" s="471">
        <v>20</v>
      </c>
      <c r="T259" s="471">
        <v>70</v>
      </c>
      <c r="U259" s="471">
        <v>850</v>
      </c>
      <c r="V259" s="471">
        <v>120</v>
      </c>
      <c r="W259" s="471">
        <v>90</v>
      </c>
      <c r="X259" s="471">
        <v>190</v>
      </c>
      <c r="Y259" s="471">
        <v>50</v>
      </c>
      <c r="Z259" s="471">
        <v>180</v>
      </c>
      <c r="AA259" s="471">
        <v>200</v>
      </c>
      <c r="AB259" s="471">
        <v>3480</v>
      </c>
    </row>
    <row r="260" spans="1:28">
      <c r="A260" s="452">
        <v>13165</v>
      </c>
      <c r="B260" s="452" t="s">
        <v>803</v>
      </c>
      <c r="E260" s="507">
        <v>2</v>
      </c>
      <c r="F260" s="507" t="s">
        <v>339</v>
      </c>
      <c r="G260" s="507">
        <v>1</v>
      </c>
      <c r="H260" s="507" t="s">
        <v>521</v>
      </c>
      <c r="I260" s="507">
        <v>1</v>
      </c>
      <c r="J260" s="507" t="s">
        <v>474</v>
      </c>
      <c r="K260" s="507">
        <v>1</v>
      </c>
      <c r="L260" s="507" t="s">
        <v>501</v>
      </c>
      <c r="M260" s="471">
        <v>87110</v>
      </c>
      <c r="N260" s="471">
        <v>30360</v>
      </c>
      <c r="O260" s="471">
        <v>18990</v>
      </c>
      <c r="P260" s="471">
        <v>7290</v>
      </c>
      <c r="Q260" s="471">
        <v>12530</v>
      </c>
      <c r="R260" s="471">
        <v>9770</v>
      </c>
      <c r="S260" s="471">
        <v>1620</v>
      </c>
      <c r="T260" s="471">
        <v>2620</v>
      </c>
      <c r="U260" s="471">
        <v>6550</v>
      </c>
      <c r="V260" s="471">
        <v>910</v>
      </c>
      <c r="W260" s="471">
        <v>300</v>
      </c>
      <c r="X260" s="471">
        <v>9750</v>
      </c>
      <c r="Y260" s="471">
        <v>12530</v>
      </c>
      <c r="Z260" s="471">
        <v>15310</v>
      </c>
      <c r="AA260" s="471">
        <v>14310</v>
      </c>
      <c r="AB260" s="471">
        <v>56760</v>
      </c>
    </row>
    <row r="261" spans="1:28">
      <c r="A261" s="452">
        <v>13166</v>
      </c>
      <c r="B261" s="452" t="s">
        <v>803</v>
      </c>
      <c r="E261" s="507">
        <v>2</v>
      </c>
      <c r="F261" s="507" t="s">
        <v>339</v>
      </c>
      <c r="G261" s="507">
        <v>1</v>
      </c>
      <c r="H261" s="507" t="s">
        <v>521</v>
      </c>
      <c r="I261" s="507">
        <v>1</v>
      </c>
      <c r="J261" s="507" t="s">
        <v>474</v>
      </c>
      <c r="K261" s="507">
        <v>1</v>
      </c>
      <c r="L261" s="507" t="s">
        <v>509</v>
      </c>
      <c r="M261" s="471">
        <v>30</v>
      </c>
      <c r="N261" s="475" t="s">
        <v>58</v>
      </c>
      <c r="O261" s="475" t="s">
        <v>58</v>
      </c>
      <c r="P261" s="475" t="s">
        <v>58</v>
      </c>
      <c r="Q261" s="475" t="s">
        <v>58</v>
      </c>
      <c r="R261" s="475" t="s">
        <v>58</v>
      </c>
      <c r="S261" s="475" t="s">
        <v>58</v>
      </c>
      <c r="T261" s="475" t="s">
        <v>58</v>
      </c>
      <c r="U261" s="475" t="s">
        <v>58</v>
      </c>
      <c r="V261" s="475" t="s">
        <v>58</v>
      </c>
      <c r="W261" s="475" t="s">
        <v>58</v>
      </c>
      <c r="X261" s="475" t="s">
        <v>58</v>
      </c>
      <c r="Y261" s="475" t="s">
        <v>58</v>
      </c>
      <c r="Z261" s="475" t="s">
        <v>58</v>
      </c>
      <c r="AA261" s="475" t="s">
        <v>58</v>
      </c>
      <c r="AB261" s="471">
        <v>30</v>
      </c>
    </row>
    <row r="262" spans="1:28">
      <c r="A262" s="452">
        <v>13167</v>
      </c>
      <c r="B262" s="452" t="s">
        <v>803</v>
      </c>
      <c r="E262" s="507">
        <v>2</v>
      </c>
      <c r="F262" s="507" t="s">
        <v>339</v>
      </c>
      <c r="G262" s="507">
        <v>1</v>
      </c>
      <c r="H262" s="507" t="s">
        <v>522</v>
      </c>
      <c r="I262" s="507">
        <v>1</v>
      </c>
      <c r="J262" s="507" t="s">
        <v>304</v>
      </c>
      <c r="K262" s="507">
        <v>1</v>
      </c>
      <c r="L262" s="507" t="s">
        <v>304</v>
      </c>
      <c r="M262" s="471">
        <v>2850</v>
      </c>
      <c r="N262" s="471">
        <v>1850</v>
      </c>
      <c r="O262" s="471">
        <v>1750</v>
      </c>
      <c r="P262" s="471">
        <v>450</v>
      </c>
      <c r="Q262" s="471">
        <v>800</v>
      </c>
      <c r="R262" s="471">
        <v>900</v>
      </c>
      <c r="S262" s="471">
        <v>200</v>
      </c>
      <c r="T262" s="471">
        <v>170</v>
      </c>
      <c r="U262" s="471">
        <v>1570</v>
      </c>
      <c r="V262" s="471">
        <v>90</v>
      </c>
      <c r="W262" s="471">
        <v>40</v>
      </c>
      <c r="X262" s="471">
        <v>790</v>
      </c>
      <c r="Y262" s="471">
        <v>320</v>
      </c>
      <c r="Z262" s="471">
        <v>520</v>
      </c>
      <c r="AA262" s="471">
        <v>510</v>
      </c>
      <c r="AB262" s="471">
        <v>840</v>
      </c>
    </row>
    <row r="263" spans="1:28">
      <c r="A263" s="452">
        <v>13168</v>
      </c>
      <c r="B263" s="452" t="s">
        <v>803</v>
      </c>
      <c r="E263" s="507">
        <v>2</v>
      </c>
      <c r="F263" s="507" t="s">
        <v>339</v>
      </c>
      <c r="G263" s="507">
        <v>1</v>
      </c>
      <c r="H263" s="507" t="s">
        <v>549</v>
      </c>
      <c r="I263" s="507">
        <v>1</v>
      </c>
      <c r="J263" s="507" t="s">
        <v>304</v>
      </c>
      <c r="K263" s="507">
        <v>1</v>
      </c>
      <c r="L263" s="507" t="s">
        <v>304</v>
      </c>
      <c r="M263" s="471">
        <v>29030</v>
      </c>
      <c r="N263" s="471">
        <v>24230</v>
      </c>
      <c r="O263" s="471">
        <v>18390</v>
      </c>
      <c r="P263" s="471">
        <v>7870</v>
      </c>
      <c r="Q263" s="471">
        <v>15000</v>
      </c>
      <c r="R263" s="471">
        <v>14220</v>
      </c>
      <c r="S263" s="471">
        <v>2170</v>
      </c>
      <c r="T263" s="471">
        <v>2900</v>
      </c>
      <c r="U263" s="471">
        <v>2800</v>
      </c>
      <c r="V263" s="471">
        <v>760</v>
      </c>
      <c r="W263" s="471">
        <v>130</v>
      </c>
      <c r="X263" s="471">
        <v>12470</v>
      </c>
      <c r="Y263" s="471">
        <v>16190</v>
      </c>
      <c r="Z263" s="471">
        <v>16310</v>
      </c>
      <c r="AA263" s="471">
        <v>18270</v>
      </c>
      <c r="AB263" s="471">
        <v>4750</v>
      </c>
    </row>
    <row r="264" spans="1:28">
      <c r="A264" s="452">
        <v>13169</v>
      </c>
      <c r="B264" s="452" t="s">
        <v>803</v>
      </c>
      <c r="E264" s="507">
        <v>2</v>
      </c>
      <c r="F264" s="507" t="s">
        <v>340</v>
      </c>
      <c r="G264" s="507">
        <v>1</v>
      </c>
      <c r="H264" s="507" t="s">
        <v>304</v>
      </c>
      <c r="I264" s="507">
        <v>1</v>
      </c>
      <c r="J264" s="507" t="s">
        <v>304</v>
      </c>
      <c r="K264" s="507">
        <v>1</v>
      </c>
      <c r="L264" s="507" t="s">
        <v>304</v>
      </c>
      <c r="M264" s="471">
        <v>122460</v>
      </c>
      <c r="N264" s="471">
        <v>69780</v>
      </c>
      <c r="O264" s="471">
        <v>57200</v>
      </c>
      <c r="P264" s="471">
        <v>17510</v>
      </c>
      <c r="Q264" s="471">
        <v>28830</v>
      </c>
      <c r="R264" s="471">
        <v>34720</v>
      </c>
      <c r="S264" s="471">
        <v>3920</v>
      </c>
      <c r="T264" s="471">
        <v>7610</v>
      </c>
      <c r="U264" s="471">
        <v>35700</v>
      </c>
      <c r="V264" s="471">
        <v>1790</v>
      </c>
      <c r="W264" s="471">
        <v>980</v>
      </c>
      <c r="X264" s="471">
        <v>26290</v>
      </c>
      <c r="Y264" s="471">
        <v>20670</v>
      </c>
      <c r="Z264" s="471">
        <v>31320</v>
      </c>
      <c r="AA264" s="471">
        <v>17770</v>
      </c>
      <c r="AB264" s="471">
        <v>50920</v>
      </c>
    </row>
    <row r="265" spans="1:28">
      <c r="A265" s="452">
        <v>13170</v>
      </c>
      <c r="B265" s="452" t="s">
        <v>803</v>
      </c>
      <c r="E265" s="507">
        <v>2</v>
      </c>
      <c r="F265" s="507" t="s">
        <v>340</v>
      </c>
      <c r="G265" s="507">
        <v>1</v>
      </c>
      <c r="H265" s="507" t="s">
        <v>521</v>
      </c>
      <c r="I265" s="507">
        <v>1</v>
      </c>
      <c r="J265" s="507" t="s">
        <v>304</v>
      </c>
      <c r="K265" s="507">
        <v>1</v>
      </c>
      <c r="L265" s="507" t="s">
        <v>304</v>
      </c>
      <c r="M265" s="471">
        <v>121200</v>
      </c>
      <c r="N265" s="471">
        <v>69070</v>
      </c>
      <c r="O265" s="471">
        <v>56500</v>
      </c>
      <c r="P265" s="471">
        <v>17400</v>
      </c>
      <c r="Q265" s="471">
        <v>28530</v>
      </c>
      <c r="R265" s="471">
        <v>34320</v>
      </c>
      <c r="S265" s="471">
        <v>3820</v>
      </c>
      <c r="T265" s="471">
        <v>7540</v>
      </c>
      <c r="U265" s="471">
        <v>35170</v>
      </c>
      <c r="V265" s="471">
        <v>1740</v>
      </c>
      <c r="W265" s="471">
        <v>910</v>
      </c>
      <c r="X265" s="471">
        <v>26110</v>
      </c>
      <c r="Y265" s="471">
        <v>20620</v>
      </c>
      <c r="Z265" s="471">
        <v>31240</v>
      </c>
      <c r="AA265" s="471">
        <v>17690</v>
      </c>
      <c r="AB265" s="471">
        <v>50410</v>
      </c>
    </row>
    <row r="266" spans="1:28">
      <c r="A266" s="452">
        <v>13171</v>
      </c>
      <c r="B266" s="452" t="s">
        <v>803</v>
      </c>
      <c r="E266" s="507">
        <v>2</v>
      </c>
      <c r="F266" s="507" t="s">
        <v>340</v>
      </c>
      <c r="G266" s="507">
        <v>1</v>
      </c>
      <c r="H266" s="507" t="s">
        <v>521</v>
      </c>
      <c r="I266" s="507">
        <v>1</v>
      </c>
      <c r="J266" s="507" t="s">
        <v>304</v>
      </c>
      <c r="K266" s="507">
        <v>1</v>
      </c>
      <c r="L266" s="507" t="s">
        <v>496</v>
      </c>
      <c r="M266" s="471">
        <v>56380</v>
      </c>
      <c r="N266" s="471">
        <v>38190</v>
      </c>
      <c r="O266" s="471">
        <v>36230</v>
      </c>
      <c r="P266" s="471">
        <v>11460</v>
      </c>
      <c r="Q266" s="471">
        <v>17130</v>
      </c>
      <c r="R266" s="471">
        <v>20600</v>
      </c>
      <c r="S266" s="471">
        <v>2600</v>
      </c>
      <c r="T266" s="471">
        <v>5170</v>
      </c>
      <c r="U266" s="471">
        <v>30150</v>
      </c>
      <c r="V266" s="471">
        <v>1090</v>
      </c>
      <c r="W266" s="471">
        <v>660</v>
      </c>
      <c r="X266" s="471">
        <v>15380</v>
      </c>
      <c r="Y266" s="471">
        <v>8200</v>
      </c>
      <c r="Z266" s="471">
        <v>14320</v>
      </c>
      <c r="AA266" s="471">
        <v>4130</v>
      </c>
      <c r="AB266" s="471">
        <v>17880</v>
      </c>
    </row>
    <row r="267" spans="1:28">
      <c r="A267" s="452">
        <v>13172</v>
      </c>
      <c r="B267" s="452" t="s">
        <v>803</v>
      </c>
      <c r="E267" s="507">
        <v>2</v>
      </c>
      <c r="F267" s="507" t="s">
        <v>340</v>
      </c>
      <c r="G267" s="507">
        <v>1</v>
      </c>
      <c r="H267" s="507" t="s">
        <v>521</v>
      </c>
      <c r="I267" s="507">
        <v>1</v>
      </c>
      <c r="J267" s="507" t="s">
        <v>304</v>
      </c>
      <c r="K267" s="507">
        <v>1</v>
      </c>
      <c r="L267" s="507" t="s">
        <v>500</v>
      </c>
      <c r="M267" s="471">
        <v>3510</v>
      </c>
      <c r="N267" s="471">
        <v>1320</v>
      </c>
      <c r="O267" s="471">
        <v>1240</v>
      </c>
      <c r="P267" s="471">
        <v>320</v>
      </c>
      <c r="Q267" s="471">
        <v>490</v>
      </c>
      <c r="R267" s="471">
        <v>350</v>
      </c>
      <c r="S267" s="471">
        <v>20</v>
      </c>
      <c r="T267" s="471">
        <v>30</v>
      </c>
      <c r="U267" s="471">
        <v>870</v>
      </c>
      <c r="V267" s="471">
        <v>50</v>
      </c>
      <c r="W267" s="471">
        <v>20</v>
      </c>
      <c r="X267" s="471">
        <v>320</v>
      </c>
      <c r="Y267" s="471">
        <v>100</v>
      </c>
      <c r="Z267" s="471">
        <v>300</v>
      </c>
      <c r="AA267" s="471">
        <v>150</v>
      </c>
      <c r="AB267" s="471">
        <v>1730</v>
      </c>
    </row>
    <row r="268" spans="1:28">
      <c r="A268" s="452">
        <v>13173</v>
      </c>
      <c r="B268" s="452" t="s">
        <v>803</v>
      </c>
      <c r="E268" s="507">
        <v>2</v>
      </c>
      <c r="F268" s="507" t="s">
        <v>340</v>
      </c>
      <c r="G268" s="507">
        <v>1</v>
      </c>
      <c r="H268" s="507" t="s">
        <v>521</v>
      </c>
      <c r="I268" s="507">
        <v>1</v>
      </c>
      <c r="J268" s="507" t="s">
        <v>304</v>
      </c>
      <c r="K268" s="507">
        <v>1</v>
      </c>
      <c r="L268" s="507" t="s">
        <v>501</v>
      </c>
      <c r="M268" s="471">
        <v>61250</v>
      </c>
      <c r="N268" s="471">
        <v>29550</v>
      </c>
      <c r="O268" s="471">
        <v>19020</v>
      </c>
      <c r="P268" s="471">
        <v>5620</v>
      </c>
      <c r="Q268" s="471">
        <v>10920</v>
      </c>
      <c r="R268" s="471">
        <v>13380</v>
      </c>
      <c r="S268" s="471">
        <v>1200</v>
      </c>
      <c r="T268" s="471">
        <v>2350</v>
      </c>
      <c r="U268" s="471">
        <v>4130</v>
      </c>
      <c r="V268" s="471">
        <v>600</v>
      </c>
      <c r="W268" s="471">
        <v>240</v>
      </c>
      <c r="X268" s="471">
        <v>10400</v>
      </c>
      <c r="Y268" s="471">
        <v>12320</v>
      </c>
      <c r="Z268" s="471">
        <v>16630</v>
      </c>
      <c r="AA268" s="471">
        <v>13410</v>
      </c>
      <c r="AB268" s="471">
        <v>30760</v>
      </c>
    </row>
    <row r="269" spans="1:28">
      <c r="A269" s="452">
        <v>13174</v>
      </c>
      <c r="B269" s="452" t="s">
        <v>803</v>
      </c>
      <c r="E269" s="507">
        <v>2</v>
      </c>
      <c r="F269" s="507" t="s">
        <v>340</v>
      </c>
      <c r="G269" s="507">
        <v>1</v>
      </c>
      <c r="H269" s="507" t="s">
        <v>521</v>
      </c>
      <c r="I269" s="507">
        <v>1</v>
      </c>
      <c r="J269" s="507" t="s">
        <v>304</v>
      </c>
      <c r="K269" s="507">
        <v>1</v>
      </c>
      <c r="L269" s="507" t="s">
        <v>509</v>
      </c>
      <c r="M269" s="471">
        <v>60</v>
      </c>
      <c r="N269" s="471">
        <v>20</v>
      </c>
      <c r="O269" s="471">
        <v>20</v>
      </c>
      <c r="P269" s="475" t="s">
        <v>58</v>
      </c>
      <c r="Q269" s="475" t="s">
        <v>58</v>
      </c>
      <c r="R269" s="475" t="s">
        <v>58</v>
      </c>
      <c r="S269" s="475" t="s">
        <v>58</v>
      </c>
      <c r="T269" s="475" t="s">
        <v>58</v>
      </c>
      <c r="U269" s="471">
        <v>20</v>
      </c>
      <c r="V269" s="475" t="s">
        <v>58</v>
      </c>
      <c r="W269" s="475" t="s">
        <v>58</v>
      </c>
      <c r="X269" s="471">
        <v>20</v>
      </c>
      <c r="Y269" s="475" t="s">
        <v>58</v>
      </c>
      <c r="Z269" s="475" t="s">
        <v>58</v>
      </c>
      <c r="AA269" s="475" t="s">
        <v>58</v>
      </c>
      <c r="AB269" s="471">
        <v>40</v>
      </c>
    </row>
    <row r="270" spans="1:28">
      <c r="A270" s="452">
        <v>13175</v>
      </c>
      <c r="B270" s="452" t="s">
        <v>803</v>
      </c>
      <c r="E270" s="507">
        <v>2</v>
      </c>
      <c r="F270" s="507" t="s">
        <v>340</v>
      </c>
      <c r="G270" s="507">
        <v>1</v>
      </c>
      <c r="H270" s="507" t="s">
        <v>521</v>
      </c>
      <c r="I270" s="507">
        <v>1</v>
      </c>
      <c r="J270" s="507" t="s">
        <v>473</v>
      </c>
      <c r="K270" s="507">
        <v>1</v>
      </c>
      <c r="L270" s="507" t="s">
        <v>304</v>
      </c>
      <c r="M270" s="471">
        <v>80190</v>
      </c>
      <c r="N270" s="471">
        <v>53570</v>
      </c>
      <c r="O270" s="471">
        <v>46360</v>
      </c>
      <c r="P270" s="471">
        <v>13680</v>
      </c>
      <c r="Q270" s="471">
        <v>22900</v>
      </c>
      <c r="R270" s="471">
        <v>29240</v>
      </c>
      <c r="S270" s="471">
        <v>3200</v>
      </c>
      <c r="T270" s="471">
        <v>6440</v>
      </c>
      <c r="U270" s="471">
        <v>31160</v>
      </c>
      <c r="V270" s="471">
        <v>1450</v>
      </c>
      <c r="W270" s="471">
        <v>760</v>
      </c>
      <c r="X270" s="471">
        <v>22170</v>
      </c>
      <c r="Y270" s="471">
        <v>16470</v>
      </c>
      <c r="Z270" s="471">
        <v>24340</v>
      </c>
      <c r="AA270" s="471">
        <v>13830</v>
      </c>
      <c r="AB270" s="471">
        <v>26620</v>
      </c>
    </row>
    <row r="271" spans="1:28">
      <c r="A271" s="452">
        <v>13176</v>
      </c>
      <c r="B271" s="452" t="s">
        <v>803</v>
      </c>
      <c r="E271" s="507">
        <v>2</v>
      </c>
      <c r="F271" s="507" t="s">
        <v>340</v>
      </c>
      <c r="G271" s="507">
        <v>1</v>
      </c>
      <c r="H271" s="507" t="s">
        <v>521</v>
      </c>
      <c r="I271" s="507">
        <v>1</v>
      </c>
      <c r="J271" s="507" t="s">
        <v>473</v>
      </c>
      <c r="K271" s="507">
        <v>1</v>
      </c>
      <c r="L271" s="507" t="s">
        <v>496</v>
      </c>
      <c r="M271" s="471">
        <v>54210</v>
      </c>
      <c r="N271" s="471">
        <v>37300</v>
      </c>
      <c r="O271" s="471">
        <v>35450</v>
      </c>
      <c r="P271" s="471">
        <v>11270</v>
      </c>
      <c r="Q271" s="471">
        <v>16810</v>
      </c>
      <c r="R271" s="471">
        <v>20270</v>
      </c>
      <c r="S271" s="471">
        <v>2520</v>
      </c>
      <c r="T271" s="471">
        <v>5010</v>
      </c>
      <c r="U271" s="471">
        <v>29560</v>
      </c>
      <c r="V271" s="471">
        <v>1020</v>
      </c>
      <c r="W271" s="471">
        <v>640</v>
      </c>
      <c r="X271" s="471">
        <v>15190</v>
      </c>
      <c r="Y271" s="471">
        <v>8070</v>
      </c>
      <c r="Z271" s="471">
        <v>14180</v>
      </c>
      <c r="AA271" s="471">
        <v>4080</v>
      </c>
      <c r="AB271" s="471">
        <v>16910</v>
      </c>
    </row>
    <row r="272" spans="1:28">
      <c r="A272" s="452">
        <v>13177</v>
      </c>
      <c r="B272" s="452" t="s">
        <v>803</v>
      </c>
      <c r="E272" s="507">
        <v>2</v>
      </c>
      <c r="F272" s="507" t="s">
        <v>340</v>
      </c>
      <c r="G272" s="507">
        <v>1</v>
      </c>
      <c r="H272" s="507" t="s">
        <v>521</v>
      </c>
      <c r="I272" s="507">
        <v>1</v>
      </c>
      <c r="J272" s="507" t="s">
        <v>473</v>
      </c>
      <c r="K272" s="507">
        <v>1</v>
      </c>
      <c r="L272" s="507" t="s">
        <v>500</v>
      </c>
      <c r="M272" s="471">
        <v>380</v>
      </c>
      <c r="N272" s="471">
        <v>310</v>
      </c>
      <c r="O272" s="471">
        <v>310</v>
      </c>
      <c r="P272" s="471">
        <v>200</v>
      </c>
      <c r="Q272" s="471">
        <v>260</v>
      </c>
      <c r="R272" s="471">
        <v>200</v>
      </c>
      <c r="S272" s="471">
        <v>20</v>
      </c>
      <c r="T272" s="471">
        <v>30</v>
      </c>
      <c r="U272" s="471">
        <v>160</v>
      </c>
      <c r="V272" s="471">
        <v>50</v>
      </c>
      <c r="W272" s="475" t="s">
        <v>58</v>
      </c>
      <c r="X272" s="471">
        <v>180</v>
      </c>
      <c r="Y272" s="471">
        <v>80</v>
      </c>
      <c r="Z272" s="471">
        <v>80</v>
      </c>
      <c r="AA272" s="471">
        <v>50</v>
      </c>
      <c r="AB272" s="471">
        <v>70</v>
      </c>
    </row>
    <row r="273" spans="1:28">
      <c r="A273" s="452">
        <v>13178</v>
      </c>
      <c r="B273" s="452" t="s">
        <v>803</v>
      </c>
      <c r="E273" s="507">
        <v>2</v>
      </c>
      <c r="F273" s="507" t="s">
        <v>340</v>
      </c>
      <c r="G273" s="507">
        <v>1</v>
      </c>
      <c r="H273" s="507" t="s">
        <v>521</v>
      </c>
      <c r="I273" s="507">
        <v>1</v>
      </c>
      <c r="J273" s="507" t="s">
        <v>473</v>
      </c>
      <c r="K273" s="507">
        <v>1</v>
      </c>
      <c r="L273" s="507" t="s">
        <v>501</v>
      </c>
      <c r="M273" s="471">
        <v>25560</v>
      </c>
      <c r="N273" s="471">
        <v>15940</v>
      </c>
      <c r="O273" s="471">
        <v>10590</v>
      </c>
      <c r="P273" s="471">
        <v>2220</v>
      </c>
      <c r="Q273" s="471">
        <v>5840</v>
      </c>
      <c r="R273" s="471">
        <v>8760</v>
      </c>
      <c r="S273" s="471">
        <v>650</v>
      </c>
      <c r="T273" s="471">
        <v>1400</v>
      </c>
      <c r="U273" s="471">
        <v>1420</v>
      </c>
      <c r="V273" s="471">
        <v>370</v>
      </c>
      <c r="W273" s="471">
        <v>110</v>
      </c>
      <c r="X273" s="471">
        <v>6780</v>
      </c>
      <c r="Y273" s="471">
        <v>8320</v>
      </c>
      <c r="Z273" s="471">
        <v>10080</v>
      </c>
      <c r="AA273" s="471">
        <v>9700</v>
      </c>
      <c r="AB273" s="471">
        <v>9610</v>
      </c>
    </row>
    <row r="274" spans="1:28">
      <c r="A274" s="452">
        <v>13179</v>
      </c>
      <c r="B274" s="452" t="s">
        <v>803</v>
      </c>
      <c r="E274" s="507">
        <v>2</v>
      </c>
      <c r="F274" s="507" t="s">
        <v>340</v>
      </c>
      <c r="G274" s="507">
        <v>1</v>
      </c>
      <c r="H274" s="507" t="s">
        <v>521</v>
      </c>
      <c r="I274" s="507">
        <v>1</v>
      </c>
      <c r="J274" s="507" t="s">
        <v>473</v>
      </c>
      <c r="K274" s="507">
        <v>1</v>
      </c>
      <c r="L274" s="507" t="s">
        <v>509</v>
      </c>
      <c r="M274" s="471">
        <v>50</v>
      </c>
      <c r="N274" s="471">
        <v>20</v>
      </c>
      <c r="O274" s="471">
        <v>20</v>
      </c>
      <c r="P274" s="475" t="s">
        <v>58</v>
      </c>
      <c r="Q274" s="475" t="s">
        <v>58</v>
      </c>
      <c r="R274" s="475" t="s">
        <v>58</v>
      </c>
      <c r="S274" s="475" t="s">
        <v>58</v>
      </c>
      <c r="T274" s="475" t="s">
        <v>58</v>
      </c>
      <c r="U274" s="471">
        <v>20</v>
      </c>
      <c r="V274" s="475" t="s">
        <v>58</v>
      </c>
      <c r="W274" s="475" t="s">
        <v>58</v>
      </c>
      <c r="X274" s="471">
        <v>20</v>
      </c>
      <c r="Y274" s="475" t="s">
        <v>58</v>
      </c>
      <c r="Z274" s="475" t="s">
        <v>58</v>
      </c>
      <c r="AA274" s="475" t="s">
        <v>58</v>
      </c>
      <c r="AB274" s="471">
        <v>30</v>
      </c>
    </row>
    <row r="275" spans="1:28">
      <c r="A275" s="452">
        <v>13180</v>
      </c>
      <c r="B275" s="452" t="s">
        <v>803</v>
      </c>
      <c r="E275" s="507">
        <v>2</v>
      </c>
      <c r="F275" s="507" t="s">
        <v>340</v>
      </c>
      <c r="G275" s="507">
        <v>1</v>
      </c>
      <c r="H275" s="507" t="s">
        <v>521</v>
      </c>
      <c r="I275" s="507">
        <v>1</v>
      </c>
      <c r="J275" s="507" t="s">
        <v>474</v>
      </c>
      <c r="K275" s="507">
        <v>1</v>
      </c>
      <c r="L275" s="507" t="s">
        <v>304</v>
      </c>
      <c r="M275" s="471">
        <v>39290</v>
      </c>
      <c r="N275" s="471">
        <v>15500</v>
      </c>
      <c r="O275" s="471">
        <v>10140</v>
      </c>
      <c r="P275" s="471">
        <v>3710</v>
      </c>
      <c r="Q275" s="471">
        <v>5630</v>
      </c>
      <c r="R275" s="471">
        <v>5080</v>
      </c>
      <c r="S275" s="471">
        <v>630</v>
      </c>
      <c r="T275" s="471">
        <v>1110</v>
      </c>
      <c r="U275" s="471">
        <v>4010</v>
      </c>
      <c r="V275" s="471">
        <v>290</v>
      </c>
      <c r="W275" s="471">
        <v>150</v>
      </c>
      <c r="X275" s="471">
        <v>3950</v>
      </c>
      <c r="Y275" s="471">
        <v>4150</v>
      </c>
      <c r="Z275" s="471">
        <v>6900</v>
      </c>
      <c r="AA275" s="471">
        <v>3860</v>
      </c>
      <c r="AB275" s="471">
        <v>23790</v>
      </c>
    </row>
    <row r="276" spans="1:28">
      <c r="A276" s="452">
        <v>13181</v>
      </c>
      <c r="B276" s="452" t="s">
        <v>803</v>
      </c>
      <c r="E276" s="507">
        <v>2</v>
      </c>
      <c r="F276" s="507" t="s">
        <v>340</v>
      </c>
      <c r="G276" s="507">
        <v>1</v>
      </c>
      <c r="H276" s="507" t="s">
        <v>521</v>
      </c>
      <c r="I276" s="507">
        <v>1</v>
      </c>
      <c r="J276" s="507" t="s">
        <v>474</v>
      </c>
      <c r="K276" s="507">
        <v>1</v>
      </c>
      <c r="L276" s="507" t="s">
        <v>496</v>
      </c>
      <c r="M276" s="471">
        <v>1850</v>
      </c>
      <c r="N276" s="471">
        <v>890</v>
      </c>
      <c r="O276" s="471">
        <v>790</v>
      </c>
      <c r="P276" s="471">
        <v>200</v>
      </c>
      <c r="Q276" s="471">
        <v>320</v>
      </c>
      <c r="R276" s="471">
        <v>320</v>
      </c>
      <c r="S276" s="471">
        <v>80</v>
      </c>
      <c r="T276" s="471">
        <v>160</v>
      </c>
      <c r="U276" s="471">
        <v>590</v>
      </c>
      <c r="V276" s="471">
        <v>70</v>
      </c>
      <c r="W276" s="471">
        <v>10</v>
      </c>
      <c r="X276" s="471">
        <v>190</v>
      </c>
      <c r="Y276" s="471">
        <v>140</v>
      </c>
      <c r="Z276" s="471">
        <v>140</v>
      </c>
      <c r="AA276" s="471">
        <v>50</v>
      </c>
      <c r="AB276" s="471">
        <v>970</v>
      </c>
    </row>
    <row r="277" spans="1:28">
      <c r="A277" s="452">
        <v>13182</v>
      </c>
      <c r="B277" s="452" t="s">
        <v>803</v>
      </c>
      <c r="E277" s="507">
        <v>2</v>
      </c>
      <c r="F277" s="507" t="s">
        <v>340</v>
      </c>
      <c r="G277" s="507">
        <v>1</v>
      </c>
      <c r="H277" s="507" t="s">
        <v>521</v>
      </c>
      <c r="I277" s="507">
        <v>1</v>
      </c>
      <c r="J277" s="507" t="s">
        <v>474</v>
      </c>
      <c r="K277" s="507">
        <v>1</v>
      </c>
      <c r="L277" s="507" t="s">
        <v>500</v>
      </c>
      <c r="M277" s="471">
        <v>2670</v>
      </c>
      <c r="N277" s="471">
        <v>1010</v>
      </c>
      <c r="O277" s="471">
        <v>930</v>
      </c>
      <c r="P277" s="471">
        <v>120</v>
      </c>
      <c r="Q277" s="471">
        <v>230</v>
      </c>
      <c r="R277" s="471">
        <v>140</v>
      </c>
      <c r="S277" s="475" t="s">
        <v>58</v>
      </c>
      <c r="T277" s="475" t="s">
        <v>58</v>
      </c>
      <c r="U277" s="471">
        <v>710</v>
      </c>
      <c r="V277" s="475" t="s">
        <v>58</v>
      </c>
      <c r="W277" s="471">
        <v>20</v>
      </c>
      <c r="X277" s="471">
        <v>140</v>
      </c>
      <c r="Y277" s="471">
        <v>30</v>
      </c>
      <c r="Z277" s="471">
        <v>210</v>
      </c>
      <c r="AA277" s="471">
        <v>100</v>
      </c>
      <c r="AB277" s="471">
        <v>1660</v>
      </c>
    </row>
    <row r="278" spans="1:28">
      <c r="A278" s="452">
        <v>13183</v>
      </c>
      <c r="B278" s="452" t="s">
        <v>803</v>
      </c>
      <c r="E278" s="507">
        <v>2</v>
      </c>
      <c r="F278" s="507" t="s">
        <v>340</v>
      </c>
      <c r="G278" s="507">
        <v>1</v>
      </c>
      <c r="H278" s="507" t="s">
        <v>521</v>
      </c>
      <c r="I278" s="507">
        <v>1</v>
      </c>
      <c r="J278" s="507" t="s">
        <v>474</v>
      </c>
      <c r="K278" s="507">
        <v>1</v>
      </c>
      <c r="L278" s="507" t="s">
        <v>501</v>
      </c>
      <c r="M278" s="471">
        <v>34750</v>
      </c>
      <c r="N278" s="471">
        <v>13600</v>
      </c>
      <c r="O278" s="471">
        <v>8430</v>
      </c>
      <c r="P278" s="471">
        <v>3400</v>
      </c>
      <c r="Q278" s="471">
        <v>5080</v>
      </c>
      <c r="R278" s="471">
        <v>4610</v>
      </c>
      <c r="S278" s="471">
        <v>540</v>
      </c>
      <c r="T278" s="471">
        <v>950</v>
      </c>
      <c r="U278" s="471">
        <v>2710</v>
      </c>
      <c r="V278" s="471">
        <v>220</v>
      </c>
      <c r="W278" s="471">
        <v>130</v>
      </c>
      <c r="X278" s="471">
        <v>3620</v>
      </c>
      <c r="Y278" s="471">
        <v>3990</v>
      </c>
      <c r="Z278" s="471">
        <v>6550</v>
      </c>
      <c r="AA278" s="471">
        <v>3720</v>
      </c>
      <c r="AB278" s="471">
        <v>21150</v>
      </c>
    </row>
    <row r="279" spans="1:28">
      <c r="A279" s="452">
        <v>13184</v>
      </c>
      <c r="B279" s="452" t="s">
        <v>803</v>
      </c>
      <c r="E279" s="507">
        <v>2</v>
      </c>
      <c r="F279" s="507" t="s">
        <v>340</v>
      </c>
      <c r="G279" s="507">
        <v>1</v>
      </c>
      <c r="H279" s="507" t="s">
        <v>521</v>
      </c>
      <c r="I279" s="507">
        <v>1</v>
      </c>
      <c r="J279" s="507" t="s">
        <v>474</v>
      </c>
      <c r="K279" s="507">
        <v>1</v>
      </c>
      <c r="L279" s="507" t="s">
        <v>509</v>
      </c>
      <c r="M279" s="471">
        <v>20</v>
      </c>
      <c r="N279" s="475" t="s">
        <v>58</v>
      </c>
      <c r="O279" s="475" t="s">
        <v>58</v>
      </c>
      <c r="P279" s="475" t="s">
        <v>58</v>
      </c>
      <c r="Q279" s="475" t="s">
        <v>58</v>
      </c>
      <c r="R279" s="475" t="s">
        <v>58</v>
      </c>
      <c r="S279" s="475" t="s">
        <v>58</v>
      </c>
      <c r="T279" s="475" t="s">
        <v>58</v>
      </c>
      <c r="U279" s="475" t="s">
        <v>58</v>
      </c>
      <c r="V279" s="475" t="s">
        <v>58</v>
      </c>
      <c r="W279" s="475" t="s">
        <v>58</v>
      </c>
      <c r="X279" s="475" t="s">
        <v>58</v>
      </c>
      <c r="Y279" s="475" t="s">
        <v>58</v>
      </c>
      <c r="Z279" s="475" t="s">
        <v>58</v>
      </c>
      <c r="AA279" s="475" t="s">
        <v>58</v>
      </c>
      <c r="AB279" s="471">
        <v>20</v>
      </c>
    </row>
    <row r="280" spans="1:28">
      <c r="A280" s="452">
        <v>13185</v>
      </c>
      <c r="B280" s="452" t="s">
        <v>803</v>
      </c>
      <c r="E280" s="507">
        <v>2</v>
      </c>
      <c r="F280" s="507" t="s">
        <v>340</v>
      </c>
      <c r="G280" s="507">
        <v>1</v>
      </c>
      <c r="H280" s="507" t="s">
        <v>522</v>
      </c>
      <c r="I280" s="507">
        <v>1</v>
      </c>
      <c r="J280" s="507" t="s">
        <v>304</v>
      </c>
      <c r="K280" s="507">
        <v>1</v>
      </c>
      <c r="L280" s="507" t="s">
        <v>304</v>
      </c>
      <c r="M280" s="471">
        <v>1260</v>
      </c>
      <c r="N280" s="471">
        <v>710</v>
      </c>
      <c r="O280" s="471">
        <v>700</v>
      </c>
      <c r="P280" s="471">
        <v>110</v>
      </c>
      <c r="Q280" s="471">
        <v>300</v>
      </c>
      <c r="R280" s="471">
        <v>400</v>
      </c>
      <c r="S280" s="471">
        <v>100</v>
      </c>
      <c r="T280" s="471">
        <v>70</v>
      </c>
      <c r="U280" s="471">
        <v>540</v>
      </c>
      <c r="V280" s="471">
        <v>50</v>
      </c>
      <c r="W280" s="471">
        <v>70</v>
      </c>
      <c r="X280" s="471">
        <v>180</v>
      </c>
      <c r="Y280" s="471">
        <v>40</v>
      </c>
      <c r="Z280" s="471">
        <v>80</v>
      </c>
      <c r="AA280" s="471">
        <v>80</v>
      </c>
      <c r="AB280" s="471">
        <v>510</v>
      </c>
    </row>
    <row r="281" spans="1:28">
      <c r="A281" s="452">
        <v>13186</v>
      </c>
      <c r="B281" s="452" t="s">
        <v>803</v>
      </c>
      <c r="E281" s="507">
        <v>2</v>
      </c>
      <c r="F281" s="507" t="s">
        <v>340</v>
      </c>
      <c r="G281" s="507">
        <v>1</v>
      </c>
      <c r="H281" s="507" t="s">
        <v>549</v>
      </c>
      <c r="I281" s="507">
        <v>1</v>
      </c>
      <c r="J281" s="507" t="s">
        <v>304</v>
      </c>
      <c r="K281" s="507">
        <v>1</v>
      </c>
      <c r="L281" s="507" t="s">
        <v>304</v>
      </c>
      <c r="M281" s="471">
        <v>12030</v>
      </c>
      <c r="N281" s="471">
        <v>8950</v>
      </c>
      <c r="O281" s="471">
        <v>5630</v>
      </c>
      <c r="P281" s="471">
        <v>2180</v>
      </c>
      <c r="Q281" s="471">
        <v>3260</v>
      </c>
      <c r="R281" s="471">
        <v>4830</v>
      </c>
      <c r="S281" s="471">
        <v>380</v>
      </c>
      <c r="T281" s="471">
        <v>740</v>
      </c>
      <c r="U281" s="471">
        <v>850</v>
      </c>
      <c r="V281" s="471">
        <v>220</v>
      </c>
      <c r="W281" s="471">
        <v>40</v>
      </c>
      <c r="X281" s="471">
        <v>4010</v>
      </c>
      <c r="Y281" s="471">
        <v>5440</v>
      </c>
      <c r="Z281" s="471">
        <v>6440</v>
      </c>
      <c r="AA281" s="471">
        <v>6190</v>
      </c>
      <c r="AB281" s="471">
        <v>3070</v>
      </c>
    </row>
    <row r="282" spans="1:28">
      <c r="A282" s="452">
        <v>13187</v>
      </c>
      <c r="B282" s="452" t="s">
        <v>803</v>
      </c>
      <c r="E282" s="507">
        <v>2</v>
      </c>
      <c r="F282" s="507" t="s">
        <v>341</v>
      </c>
      <c r="G282" s="507">
        <v>1</v>
      </c>
      <c r="H282" s="507" t="s">
        <v>304</v>
      </c>
      <c r="I282" s="507">
        <v>1</v>
      </c>
      <c r="J282" s="507" t="s">
        <v>304</v>
      </c>
      <c r="K282" s="507">
        <v>1</v>
      </c>
      <c r="L282" s="507" t="s">
        <v>304</v>
      </c>
      <c r="M282" s="471">
        <v>211240</v>
      </c>
      <c r="N282" s="471">
        <v>121560</v>
      </c>
      <c r="O282" s="471">
        <v>97590</v>
      </c>
      <c r="P282" s="471">
        <v>27850</v>
      </c>
      <c r="Q282" s="471">
        <v>51870</v>
      </c>
      <c r="R282" s="471">
        <v>66730</v>
      </c>
      <c r="S282" s="471">
        <v>8130</v>
      </c>
      <c r="T282" s="471">
        <v>10170</v>
      </c>
      <c r="U282" s="471">
        <v>53480</v>
      </c>
      <c r="V282" s="471">
        <v>2920</v>
      </c>
      <c r="W282" s="471">
        <v>1200</v>
      </c>
      <c r="X282" s="471">
        <v>50270</v>
      </c>
      <c r="Y282" s="471">
        <v>50880</v>
      </c>
      <c r="Z282" s="471">
        <v>60370</v>
      </c>
      <c r="AA282" s="471">
        <v>48490</v>
      </c>
      <c r="AB282" s="471">
        <v>83490</v>
      </c>
    </row>
    <row r="283" spans="1:28">
      <c r="A283" s="452">
        <v>13188</v>
      </c>
      <c r="B283" s="452" t="s">
        <v>803</v>
      </c>
      <c r="E283" s="507">
        <v>2</v>
      </c>
      <c r="F283" s="507" t="s">
        <v>341</v>
      </c>
      <c r="G283" s="507">
        <v>1</v>
      </c>
      <c r="H283" s="507" t="s">
        <v>521</v>
      </c>
      <c r="I283" s="507">
        <v>1</v>
      </c>
      <c r="J283" s="507" t="s">
        <v>304</v>
      </c>
      <c r="K283" s="507">
        <v>1</v>
      </c>
      <c r="L283" s="507" t="s">
        <v>304</v>
      </c>
      <c r="M283" s="471">
        <v>209180</v>
      </c>
      <c r="N283" s="471">
        <v>120110</v>
      </c>
      <c r="O283" s="471">
        <v>96250</v>
      </c>
      <c r="P283" s="471">
        <v>27510</v>
      </c>
      <c r="Q283" s="471">
        <v>51390</v>
      </c>
      <c r="R283" s="471">
        <v>66150</v>
      </c>
      <c r="S283" s="471">
        <v>8040</v>
      </c>
      <c r="T283" s="471">
        <v>9910</v>
      </c>
      <c r="U283" s="471">
        <v>52230</v>
      </c>
      <c r="V283" s="471">
        <v>2920</v>
      </c>
      <c r="W283" s="471">
        <v>1200</v>
      </c>
      <c r="X283" s="471">
        <v>49760</v>
      </c>
      <c r="Y283" s="471">
        <v>50610</v>
      </c>
      <c r="Z283" s="471">
        <v>60050</v>
      </c>
      <c r="AA283" s="471">
        <v>48270</v>
      </c>
      <c r="AB283" s="471">
        <v>82990</v>
      </c>
    </row>
    <row r="284" spans="1:28">
      <c r="A284" s="452">
        <v>13189</v>
      </c>
      <c r="B284" s="452" t="s">
        <v>803</v>
      </c>
      <c r="E284" s="507">
        <v>2</v>
      </c>
      <c r="F284" s="507" t="s">
        <v>341</v>
      </c>
      <c r="G284" s="507">
        <v>1</v>
      </c>
      <c r="H284" s="507" t="s">
        <v>521</v>
      </c>
      <c r="I284" s="507">
        <v>1</v>
      </c>
      <c r="J284" s="507" t="s">
        <v>304</v>
      </c>
      <c r="K284" s="507">
        <v>1</v>
      </c>
      <c r="L284" s="507" t="s">
        <v>496</v>
      </c>
      <c r="M284" s="471">
        <v>71800</v>
      </c>
      <c r="N284" s="471">
        <v>45010</v>
      </c>
      <c r="O284" s="471">
        <v>42660</v>
      </c>
      <c r="P284" s="471">
        <v>13460</v>
      </c>
      <c r="Q284" s="471">
        <v>19200</v>
      </c>
      <c r="R284" s="471">
        <v>23910</v>
      </c>
      <c r="S284" s="471">
        <v>3090</v>
      </c>
      <c r="T284" s="471">
        <v>5190</v>
      </c>
      <c r="U284" s="471">
        <v>37770</v>
      </c>
      <c r="V284" s="471">
        <v>1200</v>
      </c>
      <c r="W284" s="471">
        <v>750</v>
      </c>
      <c r="X284" s="471">
        <v>16970</v>
      </c>
      <c r="Y284" s="471">
        <v>10220</v>
      </c>
      <c r="Z284" s="471">
        <v>15580</v>
      </c>
      <c r="AA284" s="471">
        <v>4810</v>
      </c>
      <c r="AB284" s="471">
        <v>22290</v>
      </c>
    </row>
    <row r="285" spans="1:28">
      <c r="A285" s="452">
        <v>13190</v>
      </c>
      <c r="B285" s="452" t="s">
        <v>803</v>
      </c>
      <c r="E285" s="507">
        <v>2</v>
      </c>
      <c r="F285" s="507" t="s">
        <v>341</v>
      </c>
      <c r="G285" s="507">
        <v>1</v>
      </c>
      <c r="H285" s="507" t="s">
        <v>521</v>
      </c>
      <c r="I285" s="507">
        <v>1</v>
      </c>
      <c r="J285" s="507" t="s">
        <v>304</v>
      </c>
      <c r="K285" s="507">
        <v>1</v>
      </c>
      <c r="L285" s="507" t="s">
        <v>500</v>
      </c>
      <c r="M285" s="471">
        <v>4470</v>
      </c>
      <c r="N285" s="471">
        <v>1830</v>
      </c>
      <c r="O285" s="471">
        <v>1630</v>
      </c>
      <c r="P285" s="471">
        <v>440</v>
      </c>
      <c r="Q285" s="471">
        <v>500</v>
      </c>
      <c r="R285" s="471">
        <v>540</v>
      </c>
      <c r="S285" s="471">
        <v>230</v>
      </c>
      <c r="T285" s="471">
        <v>220</v>
      </c>
      <c r="U285" s="471">
        <v>1380</v>
      </c>
      <c r="V285" s="471">
        <v>50</v>
      </c>
      <c r="W285" s="471">
        <v>30</v>
      </c>
      <c r="X285" s="471">
        <v>390</v>
      </c>
      <c r="Y285" s="471">
        <v>130</v>
      </c>
      <c r="Z285" s="471">
        <v>350</v>
      </c>
      <c r="AA285" s="471">
        <v>180</v>
      </c>
      <c r="AB285" s="471">
        <v>2030</v>
      </c>
    </row>
    <row r="286" spans="1:28">
      <c r="A286" s="452">
        <v>13191</v>
      </c>
      <c r="B286" s="452" t="s">
        <v>803</v>
      </c>
      <c r="E286" s="507">
        <v>2</v>
      </c>
      <c r="F286" s="507" t="s">
        <v>341</v>
      </c>
      <c r="G286" s="507">
        <v>1</v>
      </c>
      <c r="H286" s="507" t="s">
        <v>521</v>
      </c>
      <c r="I286" s="507">
        <v>1</v>
      </c>
      <c r="J286" s="507" t="s">
        <v>304</v>
      </c>
      <c r="K286" s="507">
        <v>1</v>
      </c>
      <c r="L286" s="507" t="s">
        <v>501</v>
      </c>
      <c r="M286" s="471">
        <v>132760</v>
      </c>
      <c r="N286" s="471">
        <v>73220</v>
      </c>
      <c r="O286" s="471">
        <v>51940</v>
      </c>
      <c r="P286" s="471">
        <v>13600</v>
      </c>
      <c r="Q286" s="471">
        <v>31690</v>
      </c>
      <c r="R286" s="471">
        <v>41670</v>
      </c>
      <c r="S286" s="471">
        <v>4720</v>
      </c>
      <c r="T286" s="471">
        <v>4500</v>
      </c>
      <c r="U286" s="471">
        <v>13080</v>
      </c>
      <c r="V286" s="471">
        <v>1670</v>
      </c>
      <c r="W286" s="471">
        <v>420</v>
      </c>
      <c r="X286" s="471">
        <v>32390</v>
      </c>
      <c r="Y286" s="471">
        <v>40270</v>
      </c>
      <c r="Z286" s="471">
        <v>44110</v>
      </c>
      <c r="AA286" s="471">
        <v>43280</v>
      </c>
      <c r="AB286" s="471">
        <v>58590</v>
      </c>
    </row>
    <row r="287" spans="1:28">
      <c r="A287" s="452">
        <v>13192</v>
      </c>
      <c r="B287" s="452" t="s">
        <v>803</v>
      </c>
      <c r="E287" s="507">
        <v>2</v>
      </c>
      <c r="F287" s="507" t="s">
        <v>341</v>
      </c>
      <c r="G287" s="507">
        <v>1</v>
      </c>
      <c r="H287" s="507" t="s">
        <v>521</v>
      </c>
      <c r="I287" s="507">
        <v>1</v>
      </c>
      <c r="J287" s="507" t="s">
        <v>304</v>
      </c>
      <c r="K287" s="507">
        <v>1</v>
      </c>
      <c r="L287" s="507" t="s">
        <v>509</v>
      </c>
      <c r="M287" s="471">
        <v>160</v>
      </c>
      <c r="N287" s="471">
        <v>50</v>
      </c>
      <c r="O287" s="471">
        <v>20</v>
      </c>
      <c r="P287" s="475" t="s">
        <v>58</v>
      </c>
      <c r="Q287" s="475" t="s">
        <v>58</v>
      </c>
      <c r="R287" s="471">
        <v>20</v>
      </c>
      <c r="S287" s="475" t="s">
        <v>58</v>
      </c>
      <c r="T287" s="475" t="s">
        <v>58</v>
      </c>
      <c r="U287" s="475" t="s">
        <v>58</v>
      </c>
      <c r="V287" s="475" t="s">
        <v>58</v>
      </c>
      <c r="W287" s="475" t="s">
        <v>58</v>
      </c>
      <c r="X287" s="471">
        <v>20</v>
      </c>
      <c r="Y287" s="475" t="s">
        <v>58</v>
      </c>
      <c r="Z287" s="471">
        <v>20</v>
      </c>
      <c r="AA287" s="475" t="s">
        <v>58</v>
      </c>
      <c r="AB287" s="471">
        <v>80</v>
      </c>
    </row>
    <row r="288" spans="1:28">
      <c r="A288" s="452">
        <v>13193</v>
      </c>
      <c r="B288" s="452" t="s">
        <v>803</v>
      </c>
      <c r="E288" s="507">
        <v>2</v>
      </c>
      <c r="F288" s="507" t="s">
        <v>341</v>
      </c>
      <c r="G288" s="507">
        <v>1</v>
      </c>
      <c r="H288" s="507" t="s">
        <v>521</v>
      </c>
      <c r="I288" s="507">
        <v>1</v>
      </c>
      <c r="J288" s="507" t="s">
        <v>473</v>
      </c>
      <c r="K288" s="507">
        <v>1</v>
      </c>
      <c r="L288" s="507" t="s">
        <v>304</v>
      </c>
      <c r="M288" s="471">
        <v>117560</v>
      </c>
      <c r="N288" s="471">
        <v>84340</v>
      </c>
      <c r="O288" s="471">
        <v>69920</v>
      </c>
      <c r="P288" s="471">
        <v>18930</v>
      </c>
      <c r="Q288" s="471">
        <v>33440</v>
      </c>
      <c r="R288" s="471">
        <v>48290</v>
      </c>
      <c r="S288" s="471">
        <v>5000</v>
      </c>
      <c r="T288" s="471">
        <v>6900</v>
      </c>
      <c r="U288" s="471">
        <v>42020</v>
      </c>
      <c r="V288" s="471">
        <v>1940</v>
      </c>
      <c r="W288" s="471">
        <v>990</v>
      </c>
      <c r="X288" s="471">
        <v>38600</v>
      </c>
      <c r="Y288" s="471">
        <v>35820</v>
      </c>
      <c r="Z288" s="471">
        <v>43630</v>
      </c>
      <c r="AA288" s="471">
        <v>31940</v>
      </c>
      <c r="AB288" s="471">
        <v>33220</v>
      </c>
    </row>
    <row r="289" spans="1:28">
      <c r="A289" s="452">
        <v>13194</v>
      </c>
      <c r="B289" s="452" t="s">
        <v>803</v>
      </c>
      <c r="E289" s="507">
        <v>2</v>
      </c>
      <c r="F289" s="507" t="s">
        <v>341</v>
      </c>
      <c r="G289" s="507">
        <v>1</v>
      </c>
      <c r="H289" s="507" t="s">
        <v>521</v>
      </c>
      <c r="I289" s="507">
        <v>1</v>
      </c>
      <c r="J289" s="507" t="s">
        <v>473</v>
      </c>
      <c r="K289" s="507">
        <v>1</v>
      </c>
      <c r="L289" s="507" t="s">
        <v>496</v>
      </c>
      <c r="M289" s="471">
        <v>63350</v>
      </c>
      <c r="N289" s="471">
        <v>43020</v>
      </c>
      <c r="O289" s="471">
        <v>40810</v>
      </c>
      <c r="P289" s="471">
        <v>13160</v>
      </c>
      <c r="Q289" s="471">
        <v>18590</v>
      </c>
      <c r="R289" s="471">
        <v>23310</v>
      </c>
      <c r="S289" s="471">
        <v>3030</v>
      </c>
      <c r="T289" s="471">
        <v>5100</v>
      </c>
      <c r="U289" s="471">
        <v>36240</v>
      </c>
      <c r="V289" s="471">
        <v>1180</v>
      </c>
      <c r="W289" s="471">
        <v>730</v>
      </c>
      <c r="X289" s="471">
        <v>16570</v>
      </c>
      <c r="Y289" s="471">
        <v>9890</v>
      </c>
      <c r="Z289" s="471">
        <v>15130</v>
      </c>
      <c r="AA289" s="471">
        <v>4690</v>
      </c>
      <c r="AB289" s="471">
        <v>20330</v>
      </c>
    </row>
    <row r="290" spans="1:28">
      <c r="A290" s="452">
        <v>13195</v>
      </c>
      <c r="B290" s="452" t="s">
        <v>803</v>
      </c>
      <c r="E290" s="507">
        <v>2</v>
      </c>
      <c r="F290" s="507" t="s">
        <v>341</v>
      </c>
      <c r="G290" s="507">
        <v>1</v>
      </c>
      <c r="H290" s="507" t="s">
        <v>521</v>
      </c>
      <c r="I290" s="507">
        <v>1</v>
      </c>
      <c r="J290" s="507" t="s">
        <v>473</v>
      </c>
      <c r="K290" s="507">
        <v>1</v>
      </c>
      <c r="L290" s="507" t="s">
        <v>500</v>
      </c>
      <c r="M290" s="471">
        <v>1700</v>
      </c>
      <c r="N290" s="471">
        <v>940</v>
      </c>
      <c r="O290" s="471">
        <v>890</v>
      </c>
      <c r="P290" s="471">
        <v>300</v>
      </c>
      <c r="Q290" s="471">
        <v>320</v>
      </c>
      <c r="R290" s="471">
        <v>420</v>
      </c>
      <c r="S290" s="471">
        <v>190</v>
      </c>
      <c r="T290" s="471">
        <v>140</v>
      </c>
      <c r="U290" s="471">
        <v>650</v>
      </c>
      <c r="V290" s="471">
        <v>30</v>
      </c>
      <c r="W290" s="471">
        <v>30</v>
      </c>
      <c r="X290" s="471">
        <v>200</v>
      </c>
      <c r="Y290" s="471">
        <v>90</v>
      </c>
      <c r="Z290" s="471">
        <v>230</v>
      </c>
      <c r="AA290" s="471">
        <v>110</v>
      </c>
      <c r="AB290" s="471">
        <v>760</v>
      </c>
    </row>
    <row r="291" spans="1:28">
      <c r="A291" s="452">
        <v>13196</v>
      </c>
      <c r="B291" s="452" t="s">
        <v>803</v>
      </c>
      <c r="E291" s="507">
        <v>2</v>
      </c>
      <c r="F291" s="507" t="s">
        <v>341</v>
      </c>
      <c r="G291" s="507">
        <v>1</v>
      </c>
      <c r="H291" s="507" t="s">
        <v>521</v>
      </c>
      <c r="I291" s="507">
        <v>1</v>
      </c>
      <c r="J291" s="507" t="s">
        <v>473</v>
      </c>
      <c r="K291" s="507">
        <v>1</v>
      </c>
      <c r="L291" s="507" t="s">
        <v>501</v>
      </c>
      <c r="M291" s="471">
        <v>52410</v>
      </c>
      <c r="N291" s="471">
        <v>40360</v>
      </c>
      <c r="O291" s="471">
        <v>28220</v>
      </c>
      <c r="P291" s="471">
        <v>5470</v>
      </c>
      <c r="Q291" s="471">
        <v>14530</v>
      </c>
      <c r="R291" s="471">
        <v>24570</v>
      </c>
      <c r="S291" s="471">
        <v>1770</v>
      </c>
      <c r="T291" s="471">
        <v>1650</v>
      </c>
      <c r="U291" s="471">
        <v>5130</v>
      </c>
      <c r="V291" s="471">
        <v>740</v>
      </c>
      <c r="W291" s="471">
        <v>230</v>
      </c>
      <c r="X291" s="471">
        <v>21840</v>
      </c>
      <c r="Y291" s="471">
        <v>25840</v>
      </c>
      <c r="Z291" s="471">
        <v>28250</v>
      </c>
      <c r="AA291" s="471">
        <v>27140</v>
      </c>
      <c r="AB291" s="471">
        <v>12060</v>
      </c>
    </row>
    <row r="292" spans="1:28">
      <c r="A292" s="452">
        <v>13197</v>
      </c>
      <c r="B292" s="452" t="s">
        <v>803</v>
      </c>
      <c r="E292" s="507">
        <v>2</v>
      </c>
      <c r="F292" s="507" t="s">
        <v>341</v>
      </c>
      <c r="G292" s="507">
        <v>1</v>
      </c>
      <c r="H292" s="507" t="s">
        <v>521</v>
      </c>
      <c r="I292" s="507">
        <v>1</v>
      </c>
      <c r="J292" s="507" t="s">
        <v>473</v>
      </c>
      <c r="K292" s="507">
        <v>1</v>
      </c>
      <c r="L292" s="507" t="s">
        <v>509</v>
      </c>
      <c r="M292" s="471">
        <v>90</v>
      </c>
      <c r="N292" s="471">
        <v>20</v>
      </c>
      <c r="O292" s="475" t="s">
        <v>58</v>
      </c>
      <c r="P292" s="475" t="s">
        <v>58</v>
      </c>
      <c r="Q292" s="475" t="s">
        <v>58</v>
      </c>
      <c r="R292" s="475" t="s">
        <v>58</v>
      </c>
      <c r="S292" s="475" t="s">
        <v>58</v>
      </c>
      <c r="T292" s="475" t="s">
        <v>58</v>
      </c>
      <c r="U292" s="475" t="s">
        <v>58</v>
      </c>
      <c r="V292" s="475" t="s">
        <v>58</v>
      </c>
      <c r="W292" s="475" t="s">
        <v>58</v>
      </c>
      <c r="X292" s="475" t="s">
        <v>58</v>
      </c>
      <c r="Y292" s="475" t="s">
        <v>58</v>
      </c>
      <c r="Z292" s="471">
        <v>20</v>
      </c>
      <c r="AA292" s="475" t="s">
        <v>58</v>
      </c>
      <c r="AB292" s="471">
        <v>70</v>
      </c>
    </row>
    <row r="293" spans="1:28">
      <c r="A293" s="452">
        <v>13198</v>
      </c>
      <c r="B293" s="452" t="s">
        <v>803</v>
      </c>
      <c r="E293" s="507">
        <v>2</v>
      </c>
      <c r="F293" s="507" t="s">
        <v>341</v>
      </c>
      <c r="G293" s="507">
        <v>1</v>
      </c>
      <c r="H293" s="507" t="s">
        <v>521</v>
      </c>
      <c r="I293" s="507">
        <v>1</v>
      </c>
      <c r="J293" s="507" t="s">
        <v>474</v>
      </c>
      <c r="K293" s="507">
        <v>1</v>
      </c>
      <c r="L293" s="507" t="s">
        <v>304</v>
      </c>
      <c r="M293" s="471">
        <v>85540</v>
      </c>
      <c r="N293" s="471">
        <v>35770</v>
      </c>
      <c r="O293" s="471">
        <v>26340</v>
      </c>
      <c r="P293" s="471">
        <v>8580</v>
      </c>
      <c r="Q293" s="471">
        <v>17950</v>
      </c>
      <c r="R293" s="471">
        <v>17860</v>
      </c>
      <c r="S293" s="471">
        <v>3040</v>
      </c>
      <c r="T293" s="471">
        <v>3010</v>
      </c>
      <c r="U293" s="471">
        <v>10210</v>
      </c>
      <c r="V293" s="471">
        <v>980</v>
      </c>
      <c r="W293" s="471">
        <v>210</v>
      </c>
      <c r="X293" s="471">
        <v>11160</v>
      </c>
      <c r="Y293" s="471">
        <v>14790</v>
      </c>
      <c r="Z293" s="471">
        <v>16420</v>
      </c>
      <c r="AA293" s="471">
        <v>16330</v>
      </c>
      <c r="AB293" s="471">
        <v>49780</v>
      </c>
    </row>
    <row r="294" spans="1:28">
      <c r="A294" s="452">
        <v>13199</v>
      </c>
      <c r="B294" s="452" t="s">
        <v>803</v>
      </c>
      <c r="E294" s="507">
        <v>2</v>
      </c>
      <c r="F294" s="507" t="s">
        <v>341</v>
      </c>
      <c r="G294" s="507">
        <v>1</v>
      </c>
      <c r="H294" s="507" t="s">
        <v>521</v>
      </c>
      <c r="I294" s="507">
        <v>1</v>
      </c>
      <c r="J294" s="507" t="s">
        <v>474</v>
      </c>
      <c r="K294" s="507">
        <v>1</v>
      </c>
      <c r="L294" s="507" t="s">
        <v>496</v>
      </c>
      <c r="M294" s="471">
        <v>3960</v>
      </c>
      <c r="N294" s="471">
        <v>2000</v>
      </c>
      <c r="O294" s="471">
        <v>1860</v>
      </c>
      <c r="P294" s="471">
        <v>300</v>
      </c>
      <c r="Q294" s="471">
        <v>610</v>
      </c>
      <c r="R294" s="471">
        <v>610</v>
      </c>
      <c r="S294" s="471">
        <v>50</v>
      </c>
      <c r="T294" s="471">
        <v>90</v>
      </c>
      <c r="U294" s="471">
        <v>1530</v>
      </c>
      <c r="V294" s="471">
        <v>20</v>
      </c>
      <c r="W294" s="471">
        <v>20</v>
      </c>
      <c r="X294" s="471">
        <v>400</v>
      </c>
      <c r="Y294" s="471">
        <v>320</v>
      </c>
      <c r="Z294" s="471">
        <v>450</v>
      </c>
      <c r="AA294" s="471">
        <v>120</v>
      </c>
      <c r="AB294" s="471">
        <v>1960</v>
      </c>
    </row>
    <row r="295" spans="1:28">
      <c r="A295" s="452">
        <v>13200</v>
      </c>
      <c r="B295" s="452" t="s">
        <v>803</v>
      </c>
      <c r="E295" s="507">
        <v>2</v>
      </c>
      <c r="F295" s="507" t="s">
        <v>341</v>
      </c>
      <c r="G295" s="507">
        <v>1</v>
      </c>
      <c r="H295" s="507" t="s">
        <v>521</v>
      </c>
      <c r="I295" s="507">
        <v>1</v>
      </c>
      <c r="J295" s="507" t="s">
        <v>474</v>
      </c>
      <c r="K295" s="507">
        <v>1</v>
      </c>
      <c r="L295" s="507" t="s">
        <v>500</v>
      </c>
      <c r="M295" s="471">
        <v>2160</v>
      </c>
      <c r="N295" s="471">
        <v>890</v>
      </c>
      <c r="O295" s="471">
        <v>730</v>
      </c>
      <c r="P295" s="471">
        <v>140</v>
      </c>
      <c r="Q295" s="471">
        <v>180</v>
      </c>
      <c r="R295" s="471">
        <v>120</v>
      </c>
      <c r="S295" s="471">
        <v>40</v>
      </c>
      <c r="T295" s="471">
        <v>80</v>
      </c>
      <c r="U295" s="471">
        <v>730</v>
      </c>
      <c r="V295" s="471">
        <v>20</v>
      </c>
      <c r="W295" s="475" t="s">
        <v>58</v>
      </c>
      <c r="X295" s="471">
        <v>190</v>
      </c>
      <c r="Y295" s="471">
        <v>40</v>
      </c>
      <c r="Z295" s="471">
        <v>120</v>
      </c>
      <c r="AA295" s="471">
        <v>80</v>
      </c>
      <c r="AB295" s="471">
        <v>1270</v>
      </c>
    </row>
    <row r="296" spans="1:28">
      <c r="A296" s="452">
        <v>13201</v>
      </c>
      <c r="B296" s="452" t="s">
        <v>803</v>
      </c>
      <c r="E296" s="507">
        <v>2</v>
      </c>
      <c r="F296" s="507" t="s">
        <v>341</v>
      </c>
      <c r="G296" s="507">
        <v>1</v>
      </c>
      <c r="H296" s="507" t="s">
        <v>521</v>
      </c>
      <c r="I296" s="507">
        <v>1</v>
      </c>
      <c r="J296" s="507" t="s">
        <v>474</v>
      </c>
      <c r="K296" s="507">
        <v>1</v>
      </c>
      <c r="L296" s="507" t="s">
        <v>501</v>
      </c>
      <c r="M296" s="471">
        <v>79400</v>
      </c>
      <c r="N296" s="471">
        <v>32860</v>
      </c>
      <c r="O296" s="471">
        <v>23720</v>
      </c>
      <c r="P296" s="471">
        <v>8130</v>
      </c>
      <c r="Q296" s="471">
        <v>17160</v>
      </c>
      <c r="R296" s="471">
        <v>17110</v>
      </c>
      <c r="S296" s="471">
        <v>2950</v>
      </c>
      <c r="T296" s="471">
        <v>2840</v>
      </c>
      <c r="U296" s="471">
        <v>7950</v>
      </c>
      <c r="V296" s="471">
        <v>940</v>
      </c>
      <c r="W296" s="471">
        <v>190</v>
      </c>
      <c r="X296" s="471">
        <v>10550</v>
      </c>
      <c r="Y296" s="471">
        <v>14430</v>
      </c>
      <c r="Z296" s="471">
        <v>15860</v>
      </c>
      <c r="AA296" s="471">
        <v>16130</v>
      </c>
      <c r="AB296" s="471">
        <v>46540</v>
      </c>
    </row>
    <row r="297" spans="1:28">
      <c r="A297" s="452">
        <v>13202</v>
      </c>
      <c r="B297" s="452" t="s">
        <v>803</v>
      </c>
      <c r="E297" s="507">
        <v>2</v>
      </c>
      <c r="F297" s="507" t="s">
        <v>341</v>
      </c>
      <c r="G297" s="507">
        <v>1</v>
      </c>
      <c r="H297" s="507" t="s">
        <v>521</v>
      </c>
      <c r="I297" s="507">
        <v>1</v>
      </c>
      <c r="J297" s="507" t="s">
        <v>474</v>
      </c>
      <c r="K297" s="507">
        <v>1</v>
      </c>
      <c r="L297" s="507" t="s">
        <v>509</v>
      </c>
      <c r="M297" s="471">
        <v>30</v>
      </c>
      <c r="N297" s="471">
        <v>20</v>
      </c>
      <c r="O297" s="471">
        <v>20</v>
      </c>
      <c r="P297" s="475" t="s">
        <v>58</v>
      </c>
      <c r="Q297" s="475" t="s">
        <v>58</v>
      </c>
      <c r="R297" s="471">
        <v>20</v>
      </c>
      <c r="S297" s="475" t="s">
        <v>58</v>
      </c>
      <c r="T297" s="475" t="s">
        <v>58</v>
      </c>
      <c r="U297" s="475" t="s">
        <v>58</v>
      </c>
      <c r="V297" s="475" t="s">
        <v>58</v>
      </c>
      <c r="W297" s="475" t="s">
        <v>58</v>
      </c>
      <c r="X297" s="471">
        <v>20</v>
      </c>
      <c r="Y297" s="475" t="s">
        <v>58</v>
      </c>
      <c r="Z297" s="475" t="s">
        <v>58</v>
      </c>
      <c r="AA297" s="475" t="s">
        <v>58</v>
      </c>
      <c r="AB297" s="471">
        <v>10</v>
      </c>
    </row>
    <row r="298" spans="1:28">
      <c r="A298" s="452">
        <v>13203</v>
      </c>
      <c r="B298" s="452" t="s">
        <v>803</v>
      </c>
      <c r="E298" s="507">
        <v>2</v>
      </c>
      <c r="F298" s="507" t="s">
        <v>341</v>
      </c>
      <c r="G298" s="507">
        <v>1</v>
      </c>
      <c r="H298" s="507" t="s">
        <v>522</v>
      </c>
      <c r="I298" s="507">
        <v>1</v>
      </c>
      <c r="J298" s="507" t="s">
        <v>304</v>
      </c>
      <c r="K298" s="507">
        <v>1</v>
      </c>
      <c r="L298" s="507" t="s">
        <v>304</v>
      </c>
      <c r="M298" s="471">
        <v>2060</v>
      </c>
      <c r="N298" s="471">
        <v>1450</v>
      </c>
      <c r="O298" s="471">
        <v>1340</v>
      </c>
      <c r="P298" s="471">
        <v>350</v>
      </c>
      <c r="Q298" s="471">
        <v>480</v>
      </c>
      <c r="R298" s="471">
        <v>580</v>
      </c>
      <c r="S298" s="471">
        <v>90</v>
      </c>
      <c r="T298" s="471">
        <v>260</v>
      </c>
      <c r="U298" s="471">
        <v>1250</v>
      </c>
      <c r="V298" s="475" t="s">
        <v>58</v>
      </c>
      <c r="W298" s="475" t="s">
        <v>58</v>
      </c>
      <c r="X298" s="471">
        <v>510</v>
      </c>
      <c r="Y298" s="471">
        <v>260</v>
      </c>
      <c r="Z298" s="471">
        <v>320</v>
      </c>
      <c r="AA298" s="471">
        <v>220</v>
      </c>
      <c r="AB298" s="471">
        <v>500</v>
      </c>
    </row>
    <row r="299" spans="1:28">
      <c r="A299" s="452">
        <v>13204</v>
      </c>
      <c r="B299" s="452" t="s">
        <v>803</v>
      </c>
      <c r="E299" s="507">
        <v>2</v>
      </c>
      <c r="F299" s="507" t="s">
        <v>341</v>
      </c>
      <c r="G299" s="507">
        <v>1</v>
      </c>
      <c r="H299" s="507" t="s">
        <v>549</v>
      </c>
      <c r="I299" s="507">
        <v>1</v>
      </c>
      <c r="J299" s="507" t="s">
        <v>304</v>
      </c>
      <c r="K299" s="507">
        <v>1</v>
      </c>
      <c r="L299" s="507" t="s">
        <v>304</v>
      </c>
      <c r="M299" s="471">
        <v>38500</v>
      </c>
      <c r="N299" s="471">
        <v>30790</v>
      </c>
      <c r="O299" s="471">
        <v>23790</v>
      </c>
      <c r="P299" s="471">
        <v>6730</v>
      </c>
      <c r="Q299" s="471">
        <v>16540</v>
      </c>
      <c r="R299" s="471">
        <v>20840</v>
      </c>
      <c r="S299" s="471">
        <v>2090</v>
      </c>
      <c r="T299" s="471">
        <v>1690</v>
      </c>
      <c r="U299" s="471">
        <v>4370</v>
      </c>
      <c r="V299" s="471">
        <v>510</v>
      </c>
      <c r="W299" s="471">
        <v>250</v>
      </c>
      <c r="X299" s="471">
        <v>15630</v>
      </c>
      <c r="Y299" s="471">
        <v>19360</v>
      </c>
      <c r="Z299" s="471">
        <v>21280</v>
      </c>
      <c r="AA299" s="471">
        <v>21600</v>
      </c>
      <c r="AB299" s="471">
        <v>7710</v>
      </c>
    </row>
    <row r="300" spans="1:28">
      <c r="A300" s="452">
        <v>13205</v>
      </c>
      <c r="B300" s="452" t="s">
        <v>803</v>
      </c>
      <c r="E300" s="507">
        <v>2</v>
      </c>
      <c r="F300" s="507" t="s">
        <v>342</v>
      </c>
      <c r="G300" s="507">
        <v>1</v>
      </c>
      <c r="H300" s="507" t="s">
        <v>304</v>
      </c>
      <c r="I300" s="507">
        <v>1</v>
      </c>
      <c r="J300" s="507" t="s">
        <v>304</v>
      </c>
      <c r="K300" s="507">
        <v>1</v>
      </c>
      <c r="L300" s="507" t="s">
        <v>304</v>
      </c>
      <c r="M300" s="471">
        <v>17630</v>
      </c>
      <c r="N300" s="471">
        <v>9720</v>
      </c>
      <c r="O300" s="471">
        <v>8870</v>
      </c>
      <c r="P300" s="471">
        <v>3050</v>
      </c>
      <c r="Q300" s="471">
        <v>4730</v>
      </c>
      <c r="R300" s="471">
        <v>4910</v>
      </c>
      <c r="S300" s="471">
        <v>890</v>
      </c>
      <c r="T300" s="471">
        <v>1700</v>
      </c>
      <c r="U300" s="471">
        <v>5960</v>
      </c>
      <c r="V300" s="471">
        <v>350</v>
      </c>
      <c r="W300" s="471">
        <v>150</v>
      </c>
      <c r="X300" s="471">
        <v>2950</v>
      </c>
      <c r="Y300" s="471">
        <v>2260</v>
      </c>
      <c r="Z300" s="471">
        <v>3170</v>
      </c>
      <c r="AA300" s="471">
        <v>1550</v>
      </c>
      <c r="AB300" s="471">
        <v>7450</v>
      </c>
    </row>
    <row r="301" spans="1:28">
      <c r="A301" s="452">
        <v>13206</v>
      </c>
      <c r="B301" s="452" t="s">
        <v>803</v>
      </c>
      <c r="E301" s="507">
        <v>2</v>
      </c>
      <c r="F301" s="507" t="s">
        <v>342</v>
      </c>
      <c r="G301" s="507">
        <v>1</v>
      </c>
      <c r="H301" s="507" t="s">
        <v>521</v>
      </c>
      <c r="I301" s="507">
        <v>1</v>
      </c>
      <c r="J301" s="507" t="s">
        <v>304</v>
      </c>
      <c r="K301" s="507">
        <v>1</v>
      </c>
      <c r="L301" s="507" t="s">
        <v>304</v>
      </c>
      <c r="M301" s="471">
        <v>16890</v>
      </c>
      <c r="N301" s="471">
        <v>9310</v>
      </c>
      <c r="O301" s="471">
        <v>8480</v>
      </c>
      <c r="P301" s="471">
        <v>2960</v>
      </c>
      <c r="Q301" s="471">
        <v>4550</v>
      </c>
      <c r="R301" s="471">
        <v>4760</v>
      </c>
      <c r="S301" s="471">
        <v>840</v>
      </c>
      <c r="T301" s="471">
        <v>1610</v>
      </c>
      <c r="U301" s="471">
        <v>5650</v>
      </c>
      <c r="V301" s="471">
        <v>320</v>
      </c>
      <c r="W301" s="471">
        <v>140</v>
      </c>
      <c r="X301" s="471">
        <v>2870</v>
      </c>
      <c r="Y301" s="471">
        <v>2200</v>
      </c>
      <c r="Z301" s="471">
        <v>3110</v>
      </c>
      <c r="AA301" s="471">
        <v>1490</v>
      </c>
      <c r="AB301" s="471">
        <v>7130</v>
      </c>
    </row>
    <row r="302" spans="1:28">
      <c r="A302" s="452">
        <v>13207</v>
      </c>
      <c r="B302" s="452" t="s">
        <v>803</v>
      </c>
      <c r="E302" s="507">
        <v>2</v>
      </c>
      <c r="F302" s="507" t="s">
        <v>342</v>
      </c>
      <c r="G302" s="507">
        <v>1</v>
      </c>
      <c r="H302" s="507" t="s">
        <v>521</v>
      </c>
      <c r="I302" s="507">
        <v>1</v>
      </c>
      <c r="J302" s="507" t="s">
        <v>304</v>
      </c>
      <c r="K302" s="507">
        <v>1</v>
      </c>
      <c r="L302" s="507" t="s">
        <v>496</v>
      </c>
      <c r="M302" s="471">
        <v>13250</v>
      </c>
      <c r="N302" s="471">
        <v>8060</v>
      </c>
      <c r="O302" s="471">
        <v>7480</v>
      </c>
      <c r="P302" s="471">
        <v>2340</v>
      </c>
      <c r="Q302" s="471">
        <v>3780</v>
      </c>
      <c r="R302" s="471">
        <v>4050</v>
      </c>
      <c r="S302" s="471">
        <v>710</v>
      </c>
      <c r="T302" s="471">
        <v>1360</v>
      </c>
      <c r="U302" s="471">
        <v>5310</v>
      </c>
      <c r="V302" s="471">
        <v>290</v>
      </c>
      <c r="W302" s="471">
        <v>130</v>
      </c>
      <c r="X302" s="471">
        <v>2690</v>
      </c>
      <c r="Y302" s="471">
        <v>1870</v>
      </c>
      <c r="Z302" s="471">
        <v>2480</v>
      </c>
      <c r="AA302" s="471">
        <v>1100</v>
      </c>
      <c r="AB302" s="471">
        <v>4940</v>
      </c>
    </row>
    <row r="303" spans="1:28">
      <c r="A303" s="452">
        <v>13208</v>
      </c>
      <c r="B303" s="452" t="s">
        <v>803</v>
      </c>
      <c r="E303" s="507">
        <v>2</v>
      </c>
      <c r="F303" s="507" t="s">
        <v>342</v>
      </c>
      <c r="G303" s="507">
        <v>1</v>
      </c>
      <c r="H303" s="507" t="s">
        <v>521</v>
      </c>
      <c r="I303" s="507">
        <v>1</v>
      </c>
      <c r="J303" s="507" t="s">
        <v>304</v>
      </c>
      <c r="K303" s="507">
        <v>1</v>
      </c>
      <c r="L303" s="507" t="s">
        <v>500</v>
      </c>
      <c r="M303" s="471">
        <v>500</v>
      </c>
      <c r="N303" s="471">
        <v>130</v>
      </c>
      <c r="O303" s="471">
        <v>120</v>
      </c>
      <c r="P303" s="471">
        <v>40</v>
      </c>
      <c r="Q303" s="471">
        <v>70</v>
      </c>
      <c r="R303" s="471">
        <v>60</v>
      </c>
      <c r="S303" s="471">
        <v>10</v>
      </c>
      <c r="T303" s="471">
        <v>20</v>
      </c>
      <c r="U303" s="471">
        <v>80</v>
      </c>
      <c r="V303" s="471">
        <v>20</v>
      </c>
      <c r="W303" s="475" t="s">
        <v>58</v>
      </c>
      <c r="X303" s="471">
        <v>10</v>
      </c>
      <c r="Y303" s="475" t="s">
        <v>58</v>
      </c>
      <c r="Z303" s="471">
        <v>0</v>
      </c>
      <c r="AA303" s="471">
        <v>10</v>
      </c>
      <c r="AB303" s="471">
        <v>300</v>
      </c>
    </row>
    <row r="304" spans="1:28">
      <c r="A304" s="452">
        <v>13209</v>
      </c>
      <c r="B304" s="452" t="s">
        <v>803</v>
      </c>
      <c r="E304" s="507">
        <v>2</v>
      </c>
      <c r="F304" s="507" t="s">
        <v>342</v>
      </c>
      <c r="G304" s="507">
        <v>1</v>
      </c>
      <c r="H304" s="507" t="s">
        <v>521</v>
      </c>
      <c r="I304" s="507">
        <v>1</v>
      </c>
      <c r="J304" s="507" t="s">
        <v>304</v>
      </c>
      <c r="K304" s="507">
        <v>1</v>
      </c>
      <c r="L304" s="507" t="s">
        <v>501</v>
      </c>
      <c r="M304" s="471">
        <v>3130</v>
      </c>
      <c r="N304" s="471">
        <v>1100</v>
      </c>
      <c r="O304" s="471">
        <v>870</v>
      </c>
      <c r="P304" s="471">
        <v>570</v>
      </c>
      <c r="Q304" s="471">
        <v>690</v>
      </c>
      <c r="R304" s="471">
        <v>630</v>
      </c>
      <c r="S304" s="471">
        <v>110</v>
      </c>
      <c r="T304" s="471">
        <v>220</v>
      </c>
      <c r="U304" s="471">
        <v>250</v>
      </c>
      <c r="V304" s="471">
        <v>10</v>
      </c>
      <c r="W304" s="471">
        <v>10</v>
      </c>
      <c r="X304" s="471">
        <v>170</v>
      </c>
      <c r="Y304" s="471">
        <v>320</v>
      </c>
      <c r="Z304" s="471">
        <v>620</v>
      </c>
      <c r="AA304" s="471">
        <v>380</v>
      </c>
      <c r="AB304" s="471">
        <v>1890</v>
      </c>
    </row>
    <row r="305" spans="1:28">
      <c r="A305" s="452">
        <v>13210</v>
      </c>
      <c r="B305" s="452" t="s">
        <v>803</v>
      </c>
      <c r="E305" s="507">
        <v>2</v>
      </c>
      <c r="F305" s="507" t="s">
        <v>342</v>
      </c>
      <c r="G305" s="507">
        <v>1</v>
      </c>
      <c r="H305" s="507" t="s">
        <v>521</v>
      </c>
      <c r="I305" s="507">
        <v>1</v>
      </c>
      <c r="J305" s="507" t="s">
        <v>304</v>
      </c>
      <c r="K305" s="507">
        <v>1</v>
      </c>
      <c r="L305" s="507" t="s">
        <v>509</v>
      </c>
      <c r="M305" s="471">
        <v>10</v>
      </c>
      <c r="N305" s="471">
        <v>10</v>
      </c>
      <c r="O305" s="471">
        <v>10</v>
      </c>
      <c r="P305" s="471">
        <v>10</v>
      </c>
      <c r="Q305" s="471">
        <v>10</v>
      </c>
      <c r="R305" s="471">
        <v>10</v>
      </c>
      <c r="S305" s="471">
        <v>10</v>
      </c>
      <c r="T305" s="471">
        <v>10</v>
      </c>
      <c r="U305" s="475" t="s">
        <v>58</v>
      </c>
      <c r="V305" s="471">
        <v>10</v>
      </c>
      <c r="W305" s="475" t="s">
        <v>58</v>
      </c>
      <c r="X305" s="471">
        <v>10</v>
      </c>
      <c r="Y305" s="471">
        <v>10</v>
      </c>
      <c r="Z305" s="475" t="s">
        <v>58</v>
      </c>
      <c r="AA305" s="475" t="s">
        <v>58</v>
      </c>
      <c r="AB305" s="475" t="s">
        <v>58</v>
      </c>
    </row>
    <row r="306" spans="1:28">
      <c r="A306" s="452">
        <v>13211</v>
      </c>
      <c r="B306" s="452" t="s">
        <v>803</v>
      </c>
      <c r="E306" s="507">
        <v>2</v>
      </c>
      <c r="F306" s="507" t="s">
        <v>342</v>
      </c>
      <c r="G306" s="507">
        <v>1</v>
      </c>
      <c r="H306" s="507" t="s">
        <v>521</v>
      </c>
      <c r="I306" s="507">
        <v>1</v>
      </c>
      <c r="J306" s="507" t="s">
        <v>473</v>
      </c>
      <c r="K306" s="507">
        <v>1</v>
      </c>
      <c r="L306" s="507" t="s">
        <v>304</v>
      </c>
      <c r="M306" s="471">
        <v>12470</v>
      </c>
      <c r="N306" s="471">
        <v>7930</v>
      </c>
      <c r="O306" s="471">
        <v>7340</v>
      </c>
      <c r="P306" s="471">
        <v>2340</v>
      </c>
      <c r="Q306" s="471">
        <v>3720</v>
      </c>
      <c r="R306" s="471">
        <v>4030</v>
      </c>
      <c r="S306" s="471">
        <v>710</v>
      </c>
      <c r="T306" s="471">
        <v>1390</v>
      </c>
      <c r="U306" s="471">
        <v>5250</v>
      </c>
      <c r="V306" s="471">
        <v>320</v>
      </c>
      <c r="W306" s="471">
        <v>120</v>
      </c>
      <c r="X306" s="471">
        <v>2660</v>
      </c>
      <c r="Y306" s="471">
        <v>1860</v>
      </c>
      <c r="Z306" s="471">
        <v>2450</v>
      </c>
      <c r="AA306" s="471">
        <v>1090</v>
      </c>
      <c r="AB306" s="471">
        <v>4540</v>
      </c>
    </row>
    <row r="307" spans="1:28">
      <c r="A307" s="452">
        <v>13212</v>
      </c>
      <c r="B307" s="452" t="s">
        <v>803</v>
      </c>
      <c r="E307" s="507">
        <v>2</v>
      </c>
      <c r="F307" s="507" t="s">
        <v>342</v>
      </c>
      <c r="G307" s="507">
        <v>1</v>
      </c>
      <c r="H307" s="507" t="s">
        <v>521</v>
      </c>
      <c r="I307" s="507">
        <v>1</v>
      </c>
      <c r="J307" s="507" t="s">
        <v>473</v>
      </c>
      <c r="K307" s="507">
        <v>1</v>
      </c>
      <c r="L307" s="507" t="s">
        <v>496</v>
      </c>
      <c r="M307" s="471">
        <v>12330</v>
      </c>
      <c r="N307" s="471">
        <v>7830</v>
      </c>
      <c r="O307" s="471">
        <v>7260</v>
      </c>
      <c r="P307" s="471">
        <v>2300</v>
      </c>
      <c r="Q307" s="471">
        <v>3670</v>
      </c>
      <c r="R307" s="471">
        <v>3990</v>
      </c>
      <c r="S307" s="471">
        <v>690</v>
      </c>
      <c r="T307" s="471">
        <v>1360</v>
      </c>
      <c r="U307" s="471">
        <v>5190</v>
      </c>
      <c r="V307" s="471">
        <v>280</v>
      </c>
      <c r="W307" s="471">
        <v>120</v>
      </c>
      <c r="X307" s="471">
        <v>2620</v>
      </c>
      <c r="Y307" s="471">
        <v>1850</v>
      </c>
      <c r="Z307" s="471">
        <v>2430</v>
      </c>
      <c r="AA307" s="471">
        <v>1070</v>
      </c>
      <c r="AB307" s="471">
        <v>4500</v>
      </c>
    </row>
    <row r="308" spans="1:28">
      <c r="A308" s="452">
        <v>13213</v>
      </c>
      <c r="B308" s="452" t="s">
        <v>803</v>
      </c>
      <c r="E308" s="507">
        <v>2</v>
      </c>
      <c r="F308" s="507" t="s">
        <v>342</v>
      </c>
      <c r="G308" s="507">
        <v>1</v>
      </c>
      <c r="H308" s="507" t="s">
        <v>521</v>
      </c>
      <c r="I308" s="507">
        <v>1</v>
      </c>
      <c r="J308" s="507" t="s">
        <v>473</v>
      </c>
      <c r="K308" s="507">
        <v>1</v>
      </c>
      <c r="L308" s="507" t="s">
        <v>500</v>
      </c>
      <c r="M308" s="471">
        <v>90</v>
      </c>
      <c r="N308" s="471">
        <v>50</v>
      </c>
      <c r="O308" s="471">
        <v>50</v>
      </c>
      <c r="P308" s="471">
        <v>20</v>
      </c>
      <c r="Q308" s="471">
        <v>30</v>
      </c>
      <c r="R308" s="471">
        <v>20</v>
      </c>
      <c r="S308" s="471">
        <v>10</v>
      </c>
      <c r="T308" s="471">
        <v>20</v>
      </c>
      <c r="U308" s="471">
        <v>40</v>
      </c>
      <c r="V308" s="471">
        <v>20</v>
      </c>
      <c r="W308" s="475" t="s">
        <v>58</v>
      </c>
      <c r="X308" s="475" t="s">
        <v>58</v>
      </c>
      <c r="Y308" s="475" t="s">
        <v>58</v>
      </c>
      <c r="Z308" s="471">
        <v>0</v>
      </c>
      <c r="AA308" s="471">
        <v>10</v>
      </c>
      <c r="AB308" s="471">
        <v>40</v>
      </c>
    </row>
    <row r="309" spans="1:28">
      <c r="A309" s="452">
        <v>13214</v>
      </c>
      <c r="B309" s="452" t="s">
        <v>803</v>
      </c>
      <c r="E309" s="507">
        <v>2</v>
      </c>
      <c r="F309" s="507" t="s">
        <v>342</v>
      </c>
      <c r="G309" s="507">
        <v>1</v>
      </c>
      <c r="H309" s="507" t="s">
        <v>521</v>
      </c>
      <c r="I309" s="507">
        <v>1</v>
      </c>
      <c r="J309" s="507" t="s">
        <v>473</v>
      </c>
      <c r="K309" s="507">
        <v>1</v>
      </c>
      <c r="L309" s="507" t="s">
        <v>501</v>
      </c>
      <c r="M309" s="471">
        <v>40</v>
      </c>
      <c r="N309" s="471">
        <v>40</v>
      </c>
      <c r="O309" s="471">
        <v>20</v>
      </c>
      <c r="P309" s="471">
        <v>10</v>
      </c>
      <c r="Q309" s="471">
        <v>10</v>
      </c>
      <c r="R309" s="471">
        <v>10</v>
      </c>
      <c r="S309" s="471">
        <v>10</v>
      </c>
      <c r="T309" s="471">
        <v>10</v>
      </c>
      <c r="U309" s="471">
        <v>20</v>
      </c>
      <c r="V309" s="471">
        <v>10</v>
      </c>
      <c r="W309" s="475" t="s">
        <v>58</v>
      </c>
      <c r="X309" s="471">
        <v>40</v>
      </c>
      <c r="Y309" s="471">
        <v>10</v>
      </c>
      <c r="Z309" s="471">
        <v>20</v>
      </c>
      <c r="AA309" s="471">
        <v>10</v>
      </c>
      <c r="AB309" s="475" t="s">
        <v>58</v>
      </c>
    </row>
    <row r="310" spans="1:28">
      <c r="A310" s="452">
        <v>13215</v>
      </c>
      <c r="B310" s="452" t="s">
        <v>803</v>
      </c>
      <c r="E310" s="507">
        <v>2</v>
      </c>
      <c r="F310" s="507" t="s">
        <v>342</v>
      </c>
      <c r="G310" s="507">
        <v>1</v>
      </c>
      <c r="H310" s="507" t="s">
        <v>521</v>
      </c>
      <c r="I310" s="507">
        <v>1</v>
      </c>
      <c r="J310" s="507" t="s">
        <v>473</v>
      </c>
      <c r="K310" s="507">
        <v>1</v>
      </c>
      <c r="L310" s="507" t="s">
        <v>509</v>
      </c>
      <c r="M310" s="471">
        <v>10</v>
      </c>
      <c r="N310" s="471">
        <v>10</v>
      </c>
      <c r="O310" s="471">
        <v>10</v>
      </c>
      <c r="P310" s="471">
        <v>10</v>
      </c>
      <c r="Q310" s="471">
        <v>10</v>
      </c>
      <c r="R310" s="471">
        <v>10</v>
      </c>
      <c r="S310" s="471">
        <v>10</v>
      </c>
      <c r="T310" s="471">
        <v>10</v>
      </c>
      <c r="U310" s="475" t="s">
        <v>58</v>
      </c>
      <c r="V310" s="471">
        <v>10</v>
      </c>
      <c r="W310" s="475" t="s">
        <v>58</v>
      </c>
      <c r="X310" s="471">
        <v>10</v>
      </c>
      <c r="Y310" s="475" t="s">
        <v>58</v>
      </c>
      <c r="Z310" s="475" t="s">
        <v>58</v>
      </c>
      <c r="AA310" s="475" t="s">
        <v>58</v>
      </c>
      <c r="AB310" s="475" t="s">
        <v>58</v>
      </c>
    </row>
    <row r="311" spans="1:28">
      <c r="A311" s="452">
        <v>13216</v>
      </c>
      <c r="B311" s="452" t="s">
        <v>803</v>
      </c>
      <c r="E311" s="507">
        <v>2</v>
      </c>
      <c r="F311" s="507" t="s">
        <v>342</v>
      </c>
      <c r="G311" s="507">
        <v>1</v>
      </c>
      <c r="H311" s="507" t="s">
        <v>521</v>
      </c>
      <c r="I311" s="507">
        <v>1</v>
      </c>
      <c r="J311" s="507" t="s">
        <v>474</v>
      </c>
      <c r="K311" s="507">
        <v>1</v>
      </c>
      <c r="L311" s="507" t="s">
        <v>304</v>
      </c>
      <c r="M311" s="471">
        <v>3970</v>
      </c>
      <c r="N311" s="471">
        <v>1380</v>
      </c>
      <c r="O311" s="471">
        <v>1140</v>
      </c>
      <c r="P311" s="471">
        <v>620</v>
      </c>
      <c r="Q311" s="471">
        <v>830</v>
      </c>
      <c r="R311" s="471">
        <v>720</v>
      </c>
      <c r="S311" s="471">
        <v>140</v>
      </c>
      <c r="T311" s="471">
        <v>220</v>
      </c>
      <c r="U311" s="471">
        <v>390</v>
      </c>
      <c r="V311" s="471">
        <v>10</v>
      </c>
      <c r="W311" s="471">
        <v>20</v>
      </c>
      <c r="X311" s="471">
        <v>210</v>
      </c>
      <c r="Y311" s="471">
        <v>340</v>
      </c>
      <c r="Z311" s="471">
        <v>660</v>
      </c>
      <c r="AA311" s="471">
        <v>400</v>
      </c>
      <c r="AB311" s="471">
        <v>2590</v>
      </c>
    </row>
    <row r="312" spans="1:28">
      <c r="A312" s="452">
        <v>13217</v>
      </c>
      <c r="B312" s="452" t="s">
        <v>803</v>
      </c>
      <c r="E312" s="507">
        <v>2</v>
      </c>
      <c r="F312" s="507" t="s">
        <v>342</v>
      </c>
      <c r="G312" s="507">
        <v>1</v>
      </c>
      <c r="H312" s="507" t="s">
        <v>521</v>
      </c>
      <c r="I312" s="507">
        <v>1</v>
      </c>
      <c r="J312" s="507" t="s">
        <v>474</v>
      </c>
      <c r="K312" s="507">
        <v>1</v>
      </c>
      <c r="L312" s="507" t="s">
        <v>496</v>
      </c>
      <c r="M312" s="471">
        <v>680</v>
      </c>
      <c r="N312" s="471">
        <v>230</v>
      </c>
      <c r="O312" s="471">
        <v>220</v>
      </c>
      <c r="P312" s="471">
        <v>40</v>
      </c>
      <c r="Q312" s="471">
        <v>110</v>
      </c>
      <c r="R312" s="471">
        <v>60</v>
      </c>
      <c r="S312" s="471">
        <v>20</v>
      </c>
      <c r="T312" s="471">
        <v>10</v>
      </c>
      <c r="U312" s="471">
        <v>120</v>
      </c>
      <c r="V312" s="471">
        <v>10</v>
      </c>
      <c r="W312" s="471">
        <v>10</v>
      </c>
      <c r="X312" s="471">
        <v>70</v>
      </c>
      <c r="Y312" s="471">
        <v>20</v>
      </c>
      <c r="Z312" s="471">
        <v>50</v>
      </c>
      <c r="AA312" s="471">
        <v>20</v>
      </c>
      <c r="AB312" s="471">
        <v>450</v>
      </c>
    </row>
    <row r="313" spans="1:28">
      <c r="A313" s="452">
        <v>13218</v>
      </c>
      <c r="B313" s="452" t="s">
        <v>803</v>
      </c>
      <c r="E313" s="507">
        <v>2</v>
      </c>
      <c r="F313" s="507" t="s">
        <v>342</v>
      </c>
      <c r="G313" s="507">
        <v>1</v>
      </c>
      <c r="H313" s="507" t="s">
        <v>521</v>
      </c>
      <c r="I313" s="507">
        <v>1</v>
      </c>
      <c r="J313" s="507" t="s">
        <v>474</v>
      </c>
      <c r="K313" s="507">
        <v>1</v>
      </c>
      <c r="L313" s="507" t="s">
        <v>500</v>
      </c>
      <c r="M313" s="471">
        <v>340</v>
      </c>
      <c r="N313" s="471">
        <v>80</v>
      </c>
      <c r="O313" s="471">
        <v>70</v>
      </c>
      <c r="P313" s="471">
        <v>20</v>
      </c>
      <c r="Q313" s="471">
        <v>40</v>
      </c>
      <c r="R313" s="471">
        <v>40</v>
      </c>
      <c r="S313" s="471">
        <v>10</v>
      </c>
      <c r="T313" s="475" t="s">
        <v>58</v>
      </c>
      <c r="U313" s="471">
        <v>40</v>
      </c>
      <c r="V313" s="475" t="s">
        <v>58</v>
      </c>
      <c r="W313" s="475" t="s">
        <v>58</v>
      </c>
      <c r="X313" s="471">
        <v>10</v>
      </c>
      <c r="Y313" s="475" t="s">
        <v>58</v>
      </c>
      <c r="Z313" s="475" t="s">
        <v>58</v>
      </c>
      <c r="AA313" s="475" t="s">
        <v>58</v>
      </c>
      <c r="AB313" s="471">
        <v>260</v>
      </c>
    </row>
    <row r="314" spans="1:28">
      <c r="A314" s="452">
        <v>13219</v>
      </c>
      <c r="B314" s="452" t="s">
        <v>803</v>
      </c>
      <c r="E314" s="507">
        <v>2</v>
      </c>
      <c r="F314" s="507" t="s">
        <v>342</v>
      </c>
      <c r="G314" s="507">
        <v>1</v>
      </c>
      <c r="H314" s="507" t="s">
        <v>521</v>
      </c>
      <c r="I314" s="507">
        <v>1</v>
      </c>
      <c r="J314" s="507" t="s">
        <v>474</v>
      </c>
      <c r="K314" s="507">
        <v>1</v>
      </c>
      <c r="L314" s="507" t="s">
        <v>501</v>
      </c>
      <c r="M314" s="471">
        <v>2950</v>
      </c>
      <c r="N314" s="471">
        <v>1060</v>
      </c>
      <c r="O314" s="471">
        <v>850</v>
      </c>
      <c r="P314" s="471">
        <v>550</v>
      </c>
      <c r="Q314" s="471">
        <v>680</v>
      </c>
      <c r="R314" s="471">
        <v>620</v>
      </c>
      <c r="S314" s="471">
        <v>110</v>
      </c>
      <c r="T314" s="471">
        <v>210</v>
      </c>
      <c r="U314" s="471">
        <v>240</v>
      </c>
      <c r="V314" s="475" t="s">
        <v>58</v>
      </c>
      <c r="W314" s="471">
        <v>10</v>
      </c>
      <c r="X314" s="471">
        <v>130</v>
      </c>
      <c r="Y314" s="471">
        <v>310</v>
      </c>
      <c r="Z314" s="471">
        <v>600</v>
      </c>
      <c r="AA314" s="471">
        <v>370</v>
      </c>
      <c r="AB314" s="471">
        <v>1890</v>
      </c>
    </row>
    <row r="315" spans="1:28">
      <c r="A315" s="452">
        <v>13220</v>
      </c>
      <c r="B315" s="452" t="s">
        <v>803</v>
      </c>
      <c r="E315" s="507">
        <v>2</v>
      </c>
      <c r="F315" s="507" t="s">
        <v>342</v>
      </c>
      <c r="G315" s="507">
        <v>1</v>
      </c>
      <c r="H315" s="507" t="s">
        <v>521</v>
      </c>
      <c r="I315" s="507">
        <v>1</v>
      </c>
      <c r="J315" s="507" t="s">
        <v>474</v>
      </c>
      <c r="K315" s="507">
        <v>1</v>
      </c>
      <c r="L315" s="507" t="s">
        <v>509</v>
      </c>
      <c r="M315" s="471">
        <v>10</v>
      </c>
      <c r="N315" s="471">
        <v>10</v>
      </c>
      <c r="O315" s="475" t="s">
        <v>58</v>
      </c>
      <c r="P315" s="475" t="s">
        <v>58</v>
      </c>
      <c r="Q315" s="475" t="s">
        <v>58</v>
      </c>
      <c r="R315" s="475" t="s">
        <v>58</v>
      </c>
      <c r="S315" s="475" t="s">
        <v>58</v>
      </c>
      <c r="T315" s="475" t="s">
        <v>58</v>
      </c>
      <c r="U315" s="475" t="s">
        <v>58</v>
      </c>
      <c r="V315" s="475" t="s">
        <v>58</v>
      </c>
      <c r="W315" s="475" t="s">
        <v>58</v>
      </c>
      <c r="X315" s="475" t="s">
        <v>58</v>
      </c>
      <c r="Y315" s="471">
        <v>10</v>
      </c>
      <c r="Z315" s="475" t="s">
        <v>58</v>
      </c>
      <c r="AA315" s="475" t="s">
        <v>58</v>
      </c>
      <c r="AB315" s="475" t="s">
        <v>58</v>
      </c>
    </row>
    <row r="316" spans="1:28">
      <c r="A316" s="452">
        <v>13221</v>
      </c>
      <c r="B316" s="452" t="s">
        <v>803</v>
      </c>
      <c r="E316" s="507">
        <v>2</v>
      </c>
      <c r="F316" s="507" t="s">
        <v>342</v>
      </c>
      <c r="G316" s="507">
        <v>1</v>
      </c>
      <c r="H316" s="507" t="s">
        <v>522</v>
      </c>
      <c r="I316" s="507">
        <v>1</v>
      </c>
      <c r="J316" s="507" t="s">
        <v>304</v>
      </c>
      <c r="K316" s="507">
        <v>1</v>
      </c>
      <c r="L316" s="507" t="s">
        <v>304</v>
      </c>
      <c r="M316" s="471">
        <v>730</v>
      </c>
      <c r="N316" s="471">
        <v>410</v>
      </c>
      <c r="O316" s="471">
        <v>390</v>
      </c>
      <c r="P316" s="471">
        <v>90</v>
      </c>
      <c r="Q316" s="471">
        <v>180</v>
      </c>
      <c r="R316" s="471">
        <v>160</v>
      </c>
      <c r="S316" s="471">
        <v>50</v>
      </c>
      <c r="T316" s="471">
        <v>90</v>
      </c>
      <c r="U316" s="471">
        <v>310</v>
      </c>
      <c r="V316" s="471">
        <v>30</v>
      </c>
      <c r="W316" s="471">
        <v>10</v>
      </c>
      <c r="X316" s="471">
        <v>70</v>
      </c>
      <c r="Y316" s="471">
        <v>60</v>
      </c>
      <c r="Z316" s="471">
        <v>60</v>
      </c>
      <c r="AA316" s="471">
        <v>60</v>
      </c>
      <c r="AB316" s="471">
        <v>320</v>
      </c>
    </row>
    <row r="317" spans="1:28">
      <c r="A317" s="452">
        <v>13222</v>
      </c>
      <c r="B317" s="452" t="s">
        <v>803</v>
      </c>
      <c r="E317" s="507">
        <v>2</v>
      </c>
      <c r="F317" s="507" t="s">
        <v>342</v>
      </c>
      <c r="G317" s="507">
        <v>1</v>
      </c>
      <c r="H317" s="507" t="s">
        <v>549</v>
      </c>
      <c r="I317" s="507">
        <v>1</v>
      </c>
      <c r="J317" s="507" t="s">
        <v>304</v>
      </c>
      <c r="K317" s="507">
        <v>1</v>
      </c>
      <c r="L317" s="507" t="s">
        <v>304</v>
      </c>
      <c r="M317" s="471">
        <v>470</v>
      </c>
      <c r="N317" s="471">
        <v>370</v>
      </c>
      <c r="O317" s="471">
        <v>370</v>
      </c>
      <c r="P317" s="471">
        <v>360</v>
      </c>
      <c r="Q317" s="471">
        <v>370</v>
      </c>
      <c r="R317" s="471">
        <v>370</v>
      </c>
      <c r="S317" s="471">
        <v>80</v>
      </c>
      <c r="T317" s="471">
        <v>190</v>
      </c>
      <c r="U317" s="471">
        <v>40</v>
      </c>
      <c r="V317" s="475" t="s">
        <v>58</v>
      </c>
      <c r="W317" s="475" t="s">
        <v>58</v>
      </c>
      <c r="X317" s="471">
        <v>50</v>
      </c>
      <c r="Y317" s="471">
        <v>240</v>
      </c>
      <c r="Z317" s="471">
        <v>350</v>
      </c>
      <c r="AA317" s="471">
        <v>340</v>
      </c>
      <c r="AB317" s="471">
        <v>100</v>
      </c>
    </row>
    <row r="318" spans="1:28">
      <c r="A318" s="452">
        <v>13223</v>
      </c>
      <c r="B318" s="452" t="s">
        <v>803</v>
      </c>
      <c r="E318" s="507">
        <v>2</v>
      </c>
      <c r="F318" s="507" t="s">
        <v>343</v>
      </c>
      <c r="G318" s="507">
        <v>1</v>
      </c>
      <c r="H318" s="507" t="s">
        <v>304</v>
      </c>
      <c r="I318" s="507">
        <v>1</v>
      </c>
      <c r="J318" s="507" t="s">
        <v>304</v>
      </c>
      <c r="K318" s="507">
        <v>1</v>
      </c>
      <c r="L318" s="507" t="s">
        <v>304</v>
      </c>
      <c r="M318" s="471">
        <v>40890</v>
      </c>
      <c r="N318" s="471">
        <v>22390</v>
      </c>
      <c r="O318" s="471">
        <v>17050</v>
      </c>
      <c r="P318" s="471">
        <v>6080</v>
      </c>
      <c r="Q318" s="471">
        <v>9920</v>
      </c>
      <c r="R318" s="471">
        <v>12910</v>
      </c>
      <c r="S318" s="471">
        <v>2020</v>
      </c>
      <c r="T318" s="471">
        <v>2800</v>
      </c>
      <c r="U318" s="471">
        <v>7700</v>
      </c>
      <c r="V318" s="471">
        <v>780</v>
      </c>
      <c r="W318" s="471">
        <v>550</v>
      </c>
      <c r="X318" s="471">
        <v>10780</v>
      </c>
      <c r="Y318" s="471">
        <v>10690</v>
      </c>
      <c r="Z318" s="471">
        <v>12710</v>
      </c>
      <c r="AA318" s="471">
        <v>9890</v>
      </c>
      <c r="AB318" s="471">
        <v>16190</v>
      </c>
    </row>
    <row r="319" spans="1:28">
      <c r="A319" s="452">
        <v>13224</v>
      </c>
      <c r="B319" s="452" t="s">
        <v>803</v>
      </c>
      <c r="E319" s="507">
        <v>2</v>
      </c>
      <c r="F319" s="507" t="s">
        <v>343</v>
      </c>
      <c r="G319" s="507">
        <v>1</v>
      </c>
      <c r="H319" s="507" t="s">
        <v>521</v>
      </c>
      <c r="I319" s="507">
        <v>1</v>
      </c>
      <c r="J319" s="507" t="s">
        <v>304</v>
      </c>
      <c r="K319" s="507">
        <v>1</v>
      </c>
      <c r="L319" s="507" t="s">
        <v>304</v>
      </c>
      <c r="M319" s="471">
        <v>40600</v>
      </c>
      <c r="N319" s="471">
        <v>22240</v>
      </c>
      <c r="O319" s="471">
        <v>16900</v>
      </c>
      <c r="P319" s="471">
        <v>6030</v>
      </c>
      <c r="Q319" s="471">
        <v>9840</v>
      </c>
      <c r="R319" s="471">
        <v>12820</v>
      </c>
      <c r="S319" s="471">
        <v>2020</v>
      </c>
      <c r="T319" s="471">
        <v>2780</v>
      </c>
      <c r="U319" s="471">
        <v>7580</v>
      </c>
      <c r="V319" s="471">
        <v>770</v>
      </c>
      <c r="W319" s="471">
        <v>550</v>
      </c>
      <c r="X319" s="471">
        <v>10740</v>
      </c>
      <c r="Y319" s="471">
        <v>10670</v>
      </c>
      <c r="Z319" s="471">
        <v>12660</v>
      </c>
      <c r="AA319" s="471">
        <v>9870</v>
      </c>
      <c r="AB319" s="471">
        <v>16090</v>
      </c>
    </row>
    <row r="320" spans="1:28">
      <c r="A320" s="452">
        <v>13225</v>
      </c>
      <c r="B320" s="452" t="s">
        <v>803</v>
      </c>
      <c r="E320" s="507">
        <v>2</v>
      </c>
      <c r="F320" s="507" t="s">
        <v>343</v>
      </c>
      <c r="G320" s="507">
        <v>1</v>
      </c>
      <c r="H320" s="507" t="s">
        <v>521</v>
      </c>
      <c r="I320" s="507">
        <v>1</v>
      </c>
      <c r="J320" s="507" t="s">
        <v>304</v>
      </c>
      <c r="K320" s="507">
        <v>1</v>
      </c>
      <c r="L320" s="507" t="s">
        <v>496</v>
      </c>
      <c r="M320" s="471">
        <v>12360</v>
      </c>
      <c r="N320" s="471">
        <v>6660</v>
      </c>
      <c r="O320" s="471">
        <v>6250</v>
      </c>
      <c r="P320" s="471">
        <v>2360</v>
      </c>
      <c r="Q320" s="471">
        <v>3030</v>
      </c>
      <c r="R320" s="471">
        <v>3660</v>
      </c>
      <c r="S320" s="471">
        <v>560</v>
      </c>
      <c r="T320" s="471">
        <v>1010</v>
      </c>
      <c r="U320" s="471">
        <v>5470</v>
      </c>
      <c r="V320" s="471">
        <v>280</v>
      </c>
      <c r="W320" s="471">
        <v>130</v>
      </c>
      <c r="X320" s="471">
        <v>2880</v>
      </c>
      <c r="Y320" s="471">
        <v>2160</v>
      </c>
      <c r="Z320" s="471">
        <v>2720</v>
      </c>
      <c r="AA320" s="471">
        <v>820</v>
      </c>
      <c r="AB320" s="471">
        <v>4440</v>
      </c>
    </row>
    <row r="321" spans="1:28">
      <c r="A321" s="452">
        <v>13226</v>
      </c>
      <c r="B321" s="452" t="s">
        <v>803</v>
      </c>
      <c r="E321" s="507">
        <v>2</v>
      </c>
      <c r="F321" s="507" t="s">
        <v>343</v>
      </c>
      <c r="G321" s="507">
        <v>1</v>
      </c>
      <c r="H321" s="507" t="s">
        <v>521</v>
      </c>
      <c r="I321" s="507">
        <v>1</v>
      </c>
      <c r="J321" s="507" t="s">
        <v>304</v>
      </c>
      <c r="K321" s="507">
        <v>1</v>
      </c>
      <c r="L321" s="507" t="s">
        <v>500</v>
      </c>
      <c r="M321" s="471">
        <v>950</v>
      </c>
      <c r="N321" s="471">
        <v>560</v>
      </c>
      <c r="O321" s="471">
        <v>510</v>
      </c>
      <c r="P321" s="471">
        <v>40</v>
      </c>
      <c r="Q321" s="471">
        <v>80</v>
      </c>
      <c r="R321" s="471">
        <v>130</v>
      </c>
      <c r="S321" s="471">
        <v>30</v>
      </c>
      <c r="T321" s="471">
        <v>90</v>
      </c>
      <c r="U321" s="471">
        <v>440</v>
      </c>
      <c r="V321" s="471">
        <v>20</v>
      </c>
      <c r="W321" s="471">
        <v>10</v>
      </c>
      <c r="X321" s="471">
        <v>190</v>
      </c>
      <c r="Y321" s="471">
        <v>70</v>
      </c>
      <c r="Z321" s="471">
        <v>90</v>
      </c>
      <c r="AA321" s="471">
        <v>100</v>
      </c>
      <c r="AB321" s="471">
        <v>300</v>
      </c>
    </row>
    <row r="322" spans="1:28">
      <c r="A322" s="452">
        <v>13227</v>
      </c>
      <c r="B322" s="452" t="s">
        <v>803</v>
      </c>
      <c r="E322" s="507">
        <v>2</v>
      </c>
      <c r="F322" s="507" t="s">
        <v>343</v>
      </c>
      <c r="G322" s="507">
        <v>1</v>
      </c>
      <c r="H322" s="507" t="s">
        <v>521</v>
      </c>
      <c r="I322" s="507">
        <v>1</v>
      </c>
      <c r="J322" s="507" t="s">
        <v>304</v>
      </c>
      <c r="K322" s="507">
        <v>1</v>
      </c>
      <c r="L322" s="507" t="s">
        <v>501</v>
      </c>
      <c r="M322" s="471">
        <v>27220</v>
      </c>
      <c r="N322" s="471">
        <v>14990</v>
      </c>
      <c r="O322" s="471">
        <v>10110</v>
      </c>
      <c r="P322" s="471">
        <v>3620</v>
      </c>
      <c r="Q322" s="471">
        <v>6700</v>
      </c>
      <c r="R322" s="471">
        <v>9020</v>
      </c>
      <c r="S322" s="471">
        <v>1430</v>
      </c>
      <c r="T322" s="471">
        <v>1680</v>
      </c>
      <c r="U322" s="471">
        <v>1650</v>
      </c>
      <c r="V322" s="471">
        <v>480</v>
      </c>
      <c r="W322" s="471">
        <v>410</v>
      </c>
      <c r="X322" s="471">
        <v>7670</v>
      </c>
      <c r="Y322" s="471">
        <v>8440</v>
      </c>
      <c r="Z322" s="471">
        <v>9840</v>
      </c>
      <c r="AA322" s="471">
        <v>8940</v>
      </c>
      <c r="AB322" s="471">
        <v>11340</v>
      </c>
    </row>
    <row r="323" spans="1:28">
      <c r="A323" s="452">
        <v>13228</v>
      </c>
      <c r="B323" s="452" t="s">
        <v>803</v>
      </c>
      <c r="E323" s="507">
        <v>2</v>
      </c>
      <c r="F323" s="507" t="s">
        <v>343</v>
      </c>
      <c r="G323" s="507">
        <v>1</v>
      </c>
      <c r="H323" s="507" t="s">
        <v>521</v>
      </c>
      <c r="I323" s="507">
        <v>1</v>
      </c>
      <c r="J323" s="507" t="s">
        <v>304</v>
      </c>
      <c r="K323" s="507">
        <v>1</v>
      </c>
      <c r="L323" s="507" t="s">
        <v>509</v>
      </c>
      <c r="M323" s="471">
        <v>70</v>
      </c>
      <c r="N323" s="471">
        <v>30</v>
      </c>
      <c r="O323" s="471">
        <v>30</v>
      </c>
      <c r="P323" s="471">
        <v>10</v>
      </c>
      <c r="Q323" s="471">
        <v>20</v>
      </c>
      <c r="R323" s="471">
        <v>10</v>
      </c>
      <c r="S323" s="475" t="s">
        <v>58</v>
      </c>
      <c r="T323" s="475" t="s">
        <v>58</v>
      </c>
      <c r="U323" s="471">
        <v>30</v>
      </c>
      <c r="V323" s="475" t="s">
        <v>58</v>
      </c>
      <c r="W323" s="475" t="s">
        <v>58</v>
      </c>
      <c r="X323" s="471">
        <v>10</v>
      </c>
      <c r="Y323" s="471">
        <v>10</v>
      </c>
      <c r="Z323" s="471">
        <v>10</v>
      </c>
      <c r="AA323" s="471">
        <v>10</v>
      </c>
      <c r="AB323" s="471">
        <v>20</v>
      </c>
    </row>
    <row r="324" spans="1:28">
      <c r="A324" s="452">
        <v>13229</v>
      </c>
      <c r="B324" s="452" t="s">
        <v>803</v>
      </c>
      <c r="E324" s="507">
        <v>2</v>
      </c>
      <c r="F324" s="507" t="s">
        <v>343</v>
      </c>
      <c r="G324" s="507">
        <v>1</v>
      </c>
      <c r="H324" s="507" t="s">
        <v>521</v>
      </c>
      <c r="I324" s="507">
        <v>1</v>
      </c>
      <c r="J324" s="507" t="s">
        <v>473</v>
      </c>
      <c r="K324" s="507">
        <v>1</v>
      </c>
      <c r="L324" s="507" t="s">
        <v>304</v>
      </c>
      <c r="M324" s="471">
        <v>25760</v>
      </c>
      <c r="N324" s="471">
        <v>16990</v>
      </c>
      <c r="O324" s="471">
        <v>13280</v>
      </c>
      <c r="P324" s="471">
        <v>4230</v>
      </c>
      <c r="Q324" s="471">
        <v>7110</v>
      </c>
      <c r="R324" s="471">
        <v>9870</v>
      </c>
      <c r="S324" s="471">
        <v>1660</v>
      </c>
      <c r="T324" s="471">
        <v>2210</v>
      </c>
      <c r="U324" s="471">
        <v>6850</v>
      </c>
      <c r="V324" s="471">
        <v>700</v>
      </c>
      <c r="W324" s="471">
        <v>510</v>
      </c>
      <c r="X324" s="471">
        <v>8190</v>
      </c>
      <c r="Y324" s="471">
        <v>8040</v>
      </c>
      <c r="Z324" s="471">
        <v>9430</v>
      </c>
      <c r="AA324" s="471">
        <v>7290</v>
      </c>
      <c r="AB324" s="471">
        <v>8770</v>
      </c>
    </row>
    <row r="325" spans="1:28">
      <c r="A325" s="452">
        <v>13230</v>
      </c>
      <c r="B325" s="452" t="s">
        <v>803</v>
      </c>
      <c r="E325" s="507">
        <v>2</v>
      </c>
      <c r="F325" s="507" t="s">
        <v>343</v>
      </c>
      <c r="G325" s="507">
        <v>1</v>
      </c>
      <c r="H325" s="507" t="s">
        <v>521</v>
      </c>
      <c r="I325" s="507">
        <v>1</v>
      </c>
      <c r="J325" s="507" t="s">
        <v>473</v>
      </c>
      <c r="K325" s="507">
        <v>1</v>
      </c>
      <c r="L325" s="507" t="s">
        <v>496</v>
      </c>
      <c r="M325" s="471">
        <v>10330</v>
      </c>
      <c r="N325" s="471">
        <v>6320</v>
      </c>
      <c r="O325" s="471">
        <v>5980</v>
      </c>
      <c r="P325" s="471">
        <v>2290</v>
      </c>
      <c r="Q325" s="471">
        <v>2930</v>
      </c>
      <c r="R325" s="471">
        <v>3550</v>
      </c>
      <c r="S325" s="471">
        <v>530</v>
      </c>
      <c r="T325" s="471">
        <v>1010</v>
      </c>
      <c r="U325" s="471">
        <v>5260</v>
      </c>
      <c r="V325" s="471">
        <v>280</v>
      </c>
      <c r="W325" s="471">
        <v>120</v>
      </c>
      <c r="X325" s="471">
        <v>2790</v>
      </c>
      <c r="Y325" s="471">
        <v>2080</v>
      </c>
      <c r="Z325" s="471">
        <v>2620</v>
      </c>
      <c r="AA325" s="471">
        <v>760</v>
      </c>
      <c r="AB325" s="471">
        <v>4010</v>
      </c>
    </row>
    <row r="326" spans="1:28">
      <c r="A326" s="452">
        <v>13231</v>
      </c>
      <c r="B326" s="452" t="s">
        <v>803</v>
      </c>
      <c r="E326" s="507">
        <v>2</v>
      </c>
      <c r="F326" s="507" t="s">
        <v>343</v>
      </c>
      <c r="G326" s="507">
        <v>1</v>
      </c>
      <c r="H326" s="507" t="s">
        <v>521</v>
      </c>
      <c r="I326" s="507">
        <v>1</v>
      </c>
      <c r="J326" s="507" t="s">
        <v>473</v>
      </c>
      <c r="K326" s="507">
        <v>1</v>
      </c>
      <c r="L326" s="507" t="s">
        <v>500</v>
      </c>
      <c r="M326" s="471">
        <v>600</v>
      </c>
      <c r="N326" s="471">
        <v>400</v>
      </c>
      <c r="O326" s="471">
        <v>370</v>
      </c>
      <c r="P326" s="471">
        <v>40</v>
      </c>
      <c r="Q326" s="471">
        <v>80</v>
      </c>
      <c r="R326" s="471">
        <v>110</v>
      </c>
      <c r="S326" s="471">
        <v>30</v>
      </c>
      <c r="T326" s="471">
        <v>50</v>
      </c>
      <c r="U326" s="471">
        <v>320</v>
      </c>
      <c r="V326" s="471">
        <v>20</v>
      </c>
      <c r="W326" s="471">
        <v>10</v>
      </c>
      <c r="X326" s="471">
        <v>160</v>
      </c>
      <c r="Y326" s="471">
        <v>70</v>
      </c>
      <c r="Z326" s="471">
        <v>70</v>
      </c>
      <c r="AA326" s="471">
        <v>100</v>
      </c>
      <c r="AB326" s="471">
        <v>200</v>
      </c>
    </row>
    <row r="327" spans="1:28">
      <c r="A327" s="452">
        <v>13232</v>
      </c>
      <c r="B327" s="452" t="s">
        <v>803</v>
      </c>
      <c r="E327" s="507">
        <v>2</v>
      </c>
      <c r="F327" s="507" t="s">
        <v>343</v>
      </c>
      <c r="G327" s="507">
        <v>1</v>
      </c>
      <c r="H327" s="507" t="s">
        <v>521</v>
      </c>
      <c r="I327" s="507">
        <v>1</v>
      </c>
      <c r="J327" s="507" t="s">
        <v>473</v>
      </c>
      <c r="K327" s="507">
        <v>1</v>
      </c>
      <c r="L327" s="507" t="s">
        <v>501</v>
      </c>
      <c r="M327" s="471">
        <v>14790</v>
      </c>
      <c r="N327" s="471">
        <v>10250</v>
      </c>
      <c r="O327" s="471">
        <v>6920</v>
      </c>
      <c r="P327" s="471">
        <v>1880</v>
      </c>
      <c r="Q327" s="471">
        <v>4080</v>
      </c>
      <c r="R327" s="471">
        <v>6210</v>
      </c>
      <c r="S327" s="471">
        <v>1100</v>
      </c>
      <c r="T327" s="471">
        <v>1150</v>
      </c>
      <c r="U327" s="471">
        <v>1250</v>
      </c>
      <c r="V327" s="471">
        <v>410</v>
      </c>
      <c r="W327" s="471">
        <v>370</v>
      </c>
      <c r="X327" s="471">
        <v>5240</v>
      </c>
      <c r="Y327" s="471">
        <v>5900</v>
      </c>
      <c r="Z327" s="471">
        <v>6730</v>
      </c>
      <c r="AA327" s="471">
        <v>6430</v>
      </c>
      <c r="AB327" s="471">
        <v>4540</v>
      </c>
    </row>
    <row r="328" spans="1:28">
      <c r="A328" s="452">
        <v>13233</v>
      </c>
      <c r="B328" s="452" t="s">
        <v>803</v>
      </c>
      <c r="E328" s="507">
        <v>2</v>
      </c>
      <c r="F328" s="507" t="s">
        <v>343</v>
      </c>
      <c r="G328" s="507">
        <v>1</v>
      </c>
      <c r="H328" s="507" t="s">
        <v>521</v>
      </c>
      <c r="I328" s="507">
        <v>1</v>
      </c>
      <c r="J328" s="507" t="s">
        <v>473</v>
      </c>
      <c r="K328" s="507">
        <v>1</v>
      </c>
      <c r="L328" s="507" t="s">
        <v>509</v>
      </c>
      <c r="M328" s="471">
        <v>30</v>
      </c>
      <c r="N328" s="471">
        <v>20</v>
      </c>
      <c r="O328" s="471">
        <v>20</v>
      </c>
      <c r="P328" s="471">
        <v>10</v>
      </c>
      <c r="Q328" s="471">
        <v>10</v>
      </c>
      <c r="R328" s="471">
        <v>10</v>
      </c>
      <c r="S328" s="475" t="s">
        <v>58</v>
      </c>
      <c r="T328" s="475" t="s">
        <v>58</v>
      </c>
      <c r="U328" s="471">
        <v>20</v>
      </c>
      <c r="V328" s="475" t="s">
        <v>58</v>
      </c>
      <c r="W328" s="475" t="s">
        <v>58</v>
      </c>
      <c r="X328" s="471">
        <v>10</v>
      </c>
      <c r="Y328" s="475" t="s">
        <v>58</v>
      </c>
      <c r="Z328" s="475" t="s">
        <v>58</v>
      </c>
      <c r="AA328" s="475" t="s">
        <v>58</v>
      </c>
      <c r="AB328" s="471">
        <v>20</v>
      </c>
    </row>
    <row r="329" spans="1:28">
      <c r="A329" s="452">
        <v>13234</v>
      </c>
      <c r="B329" s="452" t="s">
        <v>803</v>
      </c>
      <c r="E329" s="507">
        <v>2</v>
      </c>
      <c r="F329" s="507" t="s">
        <v>343</v>
      </c>
      <c r="G329" s="507">
        <v>1</v>
      </c>
      <c r="H329" s="507" t="s">
        <v>521</v>
      </c>
      <c r="I329" s="507">
        <v>1</v>
      </c>
      <c r="J329" s="507" t="s">
        <v>474</v>
      </c>
      <c r="K329" s="507">
        <v>1</v>
      </c>
      <c r="L329" s="507" t="s">
        <v>304</v>
      </c>
      <c r="M329" s="471">
        <v>12570</v>
      </c>
      <c r="N329" s="471">
        <v>5250</v>
      </c>
      <c r="O329" s="471">
        <v>3620</v>
      </c>
      <c r="P329" s="471">
        <v>1810</v>
      </c>
      <c r="Q329" s="471">
        <v>2730</v>
      </c>
      <c r="R329" s="471">
        <v>2940</v>
      </c>
      <c r="S329" s="471">
        <v>360</v>
      </c>
      <c r="T329" s="471">
        <v>570</v>
      </c>
      <c r="U329" s="471">
        <v>730</v>
      </c>
      <c r="V329" s="471">
        <v>70</v>
      </c>
      <c r="W329" s="471">
        <v>40</v>
      </c>
      <c r="X329" s="471">
        <v>2550</v>
      </c>
      <c r="Y329" s="471">
        <v>2630</v>
      </c>
      <c r="Z329" s="471">
        <v>3240</v>
      </c>
      <c r="AA329" s="471">
        <v>2580</v>
      </c>
      <c r="AB329" s="471">
        <v>7320</v>
      </c>
    </row>
    <row r="330" spans="1:28">
      <c r="A330" s="452">
        <v>13235</v>
      </c>
      <c r="B330" s="452" t="s">
        <v>803</v>
      </c>
      <c r="E330" s="507">
        <v>2</v>
      </c>
      <c r="F330" s="507" t="s">
        <v>343</v>
      </c>
      <c r="G330" s="507">
        <v>1</v>
      </c>
      <c r="H330" s="507" t="s">
        <v>521</v>
      </c>
      <c r="I330" s="507">
        <v>1</v>
      </c>
      <c r="J330" s="507" t="s">
        <v>474</v>
      </c>
      <c r="K330" s="507">
        <v>1</v>
      </c>
      <c r="L330" s="507" t="s">
        <v>496</v>
      </c>
      <c r="M330" s="471">
        <v>770</v>
      </c>
      <c r="N330" s="471">
        <v>350</v>
      </c>
      <c r="O330" s="471">
        <v>270</v>
      </c>
      <c r="P330" s="471">
        <v>60</v>
      </c>
      <c r="Q330" s="471">
        <v>100</v>
      </c>
      <c r="R330" s="471">
        <v>120</v>
      </c>
      <c r="S330" s="471">
        <v>20</v>
      </c>
      <c r="T330" s="471">
        <v>10</v>
      </c>
      <c r="U330" s="471">
        <v>210</v>
      </c>
      <c r="V330" s="475" t="s">
        <v>58</v>
      </c>
      <c r="W330" s="471">
        <v>10</v>
      </c>
      <c r="X330" s="471">
        <v>80</v>
      </c>
      <c r="Y330" s="471">
        <v>80</v>
      </c>
      <c r="Z330" s="471">
        <v>100</v>
      </c>
      <c r="AA330" s="471">
        <v>60</v>
      </c>
      <c r="AB330" s="471">
        <v>430</v>
      </c>
    </row>
    <row r="331" spans="1:28">
      <c r="A331" s="452">
        <v>13236</v>
      </c>
      <c r="B331" s="452" t="s">
        <v>803</v>
      </c>
      <c r="E331" s="507">
        <v>2</v>
      </c>
      <c r="F331" s="507" t="s">
        <v>343</v>
      </c>
      <c r="G331" s="507">
        <v>1</v>
      </c>
      <c r="H331" s="507" t="s">
        <v>521</v>
      </c>
      <c r="I331" s="507">
        <v>1</v>
      </c>
      <c r="J331" s="507" t="s">
        <v>474</v>
      </c>
      <c r="K331" s="507">
        <v>1</v>
      </c>
      <c r="L331" s="507" t="s">
        <v>500</v>
      </c>
      <c r="M331" s="471">
        <v>250</v>
      </c>
      <c r="N331" s="471">
        <v>160</v>
      </c>
      <c r="O331" s="471">
        <v>140</v>
      </c>
      <c r="P331" s="475" t="s">
        <v>58</v>
      </c>
      <c r="Q331" s="475" t="s">
        <v>58</v>
      </c>
      <c r="R331" s="471">
        <v>20</v>
      </c>
      <c r="S331" s="475" t="s">
        <v>58</v>
      </c>
      <c r="T331" s="471">
        <v>40</v>
      </c>
      <c r="U331" s="471">
        <v>120</v>
      </c>
      <c r="V331" s="475" t="s">
        <v>58</v>
      </c>
      <c r="W331" s="475" t="s">
        <v>58</v>
      </c>
      <c r="X331" s="471">
        <v>30</v>
      </c>
      <c r="Y331" s="475" t="s">
        <v>58</v>
      </c>
      <c r="Z331" s="471">
        <v>20</v>
      </c>
      <c r="AA331" s="475" t="s">
        <v>58</v>
      </c>
      <c r="AB331" s="471">
        <v>90</v>
      </c>
    </row>
    <row r="332" spans="1:28">
      <c r="A332" s="452">
        <v>13237</v>
      </c>
      <c r="B332" s="452" t="s">
        <v>803</v>
      </c>
      <c r="E332" s="507">
        <v>2</v>
      </c>
      <c r="F332" s="507" t="s">
        <v>343</v>
      </c>
      <c r="G332" s="507">
        <v>1</v>
      </c>
      <c r="H332" s="507" t="s">
        <v>521</v>
      </c>
      <c r="I332" s="507">
        <v>1</v>
      </c>
      <c r="J332" s="507" t="s">
        <v>474</v>
      </c>
      <c r="K332" s="507">
        <v>1</v>
      </c>
      <c r="L332" s="507" t="s">
        <v>501</v>
      </c>
      <c r="M332" s="471">
        <v>11540</v>
      </c>
      <c r="N332" s="471">
        <v>4740</v>
      </c>
      <c r="O332" s="471">
        <v>3200</v>
      </c>
      <c r="P332" s="471">
        <v>1740</v>
      </c>
      <c r="Q332" s="471">
        <v>2620</v>
      </c>
      <c r="R332" s="471">
        <v>2810</v>
      </c>
      <c r="S332" s="471">
        <v>340</v>
      </c>
      <c r="T332" s="471">
        <v>520</v>
      </c>
      <c r="U332" s="471">
        <v>400</v>
      </c>
      <c r="V332" s="471">
        <v>70</v>
      </c>
      <c r="W332" s="471">
        <v>30</v>
      </c>
      <c r="X332" s="471">
        <v>2430</v>
      </c>
      <c r="Y332" s="471">
        <v>2540</v>
      </c>
      <c r="Z332" s="471">
        <v>3110</v>
      </c>
      <c r="AA332" s="471">
        <v>2510</v>
      </c>
      <c r="AB332" s="471">
        <v>6800</v>
      </c>
    </row>
    <row r="333" spans="1:28">
      <c r="A333" s="452">
        <v>13238</v>
      </c>
      <c r="B333" s="452" t="s">
        <v>803</v>
      </c>
      <c r="E333" s="507">
        <v>2</v>
      </c>
      <c r="F333" s="507" t="s">
        <v>343</v>
      </c>
      <c r="G333" s="507">
        <v>1</v>
      </c>
      <c r="H333" s="507" t="s">
        <v>521</v>
      </c>
      <c r="I333" s="507">
        <v>1</v>
      </c>
      <c r="J333" s="507" t="s">
        <v>474</v>
      </c>
      <c r="K333" s="507">
        <v>1</v>
      </c>
      <c r="L333" s="507" t="s">
        <v>509</v>
      </c>
      <c r="M333" s="471">
        <v>10</v>
      </c>
      <c r="N333" s="471">
        <v>10</v>
      </c>
      <c r="O333" s="471">
        <v>10</v>
      </c>
      <c r="P333" s="475" t="s">
        <v>58</v>
      </c>
      <c r="Q333" s="471">
        <v>10</v>
      </c>
      <c r="R333" s="475" t="s">
        <v>58</v>
      </c>
      <c r="S333" s="475" t="s">
        <v>58</v>
      </c>
      <c r="T333" s="475" t="s">
        <v>58</v>
      </c>
      <c r="U333" s="471">
        <v>10</v>
      </c>
      <c r="V333" s="475" t="s">
        <v>58</v>
      </c>
      <c r="W333" s="475" t="s">
        <v>58</v>
      </c>
      <c r="X333" s="475" t="s">
        <v>58</v>
      </c>
      <c r="Y333" s="471">
        <v>10</v>
      </c>
      <c r="Z333" s="471">
        <v>10</v>
      </c>
      <c r="AA333" s="471">
        <v>10</v>
      </c>
      <c r="AB333" s="475" t="s">
        <v>58</v>
      </c>
    </row>
    <row r="334" spans="1:28">
      <c r="A334" s="452">
        <v>13239</v>
      </c>
      <c r="B334" s="452" t="s">
        <v>803</v>
      </c>
      <c r="E334" s="507">
        <v>2</v>
      </c>
      <c r="F334" s="507" t="s">
        <v>343</v>
      </c>
      <c r="G334" s="507">
        <v>1</v>
      </c>
      <c r="H334" s="507" t="s">
        <v>522</v>
      </c>
      <c r="I334" s="507">
        <v>1</v>
      </c>
      <c r="J334" s="507" t="s">
        <v>304</v>
      </c>
      <c r="K334" s="507">
        <v>1</v>
      </c>
      <c r="L334" s="507" t="s">
        <v>304</v>
      </c>
      <c r="M334" s="471">
        <v>290</v>
      </c>
      <c r="N334" s="471">
        <v>160</v>
      </c>
      <c r="O334" s="471">
        <v>150</v>
      </c>
      <c r="P334" s="471">
        <v>50</v>
      </c>
      <c r="Q334" s="471">
        <v>90</v>
      </c>
      <c r="R334" s="471">
        <v>90</v>
      </c>
      <c r="S334" s="471">
        <v>0</v>
      </c>
      <c r="T334" s="471">
        <v>20</v>
      </c>
      <c r="U334" s="471">
        <v>120</v>
      </c>
      <c r="V334" s="471">
        <v>10</v>
      </c>
      <c r="W334" s="475" t="s">
        <v>58</v>
      </c>
      <c r="X334" s="471">
        <v>50</v>
      </c>
      <c r="Y334" s="471">
        <v>20</v>
      </c>
      <c r="Z334" s="471">
        <v>50</v>
      </c>
      <c r="AA334" s="471">
        <v>10</v>
      </c>
      <c r="AB334" s="471">
        <v>100</v>
      </c>
    </row>
    <row r="335" spans="1:28">
      <c r="A335" s="452">
        <v>13240</v>
      </c>
      <c r="B335" s="452" t="s">
        <v>803</v>
      </c>
      <c r="E335" s="507">
        <v>2</v>
      </c>
      <c r="F335" s="507" t="s">
        <v>343</v>
      </c>
      <c r="G335" s="507">
        <v>1</v>
      </c>
      <c r="H335" s="507" t="s">
        <v>549</v>
      </c>
      <c r="I335" s="507">
        <v>1</v>
      </c>
      <c r="J335" s="507" t="s">
        <v>304</v>
      </c>
      <c r="K335" s="507">
        <v>1</v>
      </c>
      <c r="L335" s="507" t="s">
        <v>304</v>
      </c>
      <c r="M335" s="471">
        <v>10550</v>
      </c>
      <c r="N335" s="471">
        <v>8060</v>
      </c>
      <c r="O335" s="471">
        <v>5780</v>
      </c>
      <c r="P335" s="471">
        <v>2520</v>
      </c>
      <c r="Q335" s="471">
        <v>4100</v>
      </c>
      <c r="R335" s="471">
        <v>5370</v>
      </c>
      <c r="S335" s="471">
        <v>1080</v>
      </c>
      <c r="T335" s="471">
        <v>1210</v>
      </c>
      <c r="U335" s="471">
        <v>900</v>
      </c>
      <c r="V335" s="471">
        <v>310</v>
      </c>
      <c r="W335" s="471">
        <v>330</v>
      </c>
      <c r="X335" s="471">
        <v>4670</v>
      </c>
      <c r="Y335" s="471">
        <v>5000</v>
      </c>
      <c r="Z335" s="471">
        <v>6010</v>
      </c>
      <c r="AA335" s="471">
        <v>5440</v>
      </c>
      <c r="AB335" s="471">
        <v>2390</v>
      </c>
    </row>
    <row r="336" spans="1:28">
      <c r="A336" s="452">
        <v>13241</v>
      </c>
      <c r="B336" s="452" t="s">
        <v>803</v>
      </c>
      <c r="E336" s="507">
        <v>2</v>
      </c>
      <c r="F336" s="507" t="s">
        <v>344</v>
      </c>
      <c r="G336" s="507">
        <v>1</v>
      </c>
      <c r="H336" s="507" t="s">
        <v>304</v>
      </c>
      <c r="I336" s="507">
        <v>1</v>
      </c>
      <c r="J336" s="507" t="s">
        <v>304</v>
      </c>
      <c r="K336" s="507">
        <v>1</v>
      </c>
      <c r="L336" s="507" t="s">
        <v>304</v>
      </c>
      <c r="M336" s="471">
        <v>79650</v>
      </c>
      <c r="N336" s="471">
        <v>43010</v>
      </c>
      <c r="O336" s="471">
        <v>33920</v>
      </c>
      <c r="P336" s="471">
        <v>10270</v>
      </c>
      <c r="Q336" s="471">
        <v>16280</v>
      </c>
      <c r="R336" s="471">
        <v>20610</v>
      </c>
      <c r="S336" s="471">
        <v>2280</v>
      </c>
      <c r="T336" s="471">
        <v>4320</v>
      </c>
      <c r="U336" s="471">
        <v>21240</v>
      </c>
      <c r="V336" s="471">
        <v>1180</v>
      </c>
      <c r="W336" s="471">
        <v>510</v>
      </c>
      <c r="X336" s="471">
        <v>17050</v>
      </c>
      <c r="Y336" s="471">
        <v>15410</v>
      </c>
      <c r="Z336" s="471">
        <v>19720</v>
      </c>
      <c r="AA336" s="471">
        <v>13580</v>
      </c>
      <c r="AB336" s="471">
        <v>34810</v>
      </c>
    </row>
    <row r="337" spans="1:28">
      <c r="A337" s="452">
        <v>13242</v>
      </c>
      <c r="B337" s="452" t="s">
        <v>803</v>
      </c>
      <c r="E337" s="507">
        <v>2</v>
      </c>
      <c r="F337" s="507" t="s">
        <v>344</v>
      </c>
      <c r="G337" s="507">
        <v>1</v>
      </c>
      <c r="H337" s="507" t="s">
        <v>521</v>
      </c>
      <c r="I337" s="507">
        <v>1</v>
      </c>
      <c r="J337" s="507" t="s">
        <v>304</v>
      </c>
      <c r="K337" s="507">
        <v>1</v>
      </c>
      <c r="L337" s="507" t="s">
        <v>304</v>
      </c>
      <c r="M337" s="471">
        <v>79120</v>
      </c>
      <c r="N337" s="471">
        <v>42700</v>
      </c>
      <c r="O337" s="471">
        <v>33630</v>
      </c>
      <c r="P337" s="471">
        <v>10200</v>
      </c>
      <c r="Q337" s="471">
        <v>16090</v>
      </c>
      <c r="R337" s="471">
        <v>20480</v>
      </c>
      <c r="S337" s="471">
        <v>2260</v>
      </c>
      <c r="T337" s="471">
        <v>4240</v>
      </c>
      <c r="U337" s="471">
        <v>20980</v>
      </c>
      <c r="V337" s="471">
        <v>1150</v>
      </c>
      <c r="W337" s="471">
        <v>500</v>
      </c>
      <c r="X337" s="471">
        <v>16900</v>
      </c>
      <c r="Y337" s="471">
        <v>15360</v>
      </c>
      <c r="Z337" s="471">
        <v>19640</v>
      </c>
      <c r="AA337" s="471">
        <v>13500</v>
      </c>
      <c r="AB337" s="471">
        <v>34620</v>
      </c>
    </row>
    <row r="338" spans="1:28">
      <c r="A338" s="452">
        <v>13243</v>
      </c>
      <c r="B338" s="452" t="s">
        <v>803</v>
      </c>
      <c r="E338" s="507">
        <v>2</v>
      </c>
      <c r="F338" s="507" t="s">
        <v>344</v>
      </c>
      <c r="G338" s="507">
        <v>1</v>
      </c>
      <c r="H338" s="507" t="s">
        <v>521</v>
      </c>
      <c r="I338" s="507">
        <v>1</v>
      </c>
      <c r="J338" s="507" t="s">
        <v>304</v>
      </c>
      <c r="K338" s="507">
        <v>1</v>
      </c>
      <c r="L338" s="507" t="s">
        <v>496</v>
      </c>
      <c r="M338" s="471">
        <v>32270</v>
      </c>
      <c r="N338" s="471">
        <v>20830</v>
      </c>
      <c r="O338" s="471">
        <v>19480</v>
      </c>
      <c r="P338" s="471">
        <v>5880</v>
      </c>
      <c r="Q338" s="471">
        <v>8110</v>
      </c>
      <c r="R338" s="471">
        <v>10640</v>
      </c>
      <c r="S338" s="471">
        <v>1370</v>
      </c>
      <c r="T338" s="471">
        <v>2720</v>
      </c>
      <c r="U338" s="471">
        <v>17330</v>
      </c>
      <c r="V338" s="471">
        <v>690</v>
      </c>
      <c r="W338" s="471">
        <v>220</v>
      </c>
      <c r="X338" s="471">
        <v>8250</v>
      </c>
      <c r="Y338" s="471">
        <v>4990</v>
      </c>
      <c r="Z338" s="471">
        <v>7710</v>
      </c>
      <c r="AA338" s="471">
        <v>2640</v>
      </c>
      <c r="AB338" s="471">
        <v>10780</v>
      </c>
    </row>
    <row r="339" spans="1:28">
      <c r="A339" s="452">
        <v>13244</v>
      </c>
      <c r="B339" s="452" t="s">
        <v>803</v>
      </c>
      <c r="E339" s="507">
        <v>2</v>
      </c>
      <c r="F339" s="507" t="s">
        <v>344</v>
      </c>
      <c r="G339" s="507">
        <v>1</v>
      </c>
      <c r="H339" s="507" t="s">
        <v>521</v>
      </c>
      <c r="I339" s="507">
        <v>1</v>
      </c>
      <c r="J339" s="507" t="s">
        <v>304</v>
      </c>
      <c r="K339" s="507">
        <v>1</v>
      </c>
      <c r="L339" s="507" t="s">
        <v>500</v>
      </c>
      <c r="M339" s="471">
        <v>3270</v>
      </c>
      <c r="N339" s="471">
        <v>1290</v>
      </c>
      <c r="O339" s="471">
        <v>1270</v>
      </c>
      <c r="P339" s="471">
        <v>270</v>
      </c>
      <c r="Q339" s="471">
        <v>360</v>
      </c>
      <c r="R339" s="471">
        <v>330</v>
      </c>
      <c r="S339" s="471">
        <v>40</v>
      </c>
      <c r="T339" s="471">
        <v>100</v>
      </c>
      <c r="U339" s="471">
        <v>1110</v>
      </c>
      <c r="V339" s="471">
        <v>20</v>
      </c>
      <c r="W339" s="475" t="s">
        <v>58</v>
      </c>
      <c r="X339" s="471">
        <v>310</v>
      </c>
      <c r="Y339" s="471">
        <v>110</v>
      </c>
      <c r="Z339" s="471">
        <v>270</v>
      </c>
      <c r="AA339" s="471">
        <v>190</v>
      </c>
      <c r="AB339" s="471">
        <v>1660</v>
      </c>
    </row>
    <row r="340" spans="1:28">
      <c r="A340" s="452">
        <v>13245</v>
      </c>
      <c r="B340" s="452" t="s">
        <v>803</v>
      </c>
      <c r="E340" s="507">
        <v>2</v>
      </c>
      <c r="F340" s="507" t="s">
        <v>344</v>
      </c>
      <c r="G340" s="507">
        <v>1</v>
      </c>
      <c r="H340" s="507" t="s">
        <v>521</v>
      </c>
      <c r="I340" s="507">
        <v>1</v>
      </c>
      <c r="J340" s="507" t="s">
        <v>304</v>
      </c>
      <c r="K340" s="507">
        <v>1</v>
      </c>
      <c r="L340" s="507" t="s">
        <v>501</v>
      </c>
      <c r="M340" s="471">
        <v>43580</v>
      </c>
      <c r="N340" s="471">
        <v>20580</v>
      </c>
      <c r="O340" s="471">
        <v>12880</v>
      </c>
      <c r="P340" s="471">
        <v>4060</v>
      </c>
      <c r="Q340" s="471">
        <v>7620</v>
      </c>
      <c r="R340" s="471">
        <v>9500</v>
      </c>
      <c r="S340" s="471">
        <v>860</v>
      </c>
      <c r="T340" s="471">
        <v>1420</v>
      </c>
      <c r="U340" s="471">
        <v>2540</v>
      </c>
      <c r="V340" s="471">
        <v>440</v>
      </c>
      <c r="W340" s="471">
        <v>270</v>
      </c>
      <c r="X340" s="471">
        <v>8350</v>
      </c>
      <c r="Y340" s="471">
        <v>10260</v>
      </c>
      <c r="Z340" s="471">
        <v>11660</v>
      </c>
      <c r="AA340" s="471">
        <v>10670</v>
      </c>
      <c r="AB340" s="471">
        <v>22180</v>
      </c>
    </row>
    <row r="341" spans="1:28">
      <c r="A341" s="452">
        <v>13246</v>
      </c>
      <c r="B341" s="452" t="s">
        <v>803</v>
      </c>
      <c r="E341" s="507">
        <v>2</v>
      </c>
      <c r="F341" s="507" t="s">
        <v>344</v>
      </c>
      <c r="G341" s="507">
        <v>1</v>
      </c>
      <c r="H341" s="507" t="s">
        <v>521</v>
      </c>
      <c r="I341" s="507">
        <v>1</v>
      </c>
      <c r="J341" s="507" t="s">
        <v>304</v>
      </c>
      <c r="K341" s="507">
        <v>1</v>
      </c>
      <c r="L341" s="507" t="s">
        <v>509</v>
      </c>
      <c r="M341" s="475" t="s">
        <v>58</v>
      </c>
      <c r="N341" s="475" t="s">
        <v>58</v>
      </c>
      <c r="O341" s="475" t="s">
        <v>58</v>
      </c>
      <c r="P341" s="475" t="s">
        <v>58</v>
      </c>
      <c r="Q341" s="475" t="s">
        <v>58</v>
      </c>
      <c r="R341" s="475" t="s">
        <v>58</v>
      </c>
      <c r="S341" s="475" t="s">
        <v>58</v>
      </c>
      <c r="T341" s="475" t="s">
        <v>58</v>
      </c>
      <c r="U341" s="475" t="s">
        <v>58</v>
      </c>
      <c r="V341" s="475" t="s">
        <v>58</v>
      </c>
      <c r="W341" s="475" t="s">
        <v>58</v>
      </c>
      <c r="X341" s="475" t="s">
        <v>58</v>
      </c>
      <c r="Y341" s="475" t="s">
        <v>58</v>
      </c>
      <c r="Z341" s="475" t="s">
        <v>58</v>
      </c>
      <c r="AA341" s="475" t="s">
        <v>58</v>
      </c>
      <c r="AB341" s="475" t="s">
        <v>58</v>
      </c>
    </row>
    <row r="342" spans="1:28">
      <c r="A342" s="452">
        <v>13247</v>
      </c>
      <c r="B342" s="452" t="s">
        <v>803</v>
      </c>
      <c r="E342" s="507">
        <v>2</v>
      </c>
      <c r="F342" s="507" t="s">
        <v>344</v>
      </c>
      <c r="G342" s="507">
        <v>1</v>
      </c>
      <c r="H342" s="507" t="s">
        <v>521</v>
      </c>
      <c r="I342" s="507">
        <v>1</v>
      </c>
      <c r="J342" s="507" t="s">
        <v>473</v>
      </c>
      <c r="K342" s="507">
        <v>1</v>
      </c>
      <c r="L342" s="507" t="s">
        <v>304</v>
      </c>
      <c r="M342" s="471">
        <v>46530</v>
      </c>
      <c r="N342" s="471">
        <v>31410</v>
      </c>
      <c r="O342" s="471">
        <v>26200</v>
      </c>
      <c r="P342" s="471">
        <v>7240</v>
      </c>
      <c r="Q342" s="471">
        <v>11710</v>
      </c>
      <c r="R342" s="471">
        <v>16290</v>
      </c>
      <c r="S342" s="471">
        <v>1880</v>
      </c>
      <c r="T342" s="471">
        <v>3370</v>
      </c>
      <c r="U342" s="471">
        <v>18150</v>
      </c>
      <c r="V342" s="471">
        <v>850</v>
      </c>
      <c r="W342" s="471">
        <v>290</v>
      </c>
      <c r="X342" s="471">
        <v>13390</v>
      </c>
      <c r="Y342" s="471">
        <v>11210</v>
      </c>
      <c r="Z342" s="471">
        <v>14550</v>
      </c>
      <c r="AA342" s="471">
        <v>9640</v>
      </c>
      <c r="AB342" s="471">
        <v>15120</v>
      </c>
    </row>
    <row r="343" spans="1:28">
      <c r="A343" s="452">
        <v>13248</v>
      </c>
      <c r="B343" s="452" t="s">
        <v>803</v>
      </c>
      <c r="E343" s="507">
        <v>2</v>
      </c>
      <c r="F343" s="507" t="s">
        <v>344</v>
      </c>
      <c r="G343" s="507">
        <v>1</v>
      </c>
      <c r="H343" s="507" t="s">
        <v>521</v>
      </c>
      <c r="I343" s="507">
        <v>1</v>
      </c>
      <c r="J343" s="507" t="s">
        <v>473</v>
      </c>
      <c r="K343" s="507">
        <v>1</v>
      </c>
      <c r="L343" s="507" t="s">
        <v>496</v>
      </c>
      <c r="M343" s="471">
        <v>30090</v>
      </c>
      <c r="N343" s="471">
        <v>20160</v>
      </c>
      <c r="O343" s="471">
        <v>18890</v>
      </c>
      <c r="P343" s="471">
        <v>5750</v>
      </c>
      <c r="Q343" s="471">
        <v>7830</v>
      </c>
      <c r="R343" s="471">
        <v>10430</v>
      </c>
      <c r="S343" s="471">
        <v>1370</v>
      </c>
      <c r="T343" s="471">
        <v>2660</v>
      </c>
      <c r="U343" s="471">
        <v>16880</v>
      </c>
      <c r="V343" s="471">
        <v>650</v>
      </c>
      <c r="W343" s="471">
        <v>210</v>
      </c>
      <c r="X343" s="471">
        <v>8010</v>
      </c>
      <c r="Y343" s="471">
        <v>4840</v>
      </c>
      <c r="Z343" s="471">
        <v>7550</v>
      </c>
      <c r="AA343" s="471">
        <v>2530</v>
      </c>
      <c r="AB343" s="471">
        <v>9930</v>
      </c>
    </row>
    <row r="344" spans="1:28">
      <c r="A344" s="452">
        <v>13249</v>
      </c>
      <c r="B344" s="452" t="s">
        <v>803</v>
      </c>
      <c r="E344" s="507">
        <v>2</v>
      </c>
      <c r="F344" s="507" t="s">
        <v>344</v>
      </c>
      <c r="G344" s="507">
        <v>1</v>
      </c>
      <c r="H344" s="507" t="s">
        <v>521</v>
      </c>
      <c r="I344" s="507">
        <v>1</v>
      </c>
      <c r="J344" s="507" t="s">
        <v>473</v>
      </c>
      <c r="K344" s="507">
        <v>1</v>
      </c>
      <c r="L344" s="507" t="s">
        <v>500</v>
      </c>
      <c r="M344" s="471">
        <v>1290</v>
      </c>
      <c r="N344" s="471">
        <v>690</v>
      </c>
      <c r="O344" s="471">
        <v>660</v>
      </c>
      <c r="P344" s="471">
        <v>210</v>
      </c>
      <c r="Q344" s="471">
        <v>230</v>
      </c>
      <c r="R344" s="471">
        <v>240</v>
      </c>
      <c r="S344" s="471">
        <v>20</v>
      </c>
      <c r="T344" s="471">
        <v>60</v>
      </c>
      <c r="U344" s="471">
        <v>600</v>
      </c>
      <c r="V344" s="475" t="s">
        <v>58</v>
      </c>
      <c r="W344" s="475" t="s">
        <v>58</v>
      </c>
      <c r="X344" s="471">
        <v>180</v>
      </c>
      <c r="Y344" s="471">
        <v>50</v>
      </c>
      <c r="Z344" s="471">
        <v>120</v>
      </c>
      <c r="AA344" s="471">
        <v>120</v>
      </c>
      <c r="AB344" s="471">
        <v>600</v>
      </c>
    </row>
    <row r="345" spans="1:28">
      <c r="A345" s="452">
        <v>13250</v>
      </c>
      <c r="B345" s="452" t="s">
        <v>803</v>
      </c>
      <c r="E345" s="507">
        <v>2</v>
      </c>
      <c r="F345" s="507" t="s">
        <v>344</v>
      </c>
      <c r="G345" s="507">
        <v>1</v>
      </c>
      <c r="H345" s="507" t="s">
        <v>521</v>
      </c>
      <c r="I345" s="507">
        <v>1</v>
      </c>
      <c r="J345" s="507" t="s">
        <v>473</v>
      </c>
      <c r="K345" s="507">
        <v>1</v>
      </c>
      <c r="L345" s="507" t="s">
        <v>501</v>
      </c>
      <c r="M345" s="471">
        <v>15150</v>
      </c>
      <c r="N345" s="471">
        <v>10560</v>
      </c>
      <c r="O345" s="471">
        <v>6640</v>
      </c>
      <c r="P345" s="471">
        <v>1290</v>
      </c>
      <c r="Q345" s="471">
        <v>3660</v>
      </c>
      <c r="R345" s="471">
        <v>5610</v>
      </c>
      <c r="S345" s="471">
        <v>500</v>
      </c>
      <c r="T345" s="471">
        <v>650</v>
      </c>
      <c r="U345" s="471">
        <v>670</v>
      </c>
      <c r="V345" s="471">
        <v>200</v>
      </c>
      <c r="W345" s="471">
        <v>80</v>
      </c>
      <c r="X345" s="471">
        <v>5200</v>
      </c>
      <c r="Y345" s="471">
        <v>6310</v>
      </c>
      <c r="Z345" s="471">
        <v>6880</v>
      </c>
      <c r="AA345" s="471">
        <v>6990</v>
      </c>
      <c r="AB345" s="471">
        <v>4590</v>
      </c>
    </row>
    <row r="346" spans="1:28">
      <c r="A346" s="452">
        <v>13251</v>
      </c>
      <c r="B346" s="452" t="s">
        <v>803</v>
      </c>
      <c r="E346" s="507">
        <v>2</v>
      </c>
      <c r="F346" s="507" t="s">
        <v>344</v>
      </c>
      <c r="G346" s="507">
        <v>1</v>
      </c>
      <c r="H346" s="507" t="s">
        <v>521</v>
      </c>
      <c r="I346" s="507">
        <v>1</v>
      </c>
      <c r="J346" s="507" t="s">
        <v>473</v>
      </c>
      <c r="K346" s="507">
        <v>1</v>
      </c>
      <c r="L346" s="507" t="s">
        <v>509</v>
      </c>
      <c r="M346" s="475" t="s">
        <v>58</v>
      </c>
      <c r="N346" s="475" t="s">
        <v>58</v>
      </c>
      <c r="O346" s="475" t="s">
        <v>58</v>
      </c>
      <c r="P346" s="475" t="s">
        <v>58</v>
      </c>
      <c r="Q346" s="475" t="s">
        <v>58</v>
      </c>
      <c r="R346" s="475" t="s">
        <v>58</v>
      </c>
      <c r="S346" s="475" t="s">
        <v>58</v>
      </c>
      <c r="T346" s="475" t="s">
        <v>58</v>
      </c>
      <c r="U346" s="475" t="s">
        <v>58</v>
      </c>
      <c r="V346" s="475" t="s">
        <v>58</v>
      </c>
      <c r="W346" s="475" t="s">
        <v>58</v>
      </c>
      <c r="X346" s="475" t="s">
        <v>58</v>
      </c>
      <c r="Y346" s="475" t="s">
        <v>58</v>
      </c>
      <c r="Z346" s="475" t="s">
        <v>58</v>
      </c>
      <c r="AA346" s="475" t="s">
        <v>58</v>
      </c>
      <c r="AB346" s="475" t="s">
        <v>58</v>
      </c>
    </row>
    <row r="347" spans="1:28">
      <c r="A347" s="452">
        <v>13252</v>
      </c>
      <c r="B347" s="452" t="s">
        <v>803</v>
      </c>
      <c r="E347" s="507">
        <v>2</v>
      </c>
      <c r="F347" s="507" t="s">
        <v>344</v>
      </c>
      <c r="G347" s="507">
        <v>1</v>
      </c>
      <c r="H347" s="507" t="s">
        <v>521</v>
      </c>
      <c r="I347" s="507">
        <v>1</v>
      </c>
      <c r="J347" s="507" t="s">
        <v>474</v>
      </c>
      <c r="K347" s="507">
        <v>1</v>
      </c>
      <c r="L347" s="507" t="s">
        <v>304</v>
      </c>
      <c r="M347" s="471">
        <v>30790</v>
      </c>
      <c r="N347" s="471">
        <v>11290</v>
      </c>
      <c r="O347" s="471">
        <v>7430</v>
      </c>
      <c r="P347" s="471">
        <v>2960</v>
      </c>
      <c r="Q347" s="471">
        <v>4380</v>
      </c>
      <c r="R347" s="471">
        <v>4190</v>
      </c>
      <c r="S347" s="471">
        <v>380</v>
      </c>
      <c r="T347" s="471">
        <v>870</v>
      </c>
      <c r="U347" s="471">
        <v>2830</v>
      </c>
      <c r="V347" s="471">
        <v>300</v>
      </c>
      <c r="W347" s="471">
        <v>200</v>
      </c>
      <c r="X347" s="471">
        <v>3510</v>
      </c>
      <c r="Y347" s="471">
        <v>4160</v>
      </c>
      <c r="Z347" s="471">
        <v>5090</v>
      </c>
      <c r="AA347" s="471">
        <v>3870</v>
      </c>
      <c r="AB347" s="471">
        <v>19500</v>
      </c>
    </row>
    <row r="348" spans="1:28">
      <c r="A348" s="452">
        <v>13253</v>
      </c>
      <c r="B348" s="452" t="s">
        <v>803</v>
      </c>
      <c r="E348" s="507">
        <v>2</v>
      </c>
      <c r="F348" s="507" t="s">
        <v>344</v>
      </c>
      <c r="G348" s="507">
        <v>1</v>
      </c>
      <c r="H348" s="507" t="s">
        <v>521</v>
      </c>
      <c r="I348" s="507">
        <v>1</v>
      </c>
      <c r="J348" s="507" t="s">
        <v>474</v>
      </c>
      <c r="K348" s="507">
        <v>1</v>
      </c>
      <c r="L348" s="507" t="s">
        <v>496</v>
      </c>
      <c r="M348" s="471">
        <v>1520</v>
      </c>
      <c r="N348" s="471">
        <v>670</v>
      </c>
      <c r="O348" s="471">
        <v>590</v>
      </c>
      <c r="P348" s="471">
        <v>130</v>
      </c>
      <c r="Q348" s="471">
        <v>280</v>
      </c>
      <c r="R348" s="471">
        <v>210</v>
      </c>
      <c r="S348" s="475" t="s">
        <v>58</v>
      </c>
      <c r="T348" s="471">
        <v>60</v>
      </c>
      <c r="U348" s="471">
        <v>460</v>
      </c>
      <c r="V348" s="471">
        <v>40</v>
      </c>
      <c r="W348" s="471">
        <v>10</v>
      </c>
      <c r="X348" s="471">
        <v>240</v>
      </c>
      <c r="Y348" s="471">
        <v>150</v>
      </c>
      <c r="Z348" s="471">
        <v>170</v>
      </c>
      <c r="AA348" s="471">
        <v>110</v>
      </c>
      <c r="AB348" s="471">
        <v>850</v>
      </c>
    </row>
    <row r="349" spans="1:28">
      <c r="A349" s="452">
        <v>13254</v>
      </c>
      <c r="B349" s="452" t="s">
        <v>803</v>
      </c>
      <c r="E349" s="507">
        <v>2</v>
      </c>
      <c r="F349" s="507" t="s">
        <v>344</v>
      </c>
      <c r="G349" s="507">
        <v>1</v>
      </c>
      <c r="H349" s="507" t="s">
        <v>521</v>
      </c>
      <c r="I349" s="507">
        <v>1</v>
      </c>
      <c r="J349" s="507" t="s">
        <v>474</v>
      </c>
      <c r="K349" s="507">
        <v>1</v>
      </c>
      <c r="L349" s="507" t="s">
        <v>500</v>
      </c>
      <c r="M349" s="471">
        <v>1670</v>
      </c>
      <c r="N349" s="471">
        <v>610</v>
      </c>
      <c r="O349" s="471">
        <v>610</v>
      </c>
      <c r="P349" s="471">
        <v>60</v>
      </c>
      <c r="Q349" s="471">
        <v>140</v>
      </c>
      <c r="R349" s="471">
        <v>90</v>
      </c>
      <c r="S349" s="471">
        <v>20</v>
      </c>
      <c r="T349" s="471">
        <v>50</v>
      </c>
      <c r="U349" s="471">
        <v>510</v>
      </c>
      <c r="V349" s="471">
        <v>20</v>
      </c>
      <c r="W349" s="475" t="s">
        <v>58</v>
      </c>
      <c r="X349" s="471">
        <v>130</v>
      </c>
      <c r="Y349" s="471">
        <v>50</v>
      </c>
      <c r="Z349" s="471">
        <v>140</v>
      </c>
      <c r="AA349" s="471">
        <v>70</v>
      </c>
      <c r="AB349" s="471">
        <v>1060</v>
      </c>
    </row>
    <row r="350" spans="1:28">
      <c r="A350" s="452">
        <v>13255</v>
      </c>
      <c r="B350" s="452" t="s">
        <v>803</v>
      </c>
      <c r="E350" s="507">
        <v>2</v>
      </c>
      <c r="F350" s="507" t="s">
        <v>344</v>
      </c>
      <c r="G350" s="507">
        <v>1</v>
      </c>
      <c r="H350" s="507" t="s">
        <v>521</v>
      </c>
      <c r="I350" s="507">
        <v>1</v>
      </c>
      <c r="J350" s="507" t="s">
        <v>474</v>
      </c>
      <c r="K350" s="507">
        <v>1</v>
      </c>
      <c r="L350" s="507" t="s">
        <v>501</v>
      </c>
      <c r="M350" s="471">
        <v>27610</v>
      </c>
      <c r="N350" s="471">
        <v>10020</v>
      </c>
      <c r="O350" s="471">
        <v>6230</v>
      </c>
      <c r="P350" s="471">
        <v>2780</v>
      </c>
      <c r="Q350" s="471">
        <v>3960</v>
      </c>
      <c r="R350" s="471">
        <v>3890</v>
      </c>
      <c r="S350" s="471">
        <v>360</v>
      </c>
      <c r="T350" s="471">
        <v>760</v>
      </c>
      <c r="U350" s="471">
        <v>1870</v>
      </c>
      <c r="V350" s="471">
        <v>240</v>
      </c>
      <c r="W350" s="471">
        <v>190</v>
      </c>
      <c r="X350" s="471">
        <v>3150</v>
      </c>
      <c r="Y350" s="471">
        <v>3950</v>
      </c>
      <c r="Z350" s="471">
        <v>4780</v>
      </c>
      <c r="AA350" s="471">
        <v>3680</v>
      </c>
      <c r="AB350" s="471">
        <v>17590</v>
      </c>
    </row>
    <row r="351" spans="1:28">
      <c r="A351" s="452">
        <v>13256</v>
      </c>
      <c r="B351" s="452" t="s">
        <v>803</v>
      </c>
      <c r="E351" s="507">
        <v>2</v>
      </c>
      <c r="F351" s="507" t="s">
        <v>344</v>
      </c>
      <c r="G351" s="507">
        <v>1</v>
      </c>
      <c r="H351" s="507" t="s">
        <v>521</v>
      </c>
      <c r="I351" s="507">
        <v>1</v>
      </c>
      <c r="J351" s="507" t="s">
        <v>474</v>
      </c>
      <c r="K351" s="507">
        <v>1</v>
      </c>
      <c r="L351" s="507" t="s">
        <v>509</v>
      </c>
      <c r="M351" s="475" t="s">
        <v>58</v>
      </c>
      <c r="N351" s="475" t="s">
        <v>58</v>
      </c>
      <c r="O351" s="475" t="s">
        <v>58</v>
      </c>
      <c r="P351" s="475" t="s">
        <v>58</v>
      </c>
      <c r="Q351" s="475" t="s">
        <v>58</v>
      </c>
      <c r="R351" s="475" t="s">
        <v>58</v>
      </c>
      <c r="S351" s="475" t="s">
        <v>58</v>
      </c>
      <c r="T351" s="475" t="s">
        <v>58</v>
      </c>
      <c r="U351" s="475" t="s">
        <v>58</v>
      </c>
      <c r="V351" s="475" t="s">
        <v>58</v>
      </c>
      <c r="W351" s="475" t="s">
        <v>58</v>
      </c>
      <c r="X351" s="475" t="s">
        <v>58</v>
      </c>
      <c r="Y351" s="475" t="s">
        <v>58</v>
      </c>
      <c r="Z351" s="475" t="s">
        <v>58</v>
      </c>
      <c r="AA351" s="475" t="s">
        <v>58</v>
      </c>
      <c r="AB351" s="475" t="s">
        <v>58</v>
      </c>
    </row>
    <row r="352" spans="1:28">
      <c r="A352" s="452">
        <v>13257</v>
      </c>
      <c r="B352" s="452" t="s">
        <v>803</v>
      </c>
      <c r="E352" s="507">
        <v>2</v>
      </c>
      <c r="F352" s="507" t="s">
        <v>344</v>
      </c>
      <c r="G352" s="507">
        <v>1</v>
      </c>
      <c r="H352" s="507" t="s">
        <v>522</v>
      </c>
      <c r="I352" s="507">
        <v>1</v>
      </c>
      <c r="J352" s="507" t="s">
        <v>304</v>
      </c>
      <c r="K352" s="507">
        <v>1</v>
      </c>
      <c r="L352" s="507" t="s">
        <v>304</v>
      </c>
      <c r="M352" s="471">
        <v>530</v>
      </c>
      <c r="N352" s="471">
        <v>310</v>
      </c>
      <c r="O352" s="471">
        <v>290</v>
      </c>
      <c r="P352" s="471">
        <v>60</v>
      </c>
      <c r="Q352" s="471">
        <v>190</v>
      </c>
      <c r="R352" s="471">
        <v>130</v>
      </c>
      <c r="S352" s="471">
        <v>20</v>
      </c>
      <c r="T352" s="471">
        <v>80</v>
      </c>
      <c r="U352" s="471">
        <v>260</v>
      </c>
      <c r="V352" s="471">
        <v>30</v>
      </c>
      <c r="W352" s="471">
        <v>20</v>
      </c>
      <c r="X352" s="471">
        <v>150</v>
      </c>
      <c r="Y352" s="471">
        <v>50</v>
      </c>
      <c r="Z352" s="471">
        <v>80</v>
      </c>
      <c r="AA352" s="471">
        <v>80</v>
      </c>
      <c r="AB352" s="471">
        <v>200</v>
      </c>
    </row>
    <row r="353" spans="1:28">
      <c r="A353" s="452">
        <v>13258</v>
      </c>
      <c r="B353" s="452" t="s">
        <v>803</v>
      </c>
      <c r="E353" s="507">
        <v>2</v>
      </c>
      <c r="F353" s="507" t="s">
        <v>344</v>
      </c>
      <c r="G353" s="507">
        <v>1</v>
      </c>
      <c r="H353" s="507" t="s">
        <v>549</v>
      </c>
      <c r="I353" s="507">
        <v>1</v>
      </c>
      <c r="J353" s="507" t="s">
        <v>304</v>
      </c>
      <c r="K353" s="507">
        <v>1</v>
      </c>
      <c r="L353" s="507" t="s">
        <v>304</v>
      </c>
      <c r="M353" s="471">
        <v>10740</v>
      </c>
      <c r="N353" s="471">
        <v>8650</v>
      </c>
      <c r="O353" s="471">
        <v>5780</v>
      </c>
      <c r="P353" s="471">
        <v>1840</v>
      </c>
      <c r="Q353" s="471">
        <v>4070</v>
      </c>
      <c r="R353" s="471">
        <v>5170</v>
      </c>
      <c r="S353" s="471">
        <v>200</v>
      </c>
      <c r="T353" s="471">
        <v>600</v>
      </c>
      <c r="U353" s="471">
        <v>370</v>
      </c>
      <c r="V353" s="471">
        <v>120</v>
      </c>
      <c r="W353" s="471">
        <v>10</v>
      </c>
      <c r="X353" s="471">
        <v>4870</v>
      </c>
      <c r="Y353" s="471">
        <v>5960</v>
      </c>
      <c r="Z353" s="471">
        <v>6710</v>
      </c>
      <c r="AA353" s="471">
        <v>5950</v>
      </c>
      <c r="AB353" s="471">
        <v>2090</v>
      </c>
    </row>
    <row r="354" spans="1:28">
      <c r="A354" s="452">
        <v>13259</v>
      </c>
      <c r="B354" s="452" t="s">
        <v>803</v>
      </c>
      <c r="E354" s="507">
        <v>2</v>
      </c>
      <c r="F354" s="507" t="s">
        <v>345</v>
      </c>
      <c r="G354" s="507">
        <v>1</v>
      </c>
      <c r="H354" s="507" t="s">
        <v>304</v>
      </c>
      <c r="I354" s="507">
        <v>1</v>
      </c>
      <c r="J354" s="507" t="s">
        <v>304</v>
      </c>
      <c r="K354" s="507">
        <v>1</v>
      </c>
      <c r="L354" s="507" t="s">
        <v>304</v>
      </c>
      <c r="M354" s="471">
        <v>11180</v>
      </c>
      <c r="N354" s="471">
        <v>7190</v>
      </c>
      <c r="O354" s="471">
        <v>6510</v>
      </c>
      <c r="P354" s="471">
        <v>1850</v>
      </c>
      <c r="Q354" s="471">
        <v>3460</v>
      </c>
      <c r="R354" s="471">
        <v>3740</v>
      </c>
      <c r="S354" s="471">
        <v>660</v>
      </c>
      <c r="T354" s="471">
        <v>880</v>
      </c>
      <c r="U354" s="471">
        <v>4880</v>
      </c>
      <c r="V354" s="471">
        <v>190</v>
      </c>
      <c r="W354" s="471">
        <v>180</v>
      </c>
      <c r="X354" s="471">
        <v>2830</v>
      </c>
      <c r="Y354" s="471">
        <v>2190</v>
      </c>
      <c r="Z354" s="471">
        <v>2600</v>
      </c>
      <c r="AA354" s="471">
        <v>1200</v>
      </c>
      <c r="AB354" s="471">
        <v>3860</v>
      </c>
    </row>
    <row r="355" spans="1:28">
      <c r="A355" s="452">
        <v>13260</v>
      </c>
      <c r="B355" s="452" t="s">
        <v>803</v>
      </c>
      <c r="E355" s="507">
        <v>2</v>
      </c>
      <c r="F355" s="507" t="s">
        <v>345</v>
      </c>
      <c r="G355" s="507">
        <v>1</v>
      </c>
      <c r="H355" s="507" t="s">
        <v>521</v>
      </c>
      <c r="I355" s="507">
        <v>1</v>
      </c>
      <c r="J355" s="507" t="s">
        <v>304</v>
      </c>
      <c r="K355" s="507">
        <v>1</v>
      </c>
      <c r="L355" s="507" t="s">
        <v>304</v>
      </c>
      <c r="M355" s="471">
        <v>11000</v>
      </c>
      <c r="N355" s="471">
        <v>7090</v>
      </c>
      <c r="O355" s="471">
        <v>6420</v>
      </c>
      <c r="P355" s="471">
        <v>1800</v>
      </c>
      <c r="Q355" s="471">
        <v>3410</v>
      </c>
      <c r="R355" s="471">
        <v>3680</v>
      </c>
      <c r="S355" s="471">
        <v>650</v>
      </c>
      <c r="T355" s="471">
        <v>850</v>
      </c>
      <c r="U355" s="471">
        <v>4780</v>
      </c>
      <c r="V355" s="471">
        <v>190</v>
      </c>
      <c r="W355" s="471">
        <v>180</v>
      </c>
      <c r="X355" s="471">
        <v>2760</v>
      </c>
      <c r="Y355" s="471">
        <v>2170</v>
      </c>
      <c r="Z355" s="471">
        <v>2580</v>
      </c>
      <c r="AA355" s="471">
        <v>1180</v>
      </c>
      <c r="AB355" s="471">
        <v>3780</v>
      </c>
    </row>
    <row r="356" spans="1:28">
      <c r="A356" s="452">
        <v>13261</v>
      </c>
      <c r="B356" s="452" t="s">
        <v>803</v>
      </c>
      <c r="E356" s="507">
        <v>2</v>
      </c>
      <c r="F356" s="507" t="s">
        <v>345</v>
      </c>
      <c r="G356" s="507">
        <v>1</v>
      </c>
      <c r="H356" s="507" t="s">
        <v>521</v>
      </c>
      <c r="I356" s="507">
        <v>1</v>
      </c>
      <c r="J356" s="507" t="s">
        <v>304</v>
      </c>
      <c r="K356" s="507">
        <v>1</v>
      </c>
      <c r="L356" s="507" t="s">
        <v>496</v>
      </c>
      <c r="M356" s="471">
        <v>9160</v>
      </c>
      <c r="N356" s="471">
        <v>6470</v>
      </c>
      <c r="O356" s="471">
        <v>5940</v>
      </c>
      <c r="P356" s="471">
        <v>1570</v>
      </c>
      <c r="Q356" s="471">
        <v>3150</v>
      </c>
      <c r="R356" s="471">
        <v>3420</v>
      </c>
      <c r="S356" s="471">
        <v>590</v>
      </c>
      <c r="T356" s="471">
        <v>750</v>
      </c>
      <c r="U356" s="471">
        <v>4580</v>
      </c>
      <c r="V356" s="471">
        <v>170</v>
      </c>
      <c r="W356" s="471">
        <v>150</v>
      </c>
      <c r="X356" s="471">
        <v>2650</v>
      </c>
      <c r="Y356" s="471">
        <v>2030</v>
      </c>
      <c r="Z356" s="471">
        <v>2360</v>
      </c>
      <c r="AA356" s="471">
        <v>1020</v>
      </c>
      <c r="AB356" s="471">
        <v>2600</v>
      </c>
    </row>
    <row r="357" spans="1:28">
      <c r="A357" s="452">
        <v>13262</v>
      </c>
      <c r="B357" s="452" t="s">
        <v>803</v>
      </c>
      <c r="E357" s="507">
        <v>2</v>
      </c>
      <c r="F357" s="507" t="s">
        <v>345</v>
      </c>
      <c r="G357" s="507">
        <v>1</v>
      </c>
      <c r="H357" s="507" t="s">
        <v>521</v>
      </c>
      <c r="I357" s="507">
        <v>1</v>
      </c>
      <c r="J357" s="507" t="s">
        <v>304</v>
      </c>
      <c r="K357" s="507">
        <v>1</v>
      </c>
      <c r="L357" s="507" t="s">
        <v>500</v>
      </c>
      <c r="M357" s="471">
        <v>660</v>
      </c>
      <c r="N357" s="471">
        <v>250</v>
      </c>
      <c r="O357" s="471">
        <v>220</v>
      </c>
      <c r="P357" s="471">
        <v>110</v>
      </c>
      <c r="Q357" s="471">
        <v>110</v>
      </c>
      <c r="R357" s="471">
        <v>70</v>
      </c>
      <c r="S357" s="471">
        <v>30</v>
      </c>
      <c r="T357" s="471">
        <v>40</v>
      </c>
      <c r="U357" s="471">
        <v>100</v>
      </c>
      <c r="V357" s="471">
        <v>20</v>
      </c>
      <c r="W357" s="471">
        <v>20</v>
      </c>
      <c r="X357" s="471">
        <v>30</v>
      </c>
      <c r="Y357" s="471">
        <v>20</v>
      </c>
      <c r="Z357" s="471">
        <v>40</v>
      </c>
      <c r="AA357" s="471">
        <v>10</v>
      </c>
      <c r="AB357" s="471">
        <v>380</v>
      </c>
    </row>
    <row r="358" spans="1:28">
      <c r="A358" s="452">
        <v>13263</v>
      </c>
      <c r="B358" s="452" t="s">
        <v>803</v>
      </c>
      <c r="E358" s="507">
        <v>2</v>
      </c>
      <c r="F358" s="507" t="s">
        <v>345</v>
      </c>
      <c r="G358" s="507">
        <v>1</v>
      </c>
      <c r="H358" s="507" t="s">
        <v>521</v>
      </c>
      <c r="I358" s="507">
        <v>1</v>
      </c>
      <c r="J358" s="507" t="s">
        <v>304</v>
      </c>
      <c r="K358" s="507">
        <v>1</v>
      </c>
      <c r="L358" s="507" t="s">
        <v>501</v>
      </c>
      <c r="M358" s="471">
        <v>1180</v>
      </c>
      <c r="N358" s="471">
        <v>370</v>
      </c>
      <c r="O358" s="471">
        <v>260</v>
      </c>
      <c r="P358" s="471">
        <v>120</v>
      </c>
      <c r="Q358" s="471">
        <v>140</v>
      </c>
      <c r="R358" s="471">
        <v>190</v>
      </c>
      <c r="S358" s="471">
        <v>20</v>
      </c>
      <c r="T358" s="471">
        <v>60</v>
      </c>
      <c r="U358" s="471">
        <v>100</v>
      </c>
      <c r="V358" s="471">
        <v>10</v>
      </c>
      <c r="W358" s="475" t="s">
        <v>58</v>
      </c>
      <c r="X358" s="471">
        <v>80</v>
      </c>
      <c r="Y358" s="471">
        <v>120</v>
      </c>
      <c r="Z358" s="471">
        <v>190</v>
      </c>
      <c r="AA358" s="471">
        <v>150</v>
      </c>
      <c r="AB358" s="471">
        <v>810</v>
      </c>
    </row>
    <row r="359" spans="1:28">
      <c r="A359" s="452">
        <v>13264</v>
      </c>
      <c r="B359" s="452" t="s">
        <v>803</v>
      </c>
      <c r="E359" s="507">
        <v>2</v>
      </c>
      <c r="F359" s="507" t="s">
        <v>345</v>
      </c>
      <c r="G359" s="507">
        <v>1</v>
      </c>
      <c r="H359" s="507" t="s">
        <v>521</v>
      </c>
      <c r="I359" s="507">
        <v>1</v>
      </c>
      <c r="J359" s="507" t="s">
        <v>304</v>
      </c>
      <c r="K359" s="507">
        <v>1</v>
      </c>
      <c r="L359" s="507" t="s">
        <v>509</v>
      </c>
      <c r="M359" s="475" t="s">
        <v>58</v>
      </c>
      <c r="N359" s="475" t="s">
        <v>58</v>
      </c>
      <c r="O359" s="475" t="s">
        <v>58</v>
      </c>
      <c r="P359" s="475" t="s">
        <v>58</v>
      </c>
      <c r="Q359" s="475" t="s">
        <v>58</v>
      </c>
      <c r="R359" s="475" t="s">
        <v>58</v>
      </c>
      <c r="S359" s="475" t="s">
        <v>58</v>
      </c>
      <c r="T359" s="475" t="s">
        <v>58</v>
      </c>
      <c r="U359" s="475" t="s">
        <v>58</v>
      </c>
      <c r="V359" s="475" t="s">
        <v>58</v>
      </c>
      <c r="W359" s="475" t="s">
        <v>58</v>
      </c>
      <c r="X359" s="475" t="s">
        <v>58</v>
      </c>
      <c r="Y359" s="475" t="s">
        <v>58</v>
      </c>
      <c r="Z359" s="475" t="s">
        <v>58</v>
      </c>
      <c r="AA359" s="475" t="s">
        <v>58</v>
      </c>
      <c r="AB359" s="475" t="s">
        <v>58</v>
      </c>
    </row>
    <row r="360" spans="1:28">
      <c r="A360" s="452">
        <v>13265</v>
      </c>
      <c r="B360" s="452" t="s">
        <v>803</v>
      </c>
      <c r="E360" s="507">
        <v>2</v>
      </c>
      <c r="F360" s="507" t="s">
        <v>345</v>
      </c>
      <c r="G360" s="507">
        <v>1</v>
      </c>
      <c r="H360" s="507" t="s">
        <v>521</v>
      </c>
      <c r="I360" s="507">
        <v>1</v>
      </c>
      <c r="J360" s="507" t="s">
        <v>473</v>
      </c>
      <c r="K360" s="507">
        <v>1</v>
      </c>
      <c r="L360" s="507" t="s">
        <v>304</v>
      </c>
      <c r="M360" s="471">
        <v>8860</v>
      </c>
      <c r="N360" s="471">
        <v>6350</v>
      </c>
      <c r="O360" s="471">
        <v>5820</v>
      </c>
      <c r="P360" s="471">
        <v>1600</v>
      </c>
      <c r="Q360" s="471">
        <v>3160</v>
      </c>
      <c r="R360" s="471">
        <v>3400</v>
      </c>
      <c r="S360" s="471">
        <v>600</v>
      </c>
      <c r="T360" s="471">
        <v>780</v>
      </c>
      <c r="U360" s="471">
        <v>4450</v>
      </c>
      <c r="V360" s="471">
        <v>180</v>
      </c>
      <c r="W360" s="471">
        <v>150</v>
      </c>
      <c r="X360" s="471">
        <v>2660</v>
      </c>
      <c r="Y360" s="471">
        <v>2040</v>
      </c>
      <c r="Z360" s="471">
        <v>2390</v>
      </c>
      <c r="AA360" s="471">
        <v>1020</v>
      </c>
      <c r="AB360" s="471">
        <v>2510</v>
      </c>
    </row>
    <row r="361" spans="1:28">
      <c r="A361" s="452">
        <v>13266</v>
      </c>
      <c r="B361" s="452" t="s">
        <v>803</v>
      </c>
      <c r="E361" s="507">
        <v>2</v>
      </c>
      <c r="F361" s="507" t="s">
        <v>345</v>
      </c>
      <c r="G361" s="507">
        <v>1</v>
      </c>
      <c r="H361" s="507" t="s">
        <v>521</v>
      </c>
      <c r="I361" s="507">
        <v>1</v>
      </c>
      <c r="J361" s="507" t="s">
        <v>473</v>
      </c>
      <c r="K361" s="507">
        <v>1</v>
      </c>
      <c r="L361" s="507" t="s">
        <v>496</v>
      </c>
      <c r="M361" s="471">
        <v>8580</v>
      </c>
      <c r="N361" s="471">
        <v>6220</v>
      </c>
      <c r="O361" s="471">
        <v>5720</v>
      </c>
      <c r="P361" s="471">
        <v>1540</v>
      </c>
      <c r="Q361" s="471">
        <v>3070</v>
      </c>
      <c r="R361" s="471">
        <v>3330</v>
      </c>
      <c r="S361" s="471">
        <v>580</v>
      </c>
      <c r="T361" s="471">
        <v>740</v>
      </c>
      <c r="U361" s="471">
        <v>4410</v>
      </c>
      <c r="V361" s="471">
        <v>170</v>
      </c>
      <c r="W361" s="471">
        <v>150</v>
      </c>
      <c r="X361" s="471">
        <v>2620</v>
      </c>
      <c r="Y361" s="471">
        <v>2010</v>
      </c>
      <c r="Z361" s="471">
        <v>2340</v>
      </c>
      <c r="AA361" s="471">
        <v>990</v>
      </c>
      <c r="AB361" s="471">
        <v>2360</v>
      </c>
    </row>
    <row r="362" spans="1:28">
      <c r="A362" s="452">
        <v>13267</v>
      </c>
      <c r="B362" s="452" t="s">
        <v>803</v>
      </c>
      <c r="E362" s="507">
        <v>2</v>
      </c>
      <c r="F362" s="507" t="s">
        <v>345</v>
      </c>
      <c r="G362" s="507">
        <v>1</v>
      </c>
      <c r="H362" s="507" t="s">
        <v>521</v>
      </c>
      <c r="I362" s="507">
        <v>1</v>
      </c>
      <c r="J362" s="507" t="s">
        <v>473</v>
      </c>
      <c r="K362" s="507">
        <v>1</v>
      </c>
      <c r="L362" s="507" t="s">
        <v>500</v>
      </c>
      <c r="M362" s="471">
        <v>250</v>
      </c>
      <c r="N362" s="471">
        <v>110</v>
      </c>
      <c r="O362" s="471">
        <v>90</v>
      </c>
      <c r="P362" s="471">
        <v>60</v>
      </c>
      <c r="Q362" s="471">
        <v>80</v>
      </c>
      <c r="R362" s="471">
        <v>50</v>
      </c>
      <c r="S362" s="471">
        <v>30</v>
      </c>
      <c r="T362" s="471">
        <v>40</v>
      </c>
      <c r="U362" s="471">
        <v>40</v>
      </c>
      <c r="V362" s="471">
        <v>10</v>
      </c>
      <c r="W362" s="475" t="s">
        <v>58</v>
      </c>
      <c r="X362" s="471">
        <v>30</v>
      </c>
      <c r="Y362" s="471">
        <v>10</v>
      </c>
      <c r="Z362" s="471">
        <v>30</v>
      </c>
      <c r="AA362" s="471">
        <v>10</v>
      </c>
      <c r="AB362" s="471">
        <v>140</v>
      </c>
    </row>
    <row r="363" spans="1:28">
      <c r="A363" s="452">
        <v>13268</v>
      </c>
      <c r="B363" s="452" t="s">
        <v>803</v>
      </c>
      <c r="E363" s="507">
        <v>2</v>
      </c>
      <c r="F363" s="507" t="s">
        <v>345</v>
      </c>
      <c r="G363" s="507">
        <v>1</v>
      </c>
      <c r="H363" s="507" t="s">
        <v>521</v>
      </c>
      <c r="I363" s="507">
        <v>1</v>
      </c>
      <c r="J363" s="507" t="s">
        <v>473</v>
      </c>
      <c r="K363" s="507">
        <v>1</v>
      </c>
      <c r="L363" s="507" t="s">
        <v>501</v>
      </c>
      <c r="M363" s="471">
        <v>30</v>
      </c>
      <c r="N363" s="471">
        <v>20</v>
      </c>
      <c r="O363" s="471">
        <v>20</v>
      </c>
      <c r="P363" s="475" t="s">
        <v>58</v>
      </c>
      <c r="Q363" s="471">
        <v>20</v>
      </c>
      <c r="R363" s="471">
        <v>20</v>
      </c>
      <c r="S363" s="475" t="s">
        <v>58</v>
      </c>
      <c r="T363" s="475" t="s">
        <v>58</v>
      </c>
      <c r="U363" s="475" t="s">
        <v>58</v>
      </c>
      <c r="V363" s="475" t="s">
        <v>58</v>
      </c>
      <c r="W363" s="475" t="s">
        <v>58</v>
      </c>
      <c r="X363" s="471">
        <v>20</v>
      </c>
      <c r="Y363" s="471">
        <v>20</v>
      </c>
      <c r="Z363" s="471">
        <v>20</v>
      </c>
      <c r="AA363" s="471">
        <v>20</v>
      </c>
      <c r="AB363" s="471">
        <v>10</v>
      </c>
    </row>
    <row r="364" spans="1:28">
      <c r="A364" s="452">
        <v>13269</v>
      </c>
      <c r="B364" s="452" t="s">
        <v>803</v>
      </c>
      <c r="E364" s="507">
        <v>2</v>
      </c>
      <c r="F364" s="507" t="s">
        <v>345</v>
      </c>
      <c r="G364" s="507">
        <v>1</v>
      </c>
      <c r="H364" s="507" t="s">
        <v>521</v>
      </c>
      <c r="I364" s="507">
        <v>1</v>
      </c>
      <c r="J364" s="507" t="s">
        <v>473</v>
      </c>
      <c r="K364" s="507">
        <v>1</v>
      </c>
      <c r="L364" s="507" t="s">
        <v>509</v>
      </c>
      <c r="M364" s="475" t="s">
        <v>58</v>
      </c>
      <c r="N364" s="475" t="s">
        <v>58</v>
      </c>
      <c r="O364" s="475" t="s">
        <v>58</v>
      </c>
      <c r="P364" s="475" t="s">
        <v>58</v>
      </c>
      <c r="Q364" s="475" t="s">
        <v>58</v>
      </c>
      <c r="R364" s="475" t="s">
        <v>58</v>
      </c>
      <c r="S364" s="475" t="s">
        <v>58</v>
      </c>
      <c r="T364" s="475" t="s">
        <v>58</v>
      </c>
      <c r="U364" s="475" t="s">
        <v>58</v>
      </c>
      <c r="V364" s="475" t="s">
        <v>58</v>
      </c>
      <c r="W364" s="475" t="s">
        <v>58</v>
      </c>
      <c r="X364" s="475" t="s">
        <v>58</v>
      </c>
      <c r="Y364" s="475" t="s">
        <v>58</v>
      </c>
      <c r="Z364" s="475" t="s">
        <v>58</v>
      </c>
      <c r="AA364" s="475" t="s">
        <v>58</v>
      </c>
      <c r="AB364" s="475" t="s">
        <v>58</v>
      </c>
    </row>
    <row r="365" spans="1:28">
      <c r="A365" s="452">
        <v>13270</v>
      </c>
      <c r="B365" s="452" t="s">
        <v>803</v>
      </c>
      <c r="E365" s="507">
        <v>2</v>
      </c>
      <c r="F365" s="507" t="s">
        <v>345</v>
      </c>
      <c r="G365" s="507">
        <v>1</v>
      </c>
      <c r="H365" s="507" t="s">
        <v>521</v>
      </c>
      <c r="I365" s="507">
        <v>1</v>
      </c>
      <c r="J365" s="507" t="s">
        <v>474</v>
      </c>
      <c r="K365" s="507">
        <v>1</v>
      </c>
      <c r="L365" s="507" t="s">
        <v>304</v>
      </c>
      <c r="M365" s="471">
        <v>2020</v>
      </c>
      <c r="N365" s="471">
        <v>740</v>
      </c>
      <c r="O365" s="471">
        <v>590</v>
      </c>
      <c r="P365" s="471">
        <v>190</v>
      </c>
      <c r="Q365" s="471">
        <v>240</v>
      </c>
      <c r="R365" s="471">
        <v>280</v>
      </c>
      <c r="S365" s="471">
        <v>40</v>
      </c>
      <c r="T365" s="471">
        <v>80</v>
      </c>
      <c r="U365" s="471">
        <v>330</v>
      </c>
      <c r="V365" s="471">
        <v>10</v>
      </c>
      <c r="W365" s="471">
        <v>30</v>
      </c>
      <c r="X365" s="471">
        <v>100</v>
      </c>
      <c r="Y365" s="471">
        <v>120</v>
      </c>
      <c r="Z365" s="471">
        <v>190</v>
      </c>
      <c r="AA365" s="471">
        <v>160</v>
      </c>
      <c r="AB365" s="471">
        <v>1280</v>
      </c>
    </row>
    <row r="366" spans="1:28">
      <c r="A366" s="452">
        <v>13271</v>
      </c>
      <c r="B366" s="452" t="s">
        <v>803</v>
      </c>
      <c r="E366" s="507">
        <v>2</v>
      </c>
      <c r="F366" s="507" t="s">
        <v>345</v>
      </c>
      <c r="G366" s="507">
        <v>1</v>
      </c>
      <c r="H366" s="507" t="s">
        <v>521</v>
      </c>
      <c r="I366" s="507">
        <v>1</v>
      </c>
      <c r="J366" s="507" t="s">
        <v>474</v>
      </c>
      <c r="K366" s="507">
        <v>1</v>
      </c>
      <c r="L366" s="507" t="s">
        <v>496</v>
      </c>
      <c r="M366" s="471">
        <v>490</v>
      </c>
      <c r="N366" s="471">
        <v>250</v>
      </c>
      <c r="O366" s="471">
        <v>220</v>
      </c>
      <c r="P366" s="471">
        <v>20</v>
      </c>
      <c r="Q366" s="471">
        <v>80</v>
      </c>
      <c r="R366" s="471">
        <v>90</v>
      </c>
      <c r="S366" s="471">
        <v>20</v>
      </c>
      <c r="T366" s="471">
        <v>20</v>
      </c>
      <c r="U366" s="471">
        <v>170</v>
      </c>
      <c r="V366" s="475" t="s">
        <v>58</v>
      </c>
      <c r="W366" s="471">
        <v>10</v>
      </c>
      <c r="X366" s="471">
        <v>30</v>
      </c>
      <c r="Y366" s="471">
        <v>10</v>
      </c>
      <c r="Z366" s="471">
        <v>20</v>
      </c>
      <c r="AA366" s="471">
        <v>30</v>
      </c>
      <c r="AB366" s="471">
        <v>230</v>
      </c>
    </row>
    <row r="367" spans="1:28">
      <c r="A367" s="452">
        <v>13272</v>
      </c>
      <c r="B367" s="452" t="s">
        <v>803</v>
      </c>
      <c r="E367" s="507">
        <v>2</v>
      </c>
      <c r="F367" s="507" t="s">
        <v>345</v>
      </c>
      <c r="G367" s="507">
        <v>1</v>
      </c>
      <c r="H367" s="507" t="s">
        <v>521</v>
      </c>
      <c r="I367" s="507">
        <v>1</v>
      </c>
      <c r="J367" s="507" t="s">
        <v>474</v>
      </c>
      <c r="K367" s="507">
        <v>1</v>
      </c>
      <c r="L367" s="507" t="s">
        <v>500</v>
      </c>
      <c r="M367" s="471">
        <v>380</v>
      </c>
      <c r="N367" s="471">
        <v>140</v>
      </c>
      <c r="O367" s="471">
        <v>130</v>
      </c>
      <c r="P367" s="471">
        <v>50</v>
      </c>
      <c r="Q367" s="471">
        <v>30</v>
      </c>
      <c r="R367" s="471">
        <v>20</v>
      </c>
      <c r="S367" s="471">
        <v>10</v>
      </c>
      <c r="T367" s="475" t="s">
        <v>58</v>
      </c>
      <c r="U367" s="471">
        <v>60</v>
      </c>
      <c r="V367" s="471">
        <v>10</v>
      </c>
      <c r="W367" s="471">
        <v>20</v>
      </c>
      <c r="X367" s="471">
        <v>0</v>
      </c>
      <c r="Y367" s="471">
        <v>0</v>
      </c>
      <c r="Z367" s="471">
        <v>10</v>
      </c>
      <c r="AA367" s="475" t="s">
        <v>58</v>
      </c>
      <c r="AB367" s="471">
        <v>240</v>
      </c>
    </row>
    <row r="368" spans="1:28">
      <c r="A368" s="452">
        <v>13273</v>
      </c>
      <c r="B368" s="452" t="s">
        <v>803</v>
      </c>
      <c r="E368" s="507">
        <v>2</v>
      </c>
      <c r="F368" s="507" t="s">
        <v>345</v>
      </c>
      <c r="G368" s="507">
        <v>1</v>
      </c>
      <c r="H368" s="507" t="s">
        <v>521</v>
      </c>
      <c r="I368" s="507">
        <v>1</v>
      </c>
      <c r="J368" s="507" t="s">
        <v>474</v>
      </c>
      <c r="K368" s="507">
        <v>1</v>
      </c>
      <c r="L368" s="507" t="s">
        <v>501</v>
      </c>
      <c r="M368" s="471">
        <v>1150</v>
      </c>
      <c r="N368" s="471">
        <v>340</v>
      </c>
      <c r="O368" s="471">
        <v>240</v>
      </c>
      <c r="P368" s="471">
        <v>120</v>
      </c>
      <c r="Q368" s="471">
        <v>130</v>
      </c>
      <c r="R368" s="471">
        <v>170</v>
      </c>
      <c r="S368" s="471">
        <v>20</v>
      </c>
      <c r="T368" s="471">
        <v>60</v>
      </c>
      <c r="U368" s="471">
        <v>100</v>
      </c>
      <c r="V368" s="471">
        <v>10</v>
      </c>
      <c r="W368" s="475" t="s">
        <v>58</v>
      </c>
      <c r="X368" s="471">
        <v>60</v>
      </c>
      <c r="Y368" s="471">
        <v>100</v>
      </c>
      <c r="Z368" s="471">
        <v>160</v>
      </c>
      <c r="AA368" s="471">
        <v>130</v>
      </c>
      <c r="AB368" s="471">
        <v>800</v>
      </c>
    </row>
    <row r="369" spans="1:28">
      <c r="A369" s="452">
        <v>13274</v>
      </c>
      <c r="B369" s="452" t="s">
        <v>803</v>
      </c>
      <c r="E369" s="507">
        <v>2</v>
      </c>
      <c r="F369" s="507" t="s">
        <v>345</v>
      </c>
      <c r="G369" s="507">
        <v>1</v>
      </c>
      <c r="H369" s="507" t="s">
        <v>521</v>
      </c>
      <c r="I369" s="507">
        <v>1</v>
      </c>
      <c r="J369" s="507" t="s">
        <v>474</v>
      </c>
      <c r="K369" s="507">
        <v>1</v>
      </c>
      <c r="L369" s="507" t="s">
        <v>509</v>
      </c>
      <c r="M369" s="475" t="s">
        <v>58</v>
      </c>
      <c r="N369" s="475" t="s">
        <v>58</v>
      </c>
      <c r="O369" s="475" t="s">
        <v>58</v>
      </c>
      <c r="P369" s="475" t="s">
        <v>58</v>
      </c>
      <c r="Q369" s="475" t="s">
        <v>58</v>
      </c>
      <c r="R369" s="475" t="s">
        <v>58</v>
      </c>
      <c r="S369" s="475" t="s">
        <v>58</v>
      </c>
      <c r="T369" s="475" t="s">
        <v>58</v>
      </c>
      <c r="U369" s="475" t="s">
        <v>58</v>
      </c>
      <c r="V369" s="475" t="s">
        <v>58</v>
      </c>
      <c r="W369" s="475" t="s">
        <v>58</v>
      </c>
      <c r="X369" s="475" t="s">
        <v>58</v>
      </c>
      <c r="Y369" s="475" t="s">
        <v>58</v>
      </c>
      <c r="Z369" s="475" t="s">
        <v>58</v>
      </c>
      <c r="AA369" s="475" t="s">
        <v>58</v>
      </c>
      <c r="AB369" s="475" t="s">
        <v>58</v>
      </c>
    </row>
    <row r="370" spans="1:28">
      <c r="A370" s="452">
        <v>13275</v>
      </c>
      <c r="B370" s="452" t="s">
        <v>803</v>
      </c>
      <c r="E370" s="507">
        <v>2</v>
      </c>
      <c r="F370" s="507" t="s">
        <v>345</v>
      </c>
      <c r="G370" s="507">
        <v>1</v>
      </c>
      <c r="H370" s="507" t="s">
        <v>522</v>
      </c>
      <c r="I370" s="507">
        <v>1</v>
      </c>
      <c r="J370" s="507" t="s">
        <v>304</v>
      </c>
      <c r="K370" s="507">
        <v>1</v>
      </c>
      <c r="L370" s="507" t="s">
        <v>304</v>
      </c>
      <c r="M370" s="471">
        <v>180</v>
      </c>
      <c r="N370" s="471">
        <v>100</v>
      </c>
      <c r="O370" s="471">
        <v>100</v>
      </c>
      <c r="P370" s="471">
        <v>60</v>
      </c>
      <c r="Q370" s="471">
        <v>60</v>
      </c>
      <c r="R370" s="471">
        <v>60</v>
      </c>
      <c r="S370" s="471">
        <v>10</v>
      </c>
      <c r="T370" s="471">
        <v>30</v>
      </c>
      <c r="U370" s="471">
        <v>100</v>
      </c>
      <c r="V370" s="475" t="s">
        <v>58</v>
      </c>
      <c r="W370" s="475" t="s">
        <v>58</v>
      </c>
      <c r="X370" s="471">
        <v>70</v>
      </c>
      <c r="Y370" s="471">
        <v>30</v>
      </c>
      <c r="Z370" s="471">
        <v>10</v>
      </c>
      <c r="AA370" s="471">
        <v>20</v>
      </c>
      <c r="AB370" s="471">
        <v>80</v>
      </c>
    </row>
    <row r="371" spans="1:28">
      <c r="A371" s="452">
        <v>13276</v>
      </c>
      <c r="B371" s="452" t="s">
        <v>803</v>
      </c>
      <c r="E371" s="507">
        <v>2</v>
      </c>
      <c r="F371" s="507" t="s">
        <v>345</v>
      </c>
      <c r="G371" s="507">
        <v>1</v>
      </c>
      <c r="H371" s="507" t="s">
        <v>549</v>
      </c>
      <c r="I371" s="507">
        <v>1</v>
      </c>
      <c r="J371" s="507" t="s">
        <v>304</v>
      </c>
      <c r="K371" s="507">
        <v>1</v>
      </c>
      <c r="L371" s="507" t="s">
        <v>304</v>
      </c>
      <c r="M371" s="471">
        <v>120</v>
      </c>
      <c r="N371" s="471">
        <v>100</v>
      </c>
      <c r="O371" s="471">
        <v>100</v>
      </c>
      <c r="P371" s="471">
        <v>100</v>
      </c>
      <c r="Q371" s="471">
        <v>100</v>
      </c>
      <c r="R371" s="471">
        <v>100</v>
      </c>
      <c r="S371" s="471">
        <v>20</v>
      </c>
      <c r="T371" s="471">
        <v>60</v>
      </c>
      <c r="U371" s="475" t="s">
        <v>58</v>
      </c>
      <c r="V371" s="475" t="s">
        <v>58</v>
      </c>
      <c r="W371" s="475" t="s">
        <v>58</v>
      </c>
      <c r="X371" s="471">
        <v>10</v>
      </c>
      <c r="Y371" s="471">
        <v>70</v>
      </c>
      <c r="Z371" s="471">
        <v>100</v>
      </c>
      <c r="AA371" s="471">
        <v>70</v>
      </c>
      <c r="AB371" s="471">
        <v>10</v>
      </c>
    </row>
    <row r="372" spans="1:28">
      <c r="A372" s="452">
        <v>13277</v>
      </c>
      <c r="B372" s="452" t="s">
        <v>803</v>
      </c>
      <c r="E372" s="507">
        <v>2</v>
      </c>
      <c r="F372" s="507" t="s">
        <v>346</v>
      </c>
      <c r="G372" s="507">
        <v>1</v>
      </c>
      <c r="H372" s="507" t="s">
        <v>304</v>
      </c>
      <c r="I372" s="507">
        <v>1</v>
      </c>
      <c r="J372" s="507" t="s">
        <v>304</v>
      </c>
      <c r="K372" s="507">
        <v>1</v>
      </c>
      <c r="L372" s="507" t="s">
        <v>304</v>
      </c>
      <c r="M372" s="471">
        <v>30260</v>
      </c>
      <c r="N372" s="471">
        <v>18200</v>
      </c>
      <c r="O372" s="471">
        <v>16330</v>
      </c>
      <c r="P372" s="471">
        <v>4380</v>
      </c>
      <c r="Q372" s="471">
        <v>9180</v>
      </c>
      <c r="R372" s="471">
        <v>8650</v>
      </c>
      <c r="S372" s="471">
        <v>1820</v>
      </c>
      <c r="T372" s="471">
        <v>3210</v>
      </c>
      <c r="U372" s="471">
        <v>11570</v>
      </c>
      <c r="V372" s="471">
        <v>600</v>
      </c>
      <c r="W372" s="471">
        <v>360</v>
      </c>
      <c r="X372" s="471">
        <v>6720</v>
      </c>
      <c r="Y372" s="471">
        <v>5880</v>
      </c>
      <c r="Z372" s="471">
        <v>5990</v>
      </c>
      <c r="AA372" s="471">
        <v>3230</v>
      </c>
      <c r="AB372" s="471">
        <v>11680</v>
      </c>
    </row>
    <row r="373" spans="1:28">
      <c r="A373" s="452">
        <v>13278</v>
      </c>
      <c r="B373" s="452" t="s">
        <v>803</v>
      </c>
      <c r="E373" s="507">
        <v>2</v>
      </c>
      <c r="F373" s="507" t="s">
        <v>346</v>
      </c>
      <c r="G373" s="507">
        <v>1</v>
      </c>
      <c r="H373" s="507" t="s">
        <v>521</v>
      </c>
      <c r="I373" s="507">
        <v>1</v>
      </c>
      <c r="J373" s="507" t="s">
        <v>304</v>
      </c>
      <c r="K373" s="507">
        <v>1</v>
      </c>
      <c r="L373" s="507" t="s">
        <v>304</v>
      </c>
      <c r="M373" s="471">
        <v>29090</v>
      </c>
      <c r="N373" s="471">
        <v>17510</v>
      </c>
      <c r="O373" s="471">
        <v>15640</v>
      </c>
      <c r="P373" s="471">
        <v>4240</v>
      </c>
      <c r="Q373" s="471">
        <v>8850</v>
      </c>
      <c r="R373" s="471">
        <v>8330</v>
      </c>
      <c r="S373" s="471">
        <v>1740</v>
      </c>
      <c r="T373" s="471">
        <v>3120</v>
      </c>
      <c r="U373" s="471">
        <v>11020</v>
      </c>
      <c r="V373" s="471">
        <v>570</v>
      </c>
      <c r="W373" s="471">
        <v>350</v>
      </c>
      <c r="X373" s="471">
        <v>6500</v>
      </c>
      <c r="Y373" s="471">
        <v>5670</v>
      </c>
      <c r="Z373" s="471">
        <v>5800</v>
      </c>
      <c r="AA373" s="471">
        <v>3060</v>
      </c>
      <c r="AB373" s="471">
        <v>11230</v>
      </c>
    </row>
    <row r="374" spans="1:28">
      <c r="A374" s="452">
        <v>13279</v>
      </c>
      <c r="B374" s="452" t="s">
        <v>803</v>
      </c>
      <c r="E374" s="507">
        <v>2</v>
      </c>
      <c r="F374" s="507" t="s">
        <v>346</v>
      </c>
      <c r="G374" s="507">
        <v>1</v>
      </c>
      <c r="H374" s="507" t="s">
        <v>521</v>
      </c>
      <c r="I374" s="507">
        <v>1</v>
      </c>
      <c r="J374" s="507" t="s">
        <v>304</v>
      </c>
      <c r="K374" s="507">
        <v>1</v>
      </c>
      <c r="L374" s="507" t="s">
        <v>496</v>
      </c>
      <c r="M374" s="471">
        <v>22550</v>
      </c>
      <c r="N374" s="471">
        <v>15660</v>
      </c>
      <c r="O374" s="471">
        <v>14370</v>
      </c>
      <c r="P374" s="471">
        <v>3550</v>
      </c>
      <c r="Q374" s="471">
        <v>8260</v>
      </c>
      <c r="R374" s="471">
        <v>7700</v>
      </c>
      <c r="S374" s="471">
        <v>1690</v>
      </c>
      <c r="T374" s="471">
        <v>3060</v>
      </c>
      <c r="U374" s="471">
        <v>10360</v>
      </c>
      <c r="V374" s="471">
        <v>510</v>
      </c>
      <c r="W374" s="471">
        <v>330</v>
      </c>
      <c r="X374" s="471">
        <v>5690</v>
      </c>
      <c r="Y374" s="471">
        <v>5030</v>
      </c>
      <c r="Z374" s="471">
        <v>4670</v>
      </c>
      <c r="AA374" s="471">
        <v>2390</v>
      </c>
      <c r="AB374" s="471">
        <v>6730</v>
      </c>
    </row>
    <row r="375" spans="1:28">
      <c r="A375" s="452">
        <v>13280</v>
      </c>
      <c r="B375" s="452" t="s">
        <v>803</v>
      </c>
      <c r="E375" s="507">
        <v>2</v>
      </c>
      <c r="F375" s="507" t="s">
        <v>346</v>
      </c>
      <c r="G375" s="507">
        <v>1</v>
      </c>
      <c r="H375" s="507" t="s">
        <v>521</v>
      </c>
      <c r="I375" s="507">
        <v>1</v>
      </c>
      <c r="J375" s="507" t="s">
        <v>304</v>
      </c>
      <c r="K375" s="507">
        <v>1</v>
      </c>
      <c r="L375" s="507" t="s">
        <v>500</v>
      </c>
      <c r="M375" s="471">
        <v>640</v>
      </c>
      <c r="N375" s="471">
        <v>180</v>
      </c>
      <c r="O375" s="471">
        <v>180</v>
      </c>
      <c r="P375" s="471">
        <v>20</v>
      </c>
      <c r="Q375" s="471">
        <v>30</v>
      </c>
      <c r="R375" s="471">
        <v>30</v>
      </c>
      <c r="S375" s="471">
        <v>10</v>
      </c>
      <c r="T375" s="475" t="s">
        <v>58</v>
      </c>
      <c r="U375" s="471">
        <v>160</v>
      </c>
      <c r="V375" s="475" t="s">
        <v>58</v>
      </c>
      <c r="W375" s="475" t="s">
        <v>58</v>
      </c>
      <c r="X375" s="471">
        <v>30</v>
      </c>
      <c r="Y375" s="475" t="s">
        <v>58</v>
      </c>
      <c r="Z375" s="475" t="s">
        <v>58</v>
      </c>
      <c r="AA375" s="471">
        <v>30</v>
      </c>
      <c r="AB375" s="471">
        <v>430</v>
      </c>
    </row>
    <row r="376" spans="1:28">
      <c r="A376" s="452">
        <v>13281</v>
      </c>
      <c r="B376" s="452" t="s">
        <v>803</v>
      </c>
      <c r="E376" s="507">
        <v>2</v>
      </c>
      <c r="F376" s="507" t="s">
        <v>346</v>
      </c>
      <c r="G376" s="507">
        <v>1</v>
      </c>
      <c r="H376" s="507" t="s">
        <v>521</v>
      </c>
      <c r="I376" s="507">
        <v>1</v>
      </c>
      <c r="J376" s="507" t="s">
        <v>304</v>
      </c>
      <c r="K376" s="507">
        <v>1</v>
      </c>
      <c r="L376" s="507" t="s">
        <v>501</v>
      </c>
      <c r="M376" s="471">
        <v>5880</v>
      </c>
      <c r="N376" s="471">
        <v>1660</v>
      </c>
      <c r="O376" s="471">
        <v>1080</v>
      </c>
      <c r="P376" s="471">
        <v>670</v>
      </c>
      <c r="Q376" s="471">
        <v>560</v>
      </c>
      <c r="R376" s="471">
        <v>600</v>
      </c>
      <c r="S376" s="471">
        <v>50</v>
      </c>
      <c r="T376" s="471">
        <v>60</v>
      </c>
      <c r="U376" s="471">
        <v>500</v>
      </c>
      <c r="V376" s="471">
        <v>70</v>
      </c>
      <c r="W376" s="471">
        <v>20</v>
      </c>
      <c r="X376" s="471">
        <v>770</v>
      </c>
      <c r="Y376" s="471">
        <v>640</v>
      </c>
      <c r="Z376" s="471">
        <v>1130</v>
      </c>
      <c r="AA376" s="471">
        <v>640</v>
      </c>
      <c r="AB376" s="471">
        <v>4060</v>
      </c>
    </row>
    <row r="377" spans="1:28">
      <c r="A377" s="452">
        <v>13282</v>
      </c>
      <c r="B377" s="452" t="s">
        <v>803</v>
      </c>
      <c r="E377" s="507">
        <v>2</v>
      </c>
      <c r="F377" s="507" t="s">
        <v>346</v>
      </c>
      <c r="G377" s="507">
        <v>1</v>
      </c>
      <c r="H377" s="507" t="s">
        <v>521</v>
      </c>
      <c r="I377" s="507">
        <v>1</v>
      </c>
      <c r="J377" s="507" t="s">
        <v>304</v>
      </c>
      <c r="K377" s="507">
        <v>1</v>
      </c>
      <c r="L377" s="507" t="s">
        <v>509</v>
      </c>
      <c r="M377" s="471">
        <v>20</v>
      </c>
      <c r="N377" s="475" t="s">
        <v>58</v>
      </c>
      <c r="O377" s="475" t="s">
        <v>58</v>
      </c>
      <c r="P377" s="475" t="s">
        <v>58</v>
      </c>
      <c r="Q377" s="475" t="s">
        <v>58</v>
      </c>
      <c r="R377" s="475" t="s">
        <v>58</v>
      </c>
      <c r="S377" s="475" t="s">
        <v>58</v>
      </c>
      <c r="T377" s="475" t="s">
        <v>58</v>
      </c>
      <c r="U377" s="475" t="s">
        <v>58</v>
      </c>
      <c r="V377" s="475" t="s">
        <v>58</v>
      </c>
      <c r="W377" s="475" t="s">
        <v>58</v>
      </c>
      <c r="X377" s="475" t="s">
        <v>58</v>
      </c>
      <c r="Y377" s="475" t="s">
        <v>58</v>
      </c>
      <c r="Z377" s="475" t="s">
        <v>58</v>
      </c>
      <c r="AA377" s="475" t="s">
        <v>58</v>
      </c>
      <c r="AB377" s="471">
        <v>10</v>
      </c>
    </row>
    <row r="378" spans="1:28">
      <c r="A378" s="452">
        <v>13283</v>
      </c>
      <c r="B378" s="452" t="s">
        <v>803</v>
      </c>
      <c r="E378" s="507">
        <v>2</v>
      </c>
      <c r="F378" s="507" t="s">
        <v>346</v>
      </c>
      <c r="G378" s="507">
        <v>1</v>
      </c>
      <c r="H378" s="507" t="s">
        <v>521</v>
      </c>
      <c r="I378" s="507">
        <v>1</v>
      </c>
      <c r="J378" s="507" t="s">
        <v>473</v>
      </c>
      <c r="K378" s="507">
        <v>1</v>
      </c>
      <c r="L378" s="507" t="s">
        <v>304</v>
      </c>
      <c r="M378" s="471">
        <v>21660</v>
      </c>
      <c r="N378" s="471">
        <v>15340</v>
      </c>
      <c r="O378" s="471">
        <v>14120</v>
      </c>
      <c r="P378" s="471">
        <v>3490</v>
      </c>
      <c r="Q378" s="471">
        <v>8160</v>
      </c>
      <c r="R378" s="471">
        <v>7630</v>
      </c>
      <c r="S378" s="471">
        <v>1670</v>
      </c>
      <c r="T378" s="471">
        <v>3060</v>
      </c>
      <c r="U378" s="471">
        <v>10170</v>
      </c>
      <c r="V378" s="471">
        <v>510</v>
      </c>
      <c r="W378" s="471">
        <v>330</v>
      </c>
      <c r="X378" s="471">
        <v>5670</v>
      </c>
      <c r="Y378" s="471">
        <v>4960</v>
      </c>
      <c r="Z378" s="471">
        <v>4600</v>
      </c>
      <c r="AA378" s="471">
        <v>2380</v>
      </c>
      <c r="AB378" s="471">
        <v>6320</v>
      </c>
    </row>
    <row r="379" spans="1:28">
      <c r="A379" s="452">
        <v>13284</v>
      </c>
      <c r="B379" s="452" t="s">
        <v>803</v>
      </c>
      <c r="E379" s="507">
        <v>2</v>
      </c>
      <c r="F379" s="507" t="s">
        <v>346</v>
      </c>
      <c r="G379" s="507">
        <v>1</v>
      </c>
      <c r="H379" s="507" t="s">
        <v>521</v>
      </c>
      <c r="I379" s="507">
        <v>1</v>
      </c>
      <c r="J379" s="507" t="s">
        <v>473</v>
      </c>
      <c r="K379" s="507">
        <v>1</v>
      </c>
      <c r="L379" s="507" t="s">
        <v>496</v>
      </c>
      <c r="M379" s="471">
        <v>21600</v>
      </c>
      <c r="N379" s="471">
        <v>15310</v>
      </c>
      <c r="O379" s="471">
        <v>14090</v>
      </c>
      <c r="P379" s="471">
        <v>3480</v>
      </c>
      <c r="Q379" s="471">
        <v>8130</v>
      </c>
      <c r="R379" s="471">
        <v>7610</v>
      </c>
      <c r="S379" s="471">
        <v>1670</v>
      </c>
      <c r="T379" s="471">
        <v>3060</v>
      </c>
      <c r="U379" s="471">
        <v>10160</v>
      </c>
      <c r="V379" s="471">
        <v>510</v>
      </c>
      <c r="W379" s="471">
        <v>330</v>
      </c>
      <c r="X379" s="471">
        <v>5650</v>
      </c>
      <c r="Y379" s="471">
        <v>4960</v>
      </c>
      <c r="Z379" s="471">
        <v>4600</v>
      </c>
      <c r="AA379" s="471">
        <v>2380</v>
      </c>
      <c r="AB379" s="471">
        <v>6290</v>
      </c>
    </row>
    <row r="380" spans="1:28">
      <c r="A380" s="452">
        <v>13285</v>
      </c>
      <c r="B380" s="452" t="s">
        <v>803</v>
      </c>
      <c r="E380" s="507">
        <v>2</v>
      </c>
      <c r="F380" s="507" t="s">
        <v>346</v>
      </c>
      <c r="G380" s="507">
        <v>1</v>
      </c>
      <c r="H380" s="507" t="s">
        <v>521</v>
      </c>
      <c r="I380" s="507">
        <v>1</v>
      </c>
      <c r="J380" s="507" t="s">
        <v>473</v>
      </c>
      <c r="K380" s="507">
        <v>1</v>
      </c>
      <c r="L380" s="507" t="s">
        <v>500</v>
      </c>
      <c r="M380" s="471">
        <v>40</v>
      </c>
      <c r="N380" s="471">
        <v>20</v>
      </c>
      <c r="O380" s="471">
        <v>20</v>
      </c>
      <c r="P380" s="471">
        <v>10</v>
      </c>
      <c r="Q380" s="471">
        <v>20</v>
      </c>
      <c r="R380" s="471">
        <v>20</v>
      </c>
      <c r="S380" s="475" t="s">
        <v>58</v>
      </c>
      <c r="T380" s="475" t="s">
        <v>58</v>
      </c>
      <c r="U380" s="475" t="s">
        <v>58</v>
      </c>
      <c r="V380" s="475" t="s">
        <v>58</v>
      </c>
      <c r="W380" s="475" t="s">
        <v>58</v>
      </c>
      <c r="X380" s="471">
        <v>20</v>
      </c>
      <c r="Y380" s="475" t="s">
        <v>58</v>
      </c>
      <c r="Z380" s="475" t="s">
        <v>58</v>
      </c>
      <c r="AA380" s="471">
        <v>10</v>
      </c>
      <c r="AB380" s="471">
        <v>10</v>
      </c>
    </row>
    <row r="381" spans="1:28">
      <c r="A381" s="452">
        <v>13286</v>
      </c>
      <c r="B381" s="452" t="s">
        <v>803</v>
      </c>
      <c r="E381" s="507">
        <v>2</v>
      </c>
      <c r="F381" s="507" t="s">
        <v>346</v>
      </c>
      <c r="G381" s="507">
        <v>1</v>
      </c>
      <c r="H381" s="507" t="s">
        <v>521</v>
      </c>
      <c r="I381" s="507">
        <v>1</v>
      </c>
      <c r="J381" s="507" t="s">
        <v>473</v>
      </c>
      <c r="K381" s="507">
        <v>1</v>
      </c>
      <c r="L381" s="507" t="s">
        <v>501</v>
      </c>
      <c r="M381" s="471">
        <v>20</v>
      </c>
      <c r="N381" s="471">
        <v>10</v>
      </c>
      <c r="O381" s="471">
        <v>10</v>
      </c>
      <c r="P381" s="475" t="s">
        <v>58</v>
      </c>
      <c r="Q381" s="475" t="s">
        <v>58</v>
      </c>
      <c r="R381" s="475" t="s">
        <v>58</v>
      </c>
      <c r="S381" s="475" t="s">
        <v>58</v>
      </c>
      <c r="T381" s="475" t="s">
        <v>58</v>
      </c>
      <c r="U381" s="471">
        <v>10</v>
      </c>
      <c r="V381" s="475" t="s">
        <v>58</v>
      </c>
      <c r="W381" s="475" t="s">
        <v>58</v>
      </c>
      <c r="X381" s="471">
        <v>10</v>
      </c>
      <c r="Y381" s="475" t="s">
        <v>58</v>
      </c>
      <c r="Z381" s="475" t="s">
        <v>58</v>
      </c>
      <c r="AA381" s="475" t="s">
        <v>58</v>
      </c>
      <c r="AB381" s="471">
        <v>10</v>
      </c>
    </row>
    <row r="382" spans="1:28">
      <c r="A382" s="452">
        <v>13287</v>
      </c>
      <c r="B382" s="452" t="s">
        <v>803</v>
      </c>
      <c r="E382" s="507">
        <v>2</v>
      </c>
      <c r="F382" s="507" t="s">
        <v>346</v>
      </c>
      <c r="G382" s="507">
        <v>1</v>
      </c>
      <c r="H382" s="507" t="s">
        <v>521</v>
      </c>
      <c r="I382" s="507">
        <v>1</v>
      </c>
      <c r="J382" s="507" t="s">
        <v>473</v>
      </c>
      <c r="K382" s="507">
        <v>1</v>
      </c>
      <c r="L382" s="507" t="s">
        <v>509</v>
      </c>
      <c r="M382" s="471">
        <v>10</v>
      </c>
      <c r="N382" s="475" t="s">
        <v>58</v>
      </c>
      <c r="O382" s="475" t="s">
        <v>58</v>
      </c>
      <c r="P382" s="475" t="s">
        <v>58</v>
      </c>
      <c r="Q382" s="475" t="s">
        <v>58</v>
      </c>
      <c r="R382" s="475" t="s">
        <v>58</v>
      </c>
      <c r="S382" s="475" t="s">
        <v>58</v>
      </c>
      <c r="T382" s="475" t="s">
        <v>58</v>
      </c>
      <c r="U382" s="475" t="s">
        <v>58</v>
      </c>
      <c r="V382" s="475" t="s">
        <v>58</v>
      </c>
      <c r="W382" s="475" t="s">
        <v>58</v>
      </c>
      <c r="X382" s="475" t="s">
        <v>58</v>
      </c>
      <c r="Y382" s="475" t="s">
        <v>58</v>
      </c>
      <c r="Z382" s="475" t="s">
        <v>58</v>
      </c>
      <c r="AA382" s="475" t="s">
        <v>58</v>
      </c>
      <c r="AB382" s="471">
        <v>10</v>
      </c>
    </row>
    <row r="383" spans="1:28">
      <c r="A383" s="452">
        <v>13288</v>
      </c>
      <c r="B383" s="452" t="s">
        <v>803</v>
      </c>
      <c r="E383" s="507">
        <v>2</v>
      </c>
      <c r="F383" s="507" t="s">
        <v>346</v>
      </c>
      <c r="G383" s="507">
        <v>1</v>
      </c>
      <c r="H383" s="507" t="s">
        <v>521</v>
      </c>
      <c r="I383" s="507">
        <v>1</v>
      </c>
      <c r="J383" s="507" t="s">
        <v>474</v>
      </c>
      <c r="K383" s="507">
        <v>1</v>
      </c>
      <c r="L383" s="507" t="s">
        <v>304</v>
      </c>
      <c r="M383" s="471">
        <v>7070</v>
      </c>
      <c r="N383" s="471">
        <v>2160</v>
      </c>
      <c r="O383" s="471">
        <v>1510</v>
      </c>
      <c r="P383" s="471">
        <v>750</v>
      </c>
      <c r="Q383" s="471">
        <v>690</v>
      </c>
      <c r="R383" s="471">
        <v>700</v>
      </c>
      <c r="S383" s="471">
        <v>70</v>
      </c>
      <c r="T383" s="471">
        <v>70</v>
      </c>
      <c r="U383" s="471">
        <v>860</v>
      </c>
      <c r="V383" s="471">
        <v>70</v>
      </c>
      <c r="W383" s="471">
        <v>20</v>
      </c>
      <c r="X383" s="471">
        <v>830</v>
      </c>
      <c r="Y383" s="471">
        <v>710</v>
      </c>
      <c r="Z383" s="471">
        <v>1200</v>
      </c>
      <c r="AA383" s="471">
        <v>680</v>
      </c>
      <c r="AB383" s="471">
        <v>4910</v>
      </c>
    </row>
    <row r="384" spans="1:28">
      <c r="A384" s="452">
        <v>13289</v>
      </c>
      <c r="B384" s="452" t="s">
        <v>803</v>
      </c>
      <c r="E384" s="507">
        <v>2</v>
      </c>
      <c r="F384" s="507" t="s">
        <v>346</v>
      </c>
      <c r="G384" s="507">
        <v>1</v>
      </c>
      <c r="H384" s="507" t="s">
        <v>521</v>
      </c>
      <c r="I384" s="507">
        <v>1</v>
      </c>
      <c r="J384" s="507" t="s">
        <v>474</v>
      </c>
      <c r="K384" s="507">
        <v>1</v>
      </c>
      <c r="L384" s="507" t="s">
        <v>496</v>
      </c>
      <c r="M384" s="471">
        <v>800</v>
      </c>
      <c r="N384" s="471">
        <v>350</v>
      </c>
      <c r="O384" s="471">
        <v>280</v>
      </c>
      <c r="P384" s="471">
        <v>70</v>
      </c>
      <c r="Q384" s="471">
        <v>120</v>
      </c>
      <c r="R384" s="471">
        <v>90</v>
      </c>
      <c r="S384" s="471">
        <v>20</v>
      </c>
      <c r="T384" s="471">
        <v>10</v>
      </c>
      <c r="U384" s="471">
        <v>210</v>
      </c>
      <c r="V384" s="475" t="s">
        <v>58</v>
      </c>
      <c r="W384" s="475" t="s">
        <v>58</v>
      </c>
      <c r="X384" s="471">
        <v>50</v>
      </c>
      <c r="Y384" s="471">
        <v>70</v>
      </c>
      <c r="Z384" s="471">
        <v>70</v>
      </c>
      <c r="AA384" s="471">
        <v>20</v>
      </c>
      <c r="AB384" s="471">
        <v>440</v>
      </c>
    </row>
    <row r="385" spans="1:28">
      <c r="A385" s="452">
        <v>13290</v>
      </c>
      <c r="B385" s="452" t="s">
        <v>803</v>
      </c>
      <c r="E385" s="507">
        <v>2</v>
      </c>
      <c r="F385" s="507" t="s">
        <v>346</v>
      </c>
      <c r="G385" s="507">
        <v>1</v>
      </c>
      <c r="H385" s="507" t="s">
        <v>521</v>
      </c>
      <c r="I385" s="507">
        <v>1</v>
      </c>
      <c r="J385" s="507" t="s">
        <v>474</v>
      </c>
      <c r="K385" s="507">
        <v>1</v>
      </c>
      <c r="L385" s="507" t="s">
        <v>500</v>
      </c>
      <c r="M385" s="471">
        <v>570</v>
      </c>
      <c r="N385" s="471">
        <v>160</v>
      </c>
      <c r="O385" s="471">
        <v>160</v>
      </c>
      <c r="P385" s="471">
        <v>20</v>
      </c>
      <c r="Q385" s="471">
        <v>10</v>
      </c>
      <c r="R385" s="471">
        <v>10</v>
      </c>
      <c r="S385" s="471">
        <v>10</v>
      </c>
      <c r="T385" s="475" t="s">
        <v>58</v>
      </c>
      <c r="U385" s="471">
        <v>160</v>
      </c>
      <c r="V385" s="475" t="s">
        <v>58</v>
      </c>
      <c r="W385" s="475" t="s">
        <v>58</v>
      </c>
      <c r="X385" s="471">
        <v>20</v>
      </c>
      <c r="Y385" s="475" t="s">
        <v>58</v>
      </c>
      <c r="Z385" s="475" t="s">
        <v>58</v>
      </c>
      <c r="AA385" s="471">
        <v>20</v>
      </c>
      <c r="AB385" s="471">
        <v>410</v>
      </c>
    </row>
    <row r="386" spans="1:28">
      <c r="A386" s="452">
        <v>13291</v>
      </c>
      <c r="B386" s="452" t="s">
        <v>803</v>
      </c>
      <c r="E386" s="507">
        <v>2</v>
      </c>
      <c r="F386" s="507" t="s">
        <v>346</v>
      </c>
      <c r="G386" s="507">
        <v>1</v>
      </c>
      <c r="H386" s="507" t="s">
        <v>521</v>
      </c>
      <c r="I386" s="507">
        <v>1</v>
      </c>
      <c r="J386" s="507" t="s">
        <v>474</v>
      </c>
      <c r="K386" s="507">
        <v>1</v>
      </c>
      <c r="L386" s="507" t="s">
        <v>501</v>
      </c>
      <c r="M386" s="471">
        <v>5700</v>
      </c>
      <c r="N386" s="471">
        <v>1650</v>
      </c>
      <c r="O386" s="471">
        <v>1080</v>
      </c>
      <c r="P386" s="471">
        <v>670</v>
      </c>
      <c r="Q386" s="471">
        <v>560</v>
      </c>
      <c r="R386" s="471">
        <v>600</v>
      </c>
      <c r="S386" s="471">
        <v>50</v>
      </c>
      <c r="T386" s="471">
        <v>60</v>
      </c>
      <c r="U386" s="471">
        <v>490</v>
      </c>
      <c r="V386" s="471">
        <v>70</v>
      </c>
      <c r="W386" s="471">
        <v>20</v>
      </c>
      <c r="X386" s="471">
        <v>760</v>
      </c>
      <c r="Y386" s="471">
        <v>640</v>
      </c>
      <c r="Z386" s="471">
        <v>1130</v>
      </c>
      <c r="AA386" s="471">
        <v>640</v>
      </c>
      <c r="AB386" s="471">
        <v>4050</v>
      </c>
    </row>
    <row r="387" spans="1:28">
      <c r="A387" s="452">
        <v>13292</v>
      </c>
      <c r="B387" s="452" t="s">
        <v>803</v>
      </c>
      <c r="E387" s="507">
        <v>2</v>
      </c>
      <c r="F387" s="507" t="s">
        <v>346</v>
      </c>
      <c r="G387" s="507">
        <v>1</v>
      </c>
      <c r="H387" s="507" t="s">
        <v>521</v>
      </c>
      <c r="I387" s="507">
        <v>1</v>
      </c>
      <c r="J387" s="507" t="s">
        <v>474</v>
      </c>
      <c r="K387" s="507">
        <v>1</v>
      </c>
      <c r="L387" s="507" t="s">
        <v>509</v>
      </c>
      <c r="M387" s="475" t="s">
        <v>58</v>
      </c>
      <c r="N387" s="475" t="s">
        <v>58</v>
      </c>
      <c r="O387" s="475" t="s">
        <v>58</v>
      </c>
      <c r="P387" s="475" t="s">
        <v>58</v>
      </c>
      <c r="Q387" s="475" t="s">
        <v>58</v>
      </c>
      <c r="R387" s="475" t="s">
        <v>58</v>
      </c>
      <c r="S387" s="475" t="s">
        <v>58</v>
      </c>
      <c r="T387" s="475" t="s">
        <v>58</v>
      </c>
      <c r="U387" s="475" t="s">
        <v>58</v>
      </c>
      <c r="V387" s="475" t="s">
        <v>58</v>
      </c>
      <c r="W387" s="475" t="s">
        <v>58</v>
      </c>
      <c r="X387" s="475" t="s">
        <v>58</v>
      </c>
      <c r="Y387" s="475" t="s">
        <v>58</v>
      </c>
      <c r="Z387" s="475" t="s">
        <v>58</v>
      </c>
      <c r="AA387" s="475" t="s">
        <v>58</v>
      </c>
      <c r="AB387" s="475" t="s">
        <v>58</v>
      </c>
    </row>
    <row r="388" spans="1:28">
      <c r="A388" s="452">
        <v>13293</v>
      </c>
      <c r="B388" s="452" t="s">
        <v>803</v>
      </c>
      <c r="E388" s="507">
        <v>2</v>
      </c>
      <c r="F388" s="507" t="s">
        <v>346</v>
      </c>
      <c r="G388" s="507">
        <v>1</v>
      </c>
      <c r="H388" s="507" t="s">
        <v>522</v>
      </c>
      <c r="I388" s="507">
        <v>1</v>
      </c>
      <c r="J388" s="507" t="s">
        <v>304</v>
      </c>
      <c r="K388" s="507">
        <v>1</v>
      </c>
      <c r="L388" s="507" t="s">
        <v>304</v>
      </c>
      <c r="M388" s="471">
        <v>1170</v>
      </c>
      <c r="N388" s="471">
        <v>690</v>
      </c>
      <c r="O388" s="471">
        <v>690</v>
      </c>
      <c r="P388" s="471">
        <v>140</v>
      </c>
      <c r="Q388" s="471">
        <v>330</v>
      </c>
      <c r="R388" s="471">
        <v>330</v>
      </c>
      <c r="S388" s="471">
        <v>80</v>
      </c>
      <c r="T388" s="471">
        <v>90</v>
      </c>
      <c r="U388" s="471">
        <v>550</v>
      </c>
      <c r="V388" s="471">
        <v>30</v>
      </c>
      <c r="W388" s="471">
        <v>10</v>
      </c>
      <c r="X388" s="471">
        <v>230</v>
      </c>
      <c r="Y388" s="471">
        <v>220</v>
      </c>
      <c r="Z388" s="471">
        <v>200</v>
      </c>
      <c r="AA388" s="471">
        <v>160</v>
      </c>
      <c r="AB388" s="471">
        <v>450</v>
      </c>
    </row>
    <row r="389" spans="1:28">
      <c r="A389" s="452">
        <v>13294</v>
      </c>
      <c r="B389" s="452" t="s">
        <v>803</v>
      </c>
      <c r="E389" s="507">
        <v>2</v>
      </c>
      <c r="F389" s="507" t="s">
        <v>346</v>
      </c>
      <c r="G389" s="507">
        <v>1</v>
      </c>
      <c r="H389" s="507" t="s">
        <v>549</v>
      </c>
      <c r="I389" s="507">
        <v>1</v>
      </c>
      <c r="J389" s="507" t="s">
        <v>304</v>
      </c>
      <c r="K389" s="507">
        <v>1</v>
      </c>
      <c r="L389" s="507" t="s">
        <v>304</v>
      </c>
      <c r="M389" s="471">
        <v>380</v>
      </c>
      <c r="N389" s="471">
        <v>380</v>
      </c>
      <c r="O389" s="471">
        <v>380</v>
      </c>
      <c r="P389" s="471">
        <v>330</v>
      </c>
      <c r="Q389" s="471">
        <v>360</v>
      </c>
      <c r="R389" s="471">
        <v>360</v>
      </c>
      <c r="S389" s="475" t="s">
        <v>58</v>
      </c>
      <c r="T389" s="471">
        <v>10</v>
      </c>
      <c r="U389" s="471">
        <v>50</v>
      </c>
      <c r="V389" s="471">
        <v>10</v>
      </c>
      <c r="W389" s="475" t="s">
        <v>58</v>
      </c>
      <c r="X389" s="471">
        <v>330</v>
      </c>
      <c r="Y389" s="471">
        <v>370</v>
      </c>
      <c r="Z389" s="471">
        <v>370</v>
      </c>
      <c r="AA389" s="471">
        <v>350</v>
      </c>
      <c r="AB389" s="475" t="s">
        <v>58</v>
      </c>
    </row>
    <row r="390" spans="1:28">
      <c r="A390" s="452">
        <v>13295</v>
      </c>
      <c r="B390" s="452" t="s">
        <v>803</v>
      </c>
      <c r="E390" s="507">
        <v>2</v>
      </c>
      <c r="F390" s="507" t="s">
        <v>347</v>
      </c>
      <c r="G390" s="507">
        <v>1</v>
      </c>
      <c r="H390" s="507" t="s">
        <v>304</v>
      </c>
      <c r="I390" s="507">
        <v>1</v>
      </c>
      <c r="J390" s="507" t="s">
        <v>304</v>
      </c>
      <c r="K390" s="507">
        <v>1</v>
      </c>
      <c r="L390" s="507" t="s">
        <v>304</v>
      </c>
      <c r="M390" s="471">
        <v>101520</v>
      </c>
      <c r="N390" s="471">
        <v>58310</v>
      </c>
      <c r="O390" s="471">
        <v>50470</v>
      </c>
      <c r="P390" s="471">
        <v>14630</v>
      </c>
      <c r="Q390" s="471">
        <v>24430</v>
      </c>
      <c r="R390" s="471">
        <v>30050</v>
      </c>
      <c r="S390" s="471">
        <v>3650</v>
      </c>
      <c r="T390" s="471">
        <v>5980</v>
      </c>
      <c r="U390" s="471">
        <v>38280</v>
      </c>
      <c r="V390" s="471">
        <v>1450</v>
      </c>
      <c r="W390" s="471">
        <v>820</v>
      </c>
      <c r="X390" s="471">
        <v>21760</v>
      </c>
      <c r="Y390" s="471">
        <v>15730</v>
      </c>
      <c r="Z390" s="471">
        <v>22060</v>
      </c>
      <c r="AA390" s="471">
        <v>10370</v>
      </c>
      <c r="AB390" s="471">
        <v>41640</v>
      </c>
    </row>
    <row r="391" spans="1:28">
      <c r="A391" s="452">
        <v>13296</v>
      </c>
      <c r="B391" s="452" t="s">
        <v>803</v>
      </c>
      <c r="E391" s="507">
        <v>2</v>
      </c>
      <c r="F391" s="507" t="s">
        <v>347</v>
      </c>
      <c r="G391" s="507">
        <v>1</v>
      </c>
      <c r="H391" s="507" t="s">
        <v>521</v>
      </c>
      <c r="I391" s="507">
        <v>1</v>
      </c>
      <c r="J391" s="507" t="s">
        <v>304</v>
      </c>
      <c r="K391" s="507">
        <v>1</v>
      </c>
      <c r="L391" s="507" t="s">
        <v>304</v>
      </c>
      <c r="M391" s="471">
        <v>100270</v>
      </c>
      <c r="N391" s="471">
        <v>57640</v>
      </c>
      <c r="O391" s="471">
        <v>49830</v>
      </c>
      <c r="P391" s="471">
        <v>14420</v>
      </c>
      <c r="Q391" s="471">
        <v>24150</v>
      </c>
      <c r="R391" s="471">
        <v>29710</v>
      </c>
      <c r="S391" s="471">
        <v>3590</v>
      </c>
      <c r="T391" s="471">
        <v>5950</v>
      </c>
      <c r="U391" s="471">
        <v>37740</v>
      </c>
      <c r="V391" s="471">
        <v>1450</v>
      </c>
      <c r="W391" s="471">
        <v>820</v>
      </c>
      <c r="X391" s="471">
        <v>21560</v>
      </c>
      <c r="Y391" s="471">
        <v>15480</v>
      </c>
      <c r="Z391" s="471">
        <v>21860</v>
      </c>
      <c r="AA391" s="471">
        <v>10260</v>
      </c>
      <c r="AB391" s="471">
        <v>41060</v>
      </c>
    </row>
    <row r="392" spans="1:28">
      <c r="A392" s="452">
        <v>13297</v>
      </c>
      <c r="B392" s="452" t="s">
        <v>803</v>
      </c>
      <c r="E392" s="507">
        <v>2</v>
      </c>
      <c r="F392" s="507" t="s">
        <v>347</v>
      </c>
      <c r="G392" s="507">
        <v>1</v>
      </c>
      <c r="H392" s="507" t="s">
        <v>521</v>
      </c>
      <c r="I392" s="507">
        <v>1</v>
      </c>
      <c r="J392" s="507" t="s">
        <v>304</v>
      </c>
      <c r="K392" s="507">
        <v>1</v>
      </c>
      <c r="L392" s="507" t="s">
        <v>496</v>
      </c>
      <c r="M392" s="471">
        <v>70830</v>
      </c>
      <c r="N392" s="471">
        <v>45080</v>
      </c>
      <c r="O392" s="471">
        <v>41920</v>
      </c>
      <c r="P392" s="471">
        <v>12110</v>
      </c>
      <c r="Q392" s="471">
        <v>20110</v>
      </c>
      <c r="R392" s="471">
        <v>24930</v>
      </c>
      <c r="S392" s="471">
        <v>3110</v>
      </c>
      <c r="T392" s="471">
        <v>5690</v>
      </c>
      <c r="U392" s="471">
        <v>34350</v>
      </c>
      <c r="V392" s="471">
        <v>1350</v>
      </c>
      <c r="W392" s="471">
        <v>780</v>
      </c>
      <c r="X392" s="471">
        <v>17810</v>
      </c>
      <c r="Y392" s="471">
        <v>11420</v>
      </c>
      <c r="Z392" s="471">
        <v>16260</v>
      </c>
      <c r="AA392" s="471">
        <v>5600</v>
      </c>
      <c r="AB392" s="471">
        <v>25190</v>
      </c>
    </row>
    <row r="393" spans="1:28">
      <c r="A393" s="452">
        <v>13298</v>
      </c>
      <c r="B393" s="452" t="s">
        <v>803</v>
      </c>
      <c r="E393" s="507">
        <v>2</v>
      </c>
      <c r="F393" s="507" t="s">
        <v>347</v>
      </c>
      <c r="G393" s="507">
        <v>1</v>
      </c>
      <c r="H393" s="507" t="s">
        <v>521</v>
      </c>
      <c r="I393" s="507">
        <v>1</v>
      </c>
      <c r="J393" s="507" t="s">
        <v>304</v>
      </c>
      <c r="K393" s="507">
        <v>1</v>
      </c>
      <c r="L393" s="507" t="s">
        <v>500</v>
      </c>
      <c r="M393" s="471">
        <v>1570</v>
      </c>
      <c r="N393" s="471">
        <v>800</v>
      </c>
      <c r="O393" s="471">
        <v>650</v>
      </c>
      <c r="P393" s="471">
        <v>140</v>
      </c>
      <c r="Q393" s="471">
        <v>170</v>
      </c>
      <c r="R393" s="471">
        <v>80</v>
      </c>
      <c r="S393" s="475" t="s">
        <v>58</v>
      </c>
      <c r="T393" s="475" t="s">
        <v>58</v>
      </c>
      <c r="U393" s="471">
        <v>540</v>
      </c>
      <c r="V393" s="471">
        <v>20</v>
      </c>
      <c r="W393" s="475" t="s">
        <v>58</v>
      </c>
      <c r="X393" s="471">
        <v>70</v>
      </c>
      <c r="Y393" s="475" t="s">
        <v>58</v>
      </c>
      <c r="Z393" s="471">
        <v>160</v>
      </c>
      <c r="AA393" s="471">
        <v>120</v>
      </c>
      <c r="AB393" s="471">
        <v>650</v>
      </c>
    </row>
    <row r="394" spans="1:28">
      <c r="A394" s="452">
        <v>13299</v>
      </c>
      <c r="B394" s="452" t="s">
        <v>803</v>
      </c>
      <c r="E394" s="507">
        <v>2</v>
      </c>
      <c r="F394" s="507" t="s">
        <v>347</v>
      </c>
      <c r="G394" s="507">
        <v>1</v>
      </c>
      <c r="H394" s="507" t="s">
        <v>521</v>
      </c>
      <c r="I394" s="507">
        <v>1</v>
      </c>
      <c r="J394" s="507" t="s">
        <v>304</v>
      </c>
      <c r="K394" s="507">
        <v>1</v>
      </c>
      <c r="L394" s="507" t="s">
        <v>501</v>
      </c>
      <c r="M394" s="471">
        <v>27800</v>
      </c>
      <c r="N394" s="471">
        <v>11750</v>
      </c>
      <c r="O394" s="471">
        <v>7270</v>
      </c>
      <c r="P394" s="471">
        <v>2170</v>
      </c>
      <c r="Q394" s="471">
        <v>3870</v>
      </c>
      <c r="R394" s="471">
        <v>4700</v>
      </c>
      <c r="S394" s="471">
        <v>480</v>
      </c>
      <c r="T394" s="471">
        <v>260</v>
      </c>
      <c r="U394" s="471">
        <v>2840</v>
      </c>
      <c r="V394" s="471">
        <v>90</v>
      </c>
      <c r="W394" s="471">
        <v>40</v>
      </c>
      <c r="X394" s="471">
        <v>3680</v>
      </c>
      <c r="Y394" s="471">
        <v>4060</v>
      </c>
      <c r="Z394" s="471">
        <v>5440</v>
      </c>
      <c r="AA394" s="471">
        <v>4540</v>
      </c>
      <c r="AB394" s="471">
        <v>15150</v>
      </c>
    </row>
    <row r="395" spans="1:28">
      <c r="A395" s="452">
        <v>13300</v>
      </c>
      <c r="B395" s="452" t="s">
        <v>803</v>
      </c>
      <c r="E395" s="507">
        <v>2</v>
      </c>
      <c r="F395" s="507" t="s">
        <v>347</v>
      </c>
      <c r="G395" s="507">
        <v>1</v>
      </c>
      <c r="H395" s="507" t="s">
        <v>521</v>
      </c>
      <c r="I395" s="507">
        <v>1</v>
      </c>
      <c r="J395" s="507" t="s">
        <v>304</v>
      </c>
      <c r="K395" s="507">
        <v>1</v>
      </c>
      <c r="L395" s="507" t="s">
        <v>509</v>
      </c>
      <c r="M395" s="471">
        <v>70</v>
      </c>
      <c r="N395" s="475" t="s">
        <v>58</v>
      </c>
      <c r="O395" s="475" t="s">
        <v>58</v>
      </c>
      <c r="P395" s="475" t="s">
        <v>58</v>
      </c>
      <c r="Q395" s="475" t="s">
        <v>58</v>
      </c>
      <c r="R395" s="475" t="s">
        <v>58</v>
      </c>
      <c r="S395" s="475" t="s">
        <v>58</v>
      </c>
      <c r="T395" s="475" t="s">
        <v>58</v>
      </c>
      <c r="U395" s="475" t="s">
        <v>58</v>
      </c>
      <c r="V395" s="475" t="s">
        <v>58</v>
      </c>
      <c r="W395" s="475" t="s">
        <v>58</v>
      </c>
      <c r="X395" s="475" t="s">
        <v>58</v>
      </c>
      <c r="Y395" s="475" t="s">
        <v>58</v>
      </c>
      <c r="Z395" s="475" t="s">
        <v>58</v>
      </c>
      <c r="AA395" s="475" t="s">
        <v>58</v>
      </c>
      <c r="AB395" s="471">
        <v>70</v>
      </c>
    </row>
    <row r="396" spans="1:28">
      <c r="A396" s="452">
        <v>13301</v>
      </c>
      <c r="B396" s="452" t="s">
        <v>803</v>
      </c>
      <c r="E396" s="507">
        <v>2</v>
      </c>
      <c r="F396" s="507" t="s">
        <v>347</v>
      </c>
      <c r="G396" s="507">
        <v>1</v>
      </c>
      <c r="H396" s="507" t="s">
        <v>521</v>
      </c>
      <c r="I396" s="507">
        <v>1</v>
      </c>
      <c r="J396" s="507" t="s">
        <v>473</v>
      </c>
      <c r="K396" s="507">
        <v>1</v>
      </c>
      <c r="L396" s="507" t="s">
        <v>304</v>
      </c>
      <c r="M396" s="471">
        <v>76870</v>
      </c>
      <c r="N396" s="471">
        <v>49140</v>
      </c>
      <c r="O396" s="471">
        <v>43670</v>
      </c>
      <c r="P396" s="471">
        <v>12140</v>
      </c>
      <c r="Q396" s="471">
        <v>21130</v>
      </c>
      <c r="R396" s="471">
        <v>26740</v>
      </c>
      <c r="S396" s="471">
        <v>3030</v>
      </c>
      <c r="T396" s="471">
        <v>5700</v>
      </c>
      <c r="U396" s="471">
        <v>33990</v>
      </c>
      <c r="V396" s="471">
        <v>1310</v>
      </c>
      <c r="W396" s="471">
        <v>710</v>
      </c>
      <c r="X396" s="471">
        <v>19510</v>
      </c>
      <c r="Y396" s="471">
        <v>13530</v>
      </c>
      <c r="Z396" s="471">
        <v>18400</v>
      </c>
      <c r="AA396" s="471">
        <v>8680</v>
      </c>
      <c r="AB396" s="471">
        <v>27730</v>
      </c>
    </row>
    <row r="397" spans="1:28">
      <c r="A397" s="452">
        <v>13302</v>
      </c>
      <c r="B397" s="452" t="s">
        <v>803</v>
      </c>
      <c r="E397" s="507">
        <v>2</v>
      </c>
      <c r="F397" s="507" t="s">
        <v>347</v>
      </c>
      <c r="G397" s="507">
        <v>1</v>
      </c>
      <c r="H397" s="507" t="s">
        <v>521</v>
      </c>
      <c r="I397" s="507">
        <v>1</v>
      </c>
      <c r="J397" s="507" t="s">
        <v>473</v>
      </c>
      <c r="K397" s="507">
        <v>1</v>
      </c>
      <c r="L397" s="507" t="s">
        <v>496</v>
      </c>
      <c r="M397" s="471">
        <v>67830</v>
      </c>
      <c r="N397" s="471">
        <v>44000</v>
      </c>
      <c r="O397" s="471">
        <v>40880</v>
      </c>
      <c r="P397" s="471">
        <v>11890</v>
      </c>
      <c r="Q397" s="471">
        <v>19710</v>
      </c>
      <c r="R397" s="471">
        <v>24440</v>
      </c>
      <c r="S397" s="471">
        <v>2940</v>
      </c>
      <c r="T397" s="471">
        <v>5490</v>
      </c>
      <c r="U397" s="471">
        <v>33490</v>
      </c>
      <c r="V397" s="471">
        <v>1270</v>
      </c>
      <c r="W397" s="471">
        <v>700</v>
      </c>
      <c r="X397" s="471">
        <v>17500</v>
      </c>
      <c r="Y397" s="471">
        <v>11310</v>
      </c>
      <c r="Z397" s="471">
        <v>16030</v>
      </c>
      <c r="AA397" s="471">
        <v>5540</v>
      </c>
      <c r="AB397" s="471">
        <v>23830</v>
      </c>
    </row>
    <row r="398" spans="1:28">
      <c r="A398" s="452">
        <v>13303</v>
      </c>
      <c r="B398" s="452" t="s">
        <v>803</v>
      </c>
      <c r="E398" s="507">
        <v>2</v>
      </c>
      <c r="F398" s="507" t="s">
        <v>347</v>
      </c>
      <c r="G398" s="507">
        <v>1</v>
      </c>
      <c r="H398" s="507" t="s">
        <v>521</v>
      </c>
      <c r="I398" s="507">
        <v>1</v>
      </c>
      <c r="J398" s="507" t="s">
        <v>473</v>
      </c>
      <c r="K398" s="507">
        <v>1</v>
      </c>
      <c r="L398" s="507" t="s">
        <v>500</v>
      </c>
      <c r="M398" s="471">
        <v>250</v>
      </c>
      <c r="N398" s="471">
        <v>230</v>
      </c>
      <c r="O398" s="471">
        <v>190</v>
      </c>
      <c r="P398" s="471">
        <v>50</v>
      </c>
      <c r="Q398" s="471">
        <v>80</v>
      </c>
      <c r="R398" s="471">
        <v>80</v>
      </c>
      <c r="S398" s="475" t="s">
        <v>58</v>
      </c>
      <c r="T398" s="475" t="s">
        <v>58</v>
      </c>
      <c r="U398" s="471">
        <v>190</v>
      </c>
      <c r="V398" s="475" t="s">
        <v>58</v>
      </c>
      <c r="W398" s="475" t="s">
        <v>58</v>
      </c>
      <c r="X398" s="471">
        <v>70</v>
      </c>
      <c r="Y398" s="475" t="s">
        <v>58</v>
      </c>
      <c r="Z398" s="471">
        <v>30</v>
      </c>
      <c r="AA398" s="471">
        <v>40</v>
      </c>
      <c r="AB398" s="471">
        <v>20</v>
      </c>
    </row>
    <row r="399" spans="1:28">
      <c r="A399" s="452">
        <v>13304</v>
      </c>
      <c r="B399" s="452" t="s">
        <v>803</v>
      </c>
      <c r="E399" s="507">
        <v>2</v>
      </c>
      <c r="F399" s="507" t="s">
        <v>347</v>
      </c>
      <c r="G399" s="507">
        <v>1</v>
      </c>
      <c r="H399" s="507" t="s">
        <v>521</v>
      </c>
      <c r="I399" s="507">
        <v>1</v>
      </c>
      <c r="J399" s="507" t="s">
        <v>473</v>
      </c>
      <c r="K399" s="507">
        <v>1</v>
      </c>
      <c r="L399" s="507" t="s">
        <v>501</v>
      </c>
      <c r="M399" s="471">
        <v>8710</v>
      </c>
      <c r="N399" s="471">
        <v>4900</v>
      </c>
      <c r="O399" s="471">
        <v>2600</v>
      </c>
      <c r="P399" s="471">
        <v>200</v>
      </c>
      <c r="Q399" s="471">
        <v>1340</v>
      </c>
      <c r="R399" s="471">
        <v>2230</v>
      </c>
      <c r="S399" s="471">
        <v>90</v>
      </c>
      <c r="T399" s="471">
        <v>200</v>
      </c>
      <c r="U399" s="471">
        <v>320</v>
      </c>
      <c r="V399" s="471">
        <v>40</v>
      </c>
      <c r="W399" s="471">
        <v>20</v>
      </c>
      <c r="X399" s="471">
        <v>1930</v>
      </c>
      <c r="Y399" s="471">
        <v>2220</v>
      </c>
      <c r="Z399" s="471">
        <v>2350</v>
      </c>
      <c r="AA399" s="471">
        <v>3100</v>
      </c>
      <c r="AB399" s="471">
        <v>3810</v>
      </c>
    </row>
    <row r="400" spans="1:28">
      <c r="A400" s="452">
        <v>13305</v>
      </c>
      <c r="B400" s="452" t="s">
        <v>803</v>
      </c>
      <c r="E400" s="507">
        <v>2</v>
      </c>
      <c r="F400" s="507" t="s">
        <v>347</v>
      </c>
      <c r="G400" s="507">
        <v>1</v>
      </c>
      <c r="H400" s="507" t="s">
        <v>521</v>
      </c>
      <c r="I400" s="507">
        <v>1</v>
      </c>
      <c r="J400" s="507" t="s">
        <v>473</v>
      </c>
      <c r="K400" s="507">
        <v>1</v>
      </c>
      <c r="L400" s="507" t="s">
        <v>509</v>
      </c>
      <c r="M400" s="471">
        <v>70</v>
      </c>
      <c r="N400" s="475" t="s">
        <v>58</v>
      </c>
      <c r="O400" s="475" t="s">
        <v>58</v>
      </c>
      <c r="P400" s="475" t="s">
        <v>58</v>
      </c>
      <c r="Q400" s="475" t="s">
        <v>58</v>
      </c>
      <c r="R400" s="475" t="s">
        <v>58</v>
      </c>
      <c r="S400" s="475" t="s">
        <v>58</v>
      </c>
      <c r="T400" s="475" t="s">
        <v>58</v>
      </c>
      <c r="U400" s="475" t="s">
        <v>58</v>
      </c>
      <c r="V400" s="475" t="s">
        <v>58</v>
      </c>
      <c r="W400" s="475" t="s">
        <v>58</v>
      </c>
      <c r="X400" s="475" t="s">
        <v>58</v>
      </c>
      <c r="Y400" s="475" t="s">
        <v>58</v>
      </c>
      <c r="Z400" s="475" t="s">
        <v>58</v>
      </c>
      <c r="AA400" s="475" t="s">
        <v>58</v>
      </c>
      <c r="AB400" s="471">
        <v>70</v>
      </c>
    </row>
    <row r="401" spans="1:28">
      <c r="A401" s="452">
        <v>13306</v>
      </c>
      <c r="B401" s="452" t="s">
        <v>803</v>
      </c>
      <c r="E401" s="507">
        <v>2</v>
      </c>
      <c r="F401" s="507" t="s">
        <v>347</v>
      </c>
      <c r="G401" s="507">
        <v>1</v>
      </c>
      <c r="H401" s="507" t="s">
        <v>521</v>
      </c>
      <c r="I401" s="507">
        <v>1</v>
      </c>
      <c r="J401" s="507" t="s">
        <v>474</v>
      </c>
      <c r="K401" s="507">
        <v>1</v>
      </c>
      <c r="L401" s="507" t="s">
        <v>304</v>
      </c>
      <c r="M401" s="471">
        <v>21830</v>
      </c>
      <c r="N401" s="471">
        <v>8500</v>
      </c>
      <c r="O401" s="471">
        <v>6160</v>
      </c>
      <c r="P401" s="471">
        <v>2280</v>
      </c>
      <c r="Q401" s="471">
        <v>3010</v>
      </c>
      <c r="R401" s="471">
        <v>2960</v>
      </c>
      <c r="S401" s="471">
        <v>560</v>
      </c>
      <c r="T401" s="471">
        <v>250</v>
      </c>
      <c r="U401" s="471">
        <v>3750</v>
      </c>
      <c r="V401" s="471">
        <v>140</v>
      </c>
      <c r="W401" s="471">
        <v>110</v>
      </c>
      <c r="X401" s="471">
        <v>2050</v>
      </c>
      <c r="Y401" s="471">
        <v>1950</v>
      </c>
      <c r="Z401" s="471">
        <v>3460</v>
      </c>
      <c r="AA401" s="471">
        <v>1580</v>
      </c>
      <c r="AB401" s="471">
        <v>13330</v>
      </c>
    </row>
    <row r="402" spans="1:28">
      <c r="A402" s="452">
        <v>13307</v>
      </c>
      <c r="B402" s="452" t="s">
        <v>803</v>
      </c>
      <c r="E402" s="507">
        <v>2</v>
      </c>
      <c r="F402" s="507" t="s">
        <v>347</v>
      </c>
      <c r="G402" s="507">
        <v>1</v>
      </c>
      <c r="H402" s="507" t="s">
        <v>521</v>
      </c>
      <c r="I402" s="507">
        <v>1</v>
      </c>
      <c r="J402" s="507" t="s">
        <v>474</v>
      </c>
      <c r="K402" s="507">
        <v>1</v>
      </c>
      <c r="L402" s="507" t="s">
        <v>496</v>
      </c>
      <c r="M402" s="471">
        <v>2440</v>
      </c>
      <c r="N402" s="471">
        <v>1080</v>
      </c>
      <c r="O402" s="471">
        <v>1040</v>
      </c>
      <c r="P402" s="471">
        <v>220</v>
      </c>
      <c r="Q402" s="471">
        <v>400</v>
      </c>
      <c r="R402" s="471">
        <v>490</v>
      </c>
      <c r="S402" s="471">
        <v>160</v>
      </c>
      <c r="T402" s="471">
        <v>190</v>
      </c>
      <c r="U402" s="471">
        <v>870</v>
      </c>
      <c r="V402" s="471">
        <v>80</v>
      </c>
      <c r="W402" s="471">
        <v>90</v>
      </c>
      <c r="X402" s="471">
        <v>310</v>
      </c>
      <c r="Y402" s="471">
        <v>110</v>
      </c>
      <c r="Z402" s="471">
        <v>230</v>
      </c>
      <c r="AA402" s="471">
        <v>70</v>
      </c>
      <c r="AB402" s="471">
        <v>1350</v>
      </c>
    </row>
    <row r="403" spans="1:28">
      <c r="A403" s="452">
        <v>13308</v>
      </c>
      <c r="B403" s="452" t="s">
        <v>803</v>
      </c>
      <c r="E403" s="507">
        <v>2</v>
      </c>
      <c r="F403" s="507" t="s">
        <v>347</v>
      </c>
      <c r="G403" s="507">
        <v>1</v>
      </c>
      <c r="H403" s="507" t="s">
        <v>521</v>
      </c>
      <c r="I403" s="507">
        <v>1</v>
      </c>
      <c r="J403" s="507" t="s">
        <v>474</v>
      </c>
      <c r="K403" s="507">
        <v>1</v>
      </c>
      <c r="L403" s="507" t="s">
        <v>500</v>
      </c>
      <c r="M403" s="471">
        <v>1200</v>
      </c>
      <c r="N403" s="471">
        <v>570</v>
      </c>
      <c r="O403" s="471">
        <v>460</v>
      </c>
      <c r="P403" s="471">
        <v>80</v>
      </c>
      <c r="Q403" s="471">
        <v>80</v>
      </c>
      <c r="R403" s="475" t="s">
        <v>58</v>
      </c>
      <c r="S403" s="475" t="s">
        <v>58</v>
      </c>
      <c r="T403" s="475" t="s">
        <v>58</v>
      </c>
      <c r="U403" s="471">
        <v>350</v>
      </c>
      <c r="V403" s="471">
        <v>20</v>
      </c>
      <c r="W403" s="475" t="s">
        <v>58</v>
      </c>
      <c r="X403" s="475" t="s">
        <v>58</v>
      </c>
      <c r="Y403" s="475" t="s">
        <v>58</v>
      </c>
      <c r="Z403" s="471">
        <v>130</v>
      </c>
      <c r="AA403" s="471">
        <v>70</v>
      </c>
      <c r="AB403" s="471">
        <v>630</v>
      </c>
    </row>
    <row r="404" spans="1:28">
      <c r="A404" s="452">
        <v>13309</v>
      </c>
      <c r="B404" s="452" t="s">
        <v>803</v>
      </c>
      <c r="E404" s="507">
        <v>2</v>
      </c>
      <c r="F404" s="507" t="s">
        <v>347</v>
      </c>
      <c r="G404" s="507">
        <v>1</v>
      </c>
      <c r="H404" s="507" t="s">
        <v>521</v>
      </c>
      <c r="I404" s="507">
        <v>1</v>
      </c>
      <c r="J404" s="507" t="s">
        <v>474</v>
      </c>
      <c r="K404" s="507">
        <v>1</v>
      </c>
      <c r="L404" s="507" t="s">
        <v>501</v>
      </c>
      <c r="M404" s="471">
        <v>18190</v>
      </c>
      <c r="N404" s="471">
        <v>6850</v>
      </c>
      <c r="O404" s="471">
        <v>4670</v>
      </c>
      <c r="P404" s="471">
        <v>1980</v>
      </c>
      <c r="Q404" s="471">
        <v>2530</v>
      </c>
      <c r="R404" s="471">
        <v>2470</v>
      </c>
      <c r="S404" s="471">
        <v>400</v>
      </c>
      <c r="T404" s="471">
        <v>60</v>
      </c>
      <c r="U404" s="471">
        <v>2530</v>
      </c>
      <c r="V404" s="471">
        <v>40</v>
      </c>
      <c r="W404" s="471">
        <v>20</v>
      </c>
      <c r="X404" s="471">
        <v>1740</v>
      </c>
      <c r="Y404" s="471">
        <v>1840</v>
      </c>
      <c r="Z404" s="471">
        <v>3090</v>
      </c>
      <c r="AA404" s="471">
        <v>1440</v>
      </c>
      <c r="AB404" s="471">
        <v>11340</v>
      </c>
    </row>
    <row r="405" spans="1:28">
      <c r="A405" s="452">
        <v>13310</v>
      </c>
      <c r="B405" s="452" t="s">
        <v>803</v>
      </c>
      <c r="E405" s="507">
        <v>2</v>
      </c>
      <c r="F405" s="507" t="s">
        <v>347</v>
      </c>
      <c r="G405" s="507">
        <v>1</v>
      </c>
      <c r="H405" s="507" t="s">
        <v>521</v>
      </c>
      <c r="I405" s="507">
        <v>1</v>
      </c>
      <c r="J405" s="507" t="s">
        <v>474</v>
      </c>
      <c r="K405" s="507">
        <v>1</v>
      </c>
      <c r="L405" s="507" t="s">
        <v>509</v>
      </c>
      <c r="M405" s="475" t="s">
        <v>58</v>
      </c>
      <c r="N405" s="475" t="s">
        <v>58</v>
      </c>
      <c r="O405" s="475" t="s">
        <v>58</v>
      </c>
      <c r="P405" s="475" t="s">
        <v>58</v>
      </c>
      <c r="Q405" s="475" t="s">
        <v>58</v>
      </c>
      <c r="R405" s="475" t="s">
        <v>58</v>
      </c>
      <c r="S405" s="475" t="s">
        <v>58</v>
      </c>
      <c r="T405" s="475" t="s">
        <v>58</v>
      </c>
      <c r="U405" s="475" t="s">
        <v>58</v>
      </c>
      <c r="V405" s="475" t="s">
        <v>58</v>
      </c>
      <c r="W405" s="475" t="s">
        <v>58</v>
      </c>
      <c r="X405" s="475" t="s">
        <v>58</v>
      </c>
      <c r="Y405" s="475" t="s">
        <v>58</v>
      </c>
      <c r="Z405" s="475" t="s">
        <v>58</v>
      </c>
      <c r="AA405" s="475" t="s">
        <v>58</v>
      </c>
      <c r="AB405" s="475" t="s">
        <v>58</v>
      </c>
    </row>
    <row r="406" spans="1:28">
      <c r="A406" s="452">
        <v>13311</v>
      </c>
      <c r="B406" s="452" t="s">
        <v>803</v>
      </c>
      <c r="E406" s="507">
        <v>2</v>
      </c>
      <c r="F406" s="507" t="s">
        <v>347</v>
      </c>
      <c r="G406" s="507">
        <v>1</v>
      </c>
      <c r="H406" s="507" t="s">
        <v>522</v>
      </c>
      <c r="I406" s="507">
        <v>1</v>
      </c>
      <c r="J406" s="507" t="s">
        <v>304</v>
      </c>
      <c r="K406" s="507">
        <v>1</v>
      </c>
      <c r="L406" s="507" t="s">
        <v>304</v>
      </c>
      <c r="M406" s="471">
        <v>1250</v>
      </c>
      <c r="N406" s="471">
        <v>670</v>
      </c>
      <c r="O406" s="471">
        <v>640</v>
      </c>
      <c r="P406" s="471">
        <v>210</v>
      </c>
      <c r="Q406" s="471">
        <v>280</v>
      </c>
      <c r="R406" s="471">
        <v>340</v>
      </c>
      <c r="S406" s="471">
        <v>60</v>
      </c>
      <c r="T406" s="471">
        <v>30</v>
      </c>
      <c r="U406" s="471">
        <v>540</v>
      </c>
      <c r="V406" s="475" t="s">
        <v>58</v>
      </c>
      <c r="W406" s="475" t="s">
        <v>58</v>
      </c>
      <c r="X406" s="471">
        <v>200</v>
      </c>
      <c r="Y406" s="471">
        <v>250</v>
      </c>
      <c r="Z406" s="471">
        <v>200</v>
      </c>
      <c r="AA406" s="471">
        <v>110</v>
      </c>
      <c r="AB406" s="471">
        <v>580</v>
      </c>
    </row>
    <row r="407" spans="1:28">
      <c r="A407" s="452">
        <v>13312</v>
      </c>
      <c r="B407" s="452" t="s">
        <v>803</v>
      </c>
      <c r="E407" s="507">
        <v>2</v>
      </c>
      <c r="F407" s="507" t="s">
        <v>347</v>
      </c>
      <c r="G407" s="507">
        <v>1</v>
      </c>
      <c r="H407" s="507" t="s">
        <v>549</v>
      </c>
      <c r="I407" s="507">
        <v>1</v>
      </c>
      <c r="J407" s="507" t="s">
        <v>304</v>
      </c>
      <c r="K407" s="507">
        <v>1</v>
      </c>
      <c r="L407" s="507" t="s">
        <v>304</v>
      </c>
      <c r="M407" s="471">
        <v>3800</v>
      </c>
      <c r="N407" s="471">
        <v>2770</v>
      </c>
      <c r="O407" s="471">
        <v>1550</v>
      </c>
      <c r="P407" s="471">
        <v>530</v>
      </c>
      <c r="Q407" s="471">
        <v>1300</v>
      </c>
      <c r="R407" s="471">
        <v>1470</v>
      </c>
      <c r="S407" s="471">
        <v>80</v>
      </c>
      <c r="T407" s="471">
        <v>90</v>
      </c>
      <c r="U407" s="471">
        <v>30</v>
      </c>
      <c r="V407" s="471">
        <v>20</v>
      </c>
      <c r="W407" s="471">
        <v>20</v>
      </c>
      <c r="X407" s="471">
        <v>820</v>
      </c>
      <c r="Y407" s="471">
        <v>1700</v>
      </c>
      <c r="Z407" s="471">
        <v>1740</v>
      </c>
      <c r="AA407" s="471">
        <v>2060</v>
      </c>
      <c r="AB407" s="471">
        <v>1030</v>
      </c>
    </row>
    <row r="408" spans="1:28">
      <c r="A408" s="452">
        <v>13313</v>
      </c>
      <c r="B408" s="452" t="s">
        <v>803</v>
      </c>
      <c r="E408" s="507">
        <v>2</v>
      </c>
      <c r="F408" s="507" t="s">
        <v>348</v>
      </c>
      <c r="G408" s="507">
        <v>1</v>
      </c>
      <c r="H408" s="507" t="s">
        <v>304</v>
      </c>
      <c r="I408" s="507">
        <v>1</v>
      </c>
      <c r="J408" s="507" t="s">
        <v>304</v>
      </c>
      <c r="K408" s="507">
        <v>1</v>
      </c>
      <c r="L408" s="507" t="s">
        <v>304</v>
      </c>
      <c r="M408" s="471">
        <v>17860</v>
      </c>
      <c r="N408" s="471">
        <v>10300</v>
      </c>
      <c r="O408" s="471">
        <v>9110</v>
      </c>
      <c r="P408" s="471">
        <v>2360</v>
      </c>
      <c r="Q408" s="471">
        <v>4670</v>
      </c>
      <c r="R408" s="471">
        <v>5250</v>
      </c>
      <c r="S408" s="471">
        <v>810</v>
      </c>
      <c r="T408" s="471">
        <v>1610</v>
      </c>
      <c r="U408" s="471">
        <v>6610</v>
      </c>
      <c r="V408" s="471">
        <v>310</v>
      </c>
      <c r="W408" s="471">
        <v>120</v>
      </c>
      <c r="X408" s="471">
        <v>3580</v>
      </c>
      <c r="Y408" s="471">
        <v>3260</v>
      </c>
      <c r="Z408" s="471">
        <v>3940</v>
      </c>
      <c r="AA408" s="471">
        <v>1730</v>
      </c>
      <c r="AB408" s="471">
        <v>7270</v>
      </c>
    </row>
    <row r="409" spans="1:28">
      <c r="A409" s="452">
        <v>13314</v>
      </c>
      <c r="B409" s="452" t="s">
        <v>803</v>
      </c>
      <c r="E409" s="507">
        <v>2</v>
      </c>
      <c r="F409" s="507" t="s">
        <v>348</v>
      </c>
      <c r="G409" s="507">
        <v>1</v>
      </c>
      <c r="H409" s="507" t="s">
        <v>521</v>
      </c>
      <c r="I409" s="507">
        <v>1</v>
      </c>
      <c r="J409" s="507" t="s">
        <v>304</v>
      </c>
      <c r="K409" s="507">
        <v>1</v>
      </c>
      <c r="L409" s="507" t="s">
        <v>304</v>
      </c>
      <c r="M409" s="471">
        <v>17390</v>
      </c>
      <c r="N409" s="471">
        <v>10080</v>
      </c>
      <c r="O409" s="471">
        <v>8880</v>
      </c>
      <c r="P409" s="471">
        <v>2300</v>
      </c>
      <c r="Q409" s="471">
        <v>4590</v>
      </c>
      <c r="R409" s="471">
        <v>5140</v>
      </c>
      <c r="S409" s="471">
        <v>770</v>
      </c>
      <c r="T409" s="471">
        <v>1580</v>
      </c>
      <c r="U409" s="471">
        <v>6390</v>
      </c>
      <c r="V409" s="471">
        <v>300</v>
      </c>
      <c r="W409" s="471">
        <v>120</v>
      </c>
      <c r="X409" s="471">
        <v>3480</v>
      </c>
      <c r="Y409" s="471">
        <v>3180</v>
      </c>
      <c r="Z409" s="471">
        <v>3830</v>
      </c>
      <c r="AA409" s="471">
        <v>1690</v>
      </c>
      <c r="AB409" s="471">
        <v>7030</v>
      </c>
    </row>
    <row r="410" spans="1:28">
      <c r="A410" s="452">
        <v>13315</v>
      </c>
      <c r="B410" s="452" t="s">
        <v>803</v>
      </c>
      <c r="E410" s="507">
        <v>2</v>
      </c>
      <c r="F410" s="507" t="s">
        <v>348</v>
      </c>
      <c r="G410" s="507">
        <v>1</v>
      </c>
      <c r="H410" s="507" t="s">
        <v>521</v>
      </c>
      <c r="I410" s="507">
        <v>1</v>
      </c>
      <c r="J410" s="507" t="s">
        <v>304</v>
      </c>
      <c r="K410" s="507">
        <v>1</v>
      </c>
      <c r="L410" s="507" t="s">
        <v>496</v>
      </c>
      <c r="M410" s="471">
        <v>13410</v>
      </c>
      <c r="N410" s="471">
        <v>8790</v>
      </c>
      <c r="O410" s="471">
        <v>7900</v>
      </c>
      <c r="P410" s="471">
        <v>2060</v>
      </c>
      <c r="Q410" s="471">
        <v>4030</v>
      </c>
      <c r="R410" s="471">
        <v>4550</v>
      </c>
      <c r="S410" s="471">
        <v>640</v>
      </c>
      <c r="T410" s="471">
        <v>1400</v>
      </c>
      <c r="U410" s="471">
        <v>6070</v>
      </c>
      <c r="V410" s="471">
        <v>220</v>
      </c>
      <c r="W410" s="471">
        <v>110</v>
      </c>
      <c r="X410" s="471">
        <v>3170</v>
      </c>
      <c r="Y410" s="471">
        <v>2680</v>
      </c>
      <c r="Z410" s="471">
        <v>3250</v>
      </c>
      <c r="AA410" s="471">
        <v>1300</v>
      </c>
      <c r="AB410" s="471">
        <v>4550</v>
      </c>
    </row>
    <row r="411" spans="1:28">
      <c r="A411" s="452">
        <v>13316</v>
      </c>
      <c r="B411" s="452" t="s">
        <v>803</v>
      </c>
      <c r="E411" s="507">
        <v>2</v>
      </c>
      <c r="F411" s="507" t="s">
        <v>348</v>
      </c>
      <c r="G411" s="507">
        <v>1</v>
      </c>
      <c r="H411" s="507" t="s">
        <v>521</v>
      </c>
      <c r="I411" s="507">
        <v>1</v>
      </c>
      <c r="J411" s="507" t="s">
        <v>304</v>
      </c>
      <c r="K411" s="507">
        <v>1</v>
      </c>
      <c r="L411" s="507" t="s">
        <v>500</v>
      </c>
      <c r="M411" s="471">
        <v>190</v>
      </c>
      <c r="N411" s="471">
        <v>10</v>
      </c>
      <c r="O411" s="471">
        <v>10</v>
      </c>
      <c r="P411" s="475" t="s">
        <v>58</v>
      </c>
      <c r="Q411" s="475" t="s">
        <v>58</v>
      </c>
      <c r="R411" s="475" t="s">
        <v>58</v>
      </c>
      <c r="S411" s="475" t="s">
        <v>58</v>
      </c>
      <c r="T411" s="475" t="s">
        <v>58</v>
      </c>
      <c r="U411" s="471">
        <v>10</v>
      </c>
      <c r="V411" s="475" t="s">
        <v>58</v>
      </c>
      <c r="W411" s="475" t="s">
        <v>58</v>
      </c>
      <c r="X411" s="475" t="s">
        <v>58</v>
      </c>
      <c r="Y411" s="475" t="s">
        <v>58</v>
      </c>
      <c r="Z411" s="475" t="s">
        <v>58</v>
      </c>
      <c r="AA411" s="475" t="s">
        <v>58</v>
      </c>
      <c r="AB411" s="471">
        <v>150</v>
      </c>
    </row>
    <row r="412" spans="1:28">
      <c r="A412" s="452">
        <v>13317</v>
      </c>
      <c r="B412" s="452" t="s">
        <v>803</v>
      </c>
      <c r="E412" s="507">
        <v>2</v>
      </c>
      <c r="F412" s="507" t="s">
        <v>348</v>
      </c>
      <c r="G412" s="507">
        <v>1</v>
      </c>
      <c r="H412" s="507" t="s">
        <v>521</v>
      </c>
      <c r="I412" s="507">
        <v>1</v>
      </c>
      <c r="J412" s="507" t="s">
        <v>304</v>
      </c>
      <c r="K412" s="507">
        <v>1</v>
      </c>
      <c r="L412" s="507" t="s">
        <v>501</v>
      </c>
      <c r="M412" s="471">
        <v>3780</v>
      </c>
      <c r="N412" s="471">
        <v>1270</v>
      </c>
      <c r="O412" s="471">
        <v>970</v>
      </c>
      <c r="P412" s="471">
        <v>240</v>
      </c>
      <c r="Q412" s="471">
        <v>550</v>
      </c>
      <c r="R412" s="471">
        <v>590</v>
      </c>
      <c r="S412" s="471">
        <v>140</v>
      </c>
      <c r="T412" s="471">
        <v>180</v>
      </c>
      <c r="U412" s="471">
        <v>300</v>
      </c>
      <c r="V412" s="471">
        <v>80</v>
      </c>
      <c r="W412" s="471">
        <v>10</v>
      </c>
      <c r="X412" s="471">
        <v>310</v>
      </c>
      <c r="Y412" s="471">
        <v>500</v>
      </c>
      <c r="Z412" s="471">
        <v>580</v>
      </c>
      <c r="AA412" s="471">
        <v>390</v>
      </c>
      <c r="AB412" s="471">
        <v>2330</v>
      </c>
    </row>
    <row r="413" spans="1:28">
      <c r="A413" s="452">
        <v>13318</v>
      </c>
      <c r="B413" s="452" t="s">
        <v>803</v>
      </c>
      <c r="E413" s="507">
        <v>2</v>
      </c>
      <c r="F413" s="507" t="s">
        <v>348</v>
      </c>
      <c r="G413" s="507">
        <v>1</v>
      </c>
      <c r="H413" s="507" t="s">
        <v>521</v>
      </c>
      <c r="I413" s="507">
        <v>1</v>
      </c>
      <c r="J413" s="507" t="s">
        <v>304</v>
      </c>
      <c r="K413" s="507">
        <v>1</v>
      </c>
      <c r="L413" s="507" t="s">
        <v>509</v>
      </c>
      <c r="M413" s="475" t="s">
        <v>58</v>
      </c>
      <c r="N413" s="475" t="s">
        <v>58</v>
      </c>
      <c r="O413" s="475" t="s">
        <v>58</v>
      </c>
      <c r="P413" s="475" t="s">
        <v>58</v>
      </c>
      <c r="Q413" s="475" t="s">
        <v>58</v>
      </c>
      <c r="R413" s="475" t="s">
        <v>58</v>
      </c>
      <c r="S413" s="475" t="s">
        <v>58</v>
      </c>
      <c r="T413" s="475" t="s">
        <v>58</v>
      </c>
      <c r="U413" s="475" t="s">
        <v>58</v>
      </c>
      <c r="V413" s="475" t="s">
        <v>58</v>
      </c>
      <c r="W413" s="475" t="s">
        <v>58</v>
      </c>
      <c r="X413" s="475" t="s">
        <v>58</v>
      </c>
      <c r="Y413" s="475" t="s">
        <v>58</v>
      </c>
      <c r="Z413" s="475" t="s">
        <v>58</v>
      </c>
      <c r="AA413" s="475" t="s">
        <v>58</v>
      </c>
      <c r="AB413" s="475" t="s">
        <v>58</v>
      </c>
    </row>
    <row r="414" spans="1:28">
      <c r="A414" s="452">
        <v>13319</v>
      </c>
      <c r="B414" s="452" t="s">
        <v>803</v>
      </c>
      <c r="E414" s="507">
        <v>2</v>
      </c>
      <c r="F414" s="507" t="s">
        <v>348</v>
      </c>
      <c r="G414" s="507">
        <v>1</v>
      </c>
      <c r="H414" s="507" t="s">
        <v>521</v>
      </c>
      <c r="I414" s="507">
        <v>1</v>
      </c>
      <c r="J414" s="507" t="s">
        <v>473</v>
      </c>
      <c r="K414" s="507">
        <v>1</v>
      </c>
      <c r="L414" s="507" t="s">
        <v>304</v>
      </c>
      <c r="M414" s="471">
        <v>13110</v>
      </c>
      <c r="N414" s="471">
        <v>8780</v>
      </c>
      <c r="O414" s="471">
        <v>7860</v>
      </c>
      <c r="P414" s="471">
        <v>2070</v>
      </c>
      <c r="Q414" s="471">
        <v>4050</v>
      </c>
      <c r="R414" s="471">
        <v>4610</v>
      </c>
      <c r="S414" s="471">
        <v>640</v>
      </c>
      <c r="T414" s="471">
        <v>1400</v>
      </c>
      <c r="U414" s="471">
        <v>5980</v>
      </c>
      <c r="V414" s="471">
        <v>220</v>
      </c>
      <c r="W414" s="471">
        <v>120</v>
      </c>
      <c r="X414" s="471">
        <v>3210</v>
      </c>
      <c r="Y414" s="471">
        <v>2750</v>
      </c>
      <c r="Z414" s="471">
        <v>3320</v>
      </c>
      <c r="AA414" s="471">
        <v>1350</v>
      </c>
      <c r="AB414" s="471">
        <v>4330</v>
      </c>
    </row>
    <row r="415" spans="1:28">
      <c r="A415" s="452">
        <v>13320</v>
      </c>
      <c r="B415" s="452" t="s">
        <v>803</v>
      </c>
      <c r="E415" s="507">
        <v>2</v>
      </c>
      <c r="F415" s="507" t="s">
        <v>348</v>
      </c>
      <c r="G415" s="507">
        <v>1</v>
      </c>
      <c r="H415" s="507" t="s">
        <v>521</v>
      </c>
      <c r="I415" s="507">
        <v>1</v>
      </c>
      <c r="J415" s="507" t="s">
        <v>473</v>
      </c>
      <c r="K415" s="507">
        <v>1</v>
      </c>
      <c r="L415" s="507" t="s">
        <v>496</v>
      </c>
      <c r="M415" s="471">
        <v>12790</v>
      </c>
      <c r="N415" s="471">
        <v>8540</v>
      </c>
      <c r="O415" s="471">
        <v>7710</v>
      </c>
      <c r="P415" s="471">
        <v>2050</v>
      </c>
      <c r="Q415" s="471">
        <v>4000</v>
      </c>
      <c r="R415" s="471">
        <v>4510</v>
      </c>
      <c r="S415" s="471">
        <v>640</v>
      </c>
      <c r="T415" s="471">
        <v>1380</v>
      </c>
      <c r="U415" s="471">
        <v>5940</v>
      </c>
      <c r="V415" s="471">
        <v>220</v>
      </c>
      <c r="W415" s="471">
        <v>110</v>
      </c>
      <c r="X415" s="471">
        <v>3100</v>
      </c>
      <c r="Y415" s="471">
        <v>2620</v>
      </c>
      <c r="Z415" s="471">
        <v>3200</v>
      </c>
      <c r="AA415" s="471">
        <v>1240</v>
      </c>
      <c r="AB415" s="471">
        <v>4250</v>
      </c>
    </row>
    <row r="416" spans="1:28">
      <c r="A416" s="452">
        <v>13321</v>
      </c>
      <c r="B416" s="452" t="s">
        <v>803</v>
      </c>
      <c r="E416" s="507">
        <v>2</v>
      </c>
      <c r="F416" s="507" t="s">
        <v>348</v>
      </c>
      <c r="G416" s="507">
        <v>1</v>
      </c>
      <c r="H416" s="507" t="s">
        <v>521</v>
      </c>
      <c r="I416" s="507">
        <v>1</v>
      </c>
      <c r="J416" s="507" t="s">
        <v>473</v>
      </c>
      <c r="K416" s="507">
        <v>1</v>
      </c>
      <c r="L416" s="507" t="s">
        <v>500</v>
      </c>
      <c r="M416" s="471">
        <v>20</v>
      </c>
      <c r="N416" s="471">
        <v>10</v>
      </c>
      <c r="O416" s="471">
        <v>10</v>
      </c>
      <c r="P416" s="475" t="s">
        <v>58</v>
      </c>
      <c r="Q416" s="475" t="s">
        <v>58</v>
      </c>
      <c r="R416" s="475" t="s">
        <v>58</v>
      </c>
      <c r="S416" s="475" t="s">
        <v>58</v>
      </c>
      <c r="T416" s="475" t="s">
        <v>58</v>
      </c>
      <c r="U416" s="471">
        <v>10</v>
      </c>
      <c r="V416" s="475" t="s">
        <v>58</v>
      </c>
      <c r="W416" s="475" t="s">
        <v>58</v>
      </c>
      <c r="X416" s="475" t="s">
        <v>58</v>
      </c>
      <c r="Y416" s="475" t="s">
        <v>58</v>
      </c>
      <c r="Z416" s="475" t="s">
        <v>58</v>
      </c>
      <c r="AA416" s="475" t="s">
        <v>58</v>
      </c>
      <c r="AB416" s="471">
        <v>10</v>
      </c>
    </row>
    <row r="417" spans="1:28">
      <c r="A417" s="452">
        <v>13322</v>
      </c>
      <c r="B417" s="452" t="s">
        <v>803</v>
      </c>
      <c r="E417" s="507">
        <v>2</v>
      </c>
      <c r="F417" s="507" t="s">
        <v>348</v>
      </c>
      <c r="G417" s="507">
        <v>1</v>
      </c>
      <c r="H417" s="507" t="s">
        <v>521</v>
      </c>
      <c r="I417" s="507">
        <v>1</v>
      </c>
      <c r="J417" s="507" t="s">
        <v>473</v>
      </c>
      <c r="K417" s="507">
        <v>1</v>
      </c>
      <c r="L417" s="507" t="s">
        <v>501</v>
      </c>
      <c r="M417" s="471">
        <v>290</v>
      </c>
      <c r="N417" s="471">
        <v>230</v>
      </c>
      <c r="O417" s="471">
        <v>140</v>
      </c>
      <c r="P417" s="471">
        <v>20</v>
      </c>
      <c r="Q417" s="471">
        <v>60</v>
      </c>
      <c r="R417" s="471">
        <v>100</v>
      </c>
      <c r="S417" s="471">
        <v>0</v>
      </c>
      <c r="T417" s="471">
        <v>20</v>
      </c>
      <c r="U417" s="471">
        <v>40</v>
      </c>
      <c r="V417" s="471">
        <v>0</v>
      </c>
      <c r="W417" s="471">
        <v>10</v>
      </c>
      <c r="X417" s="471">
        <v>110</v>
      </c>
      <c r="Y417" s="471">
        <v>130</v>
      </c>
      <c r="Z417" s="471">
        <v>120</v>
      </c>
      <c r="AA417" s="471">
        <v>110</v>
      </c>
      <c r="AB417" s="471">
        <v>70</v>
      </c>
    </row>
    <row r="418" spans="1:28">
      <c r="A418" s="452">
        <v>13323</v>
      </c>
      <c r="B418" s="452" t="s">
        <v>803</v>
      </c>
      <c r="E418" s="507">
        <v>2</v>
      </c>
      <c r="F418" s="507" t="s">
        <v>348</v>
      </c>
      <c r="G418" s="507">
        <v>1</v>
      </c>
      <c r="H418" s="507" t="s">
        <v>521</v>
      </c>
      <c r="I418" s="507">
        <v>1</v>
      </c>
      <c r="J418" s="507" t="s">
        <v>473</v>
      </c>
      <c r="K418" s="507">
        <v>1</v>
      </c>
      <c r="L418" s="507" t="s">
        <v>509</v>
      </c>
      <c r="M418" s="475" t="s">
        <v>58</v>
      </c>
      <c r="N418" s="475" t="s">
        <v>58</v>
      </c>
      <c r="O418" s="475" t="s">
        <v>58</v>
      </c>
      <c r="P418" s="475" t="s">
        <v>58</v>
      </c>
      <c r="Q418" s="475" t="s">
        <v>58</v>
      </c>
      <c r="R418" s="475" t="s">
        <v>58</v>
      </c>
      <c r="S418" s="475" t="s">
        <v>58</v>
      </c>
      <c r="T418" s="475" t="s">
        <v>58</v>
      </c>
      <c r="U418" s="475" t="s">
        <v>58</v>
      </c>
      <c r="V418" s="475" t="s">
        <v>58</v>
      </c>
      <c r="W418" s="475" t="s">
        <v>58</v>
      </c>
      <c r="X418" s="475" t="s">
        <v>58</v>
      </c>
      <c r="Y418" s="475" t="s">
        <v>58</v>
      </c>
      <c r="Z418" s="475" t="s">
        <v>58</v>
      </c>
      <c r="AA418" s="475" t="s">
        <v>58</v>
      </c>
      <c r="AB418" s="475" t="s">
        <v>58</v>
      </c>
    </row>
    <row r="419" spans="1:28">
      <c r="A419" s="452">
        <v>13324</v>
      </c>
      <c r="B419" s="452" t="s">
        <v>803</v>
      </c>
      <c r="E419" s="507">
        <v>2</v>
      </c>
      <c r="F419" s="507" t="s">
        <v>348</v>
      </c>
      <c r="G419" s="507">
        <v>1</v>
      </c>
      <c r="H419" s="507" t="s">
        <v>521</v>
      </c>
      <c r="I419" s="507">
        <v>1</v>
      </c>
      <c r="J419" s="507" t="s">
        <v>474</v>
      </c>
      <c r="K419" s="507">
        <v>1</v>
      </c>
      <c r="L419" s="507" t="s">
        <v>304</v>
      </c>
      <c r="M419" s="471">
        <v>4000</v>
      </c>
      <c r="N419" s="471">
        <v>1300</v>
      </c>
      <c r="O419" s="471">
        <v>1030</v>
      </c>
      <c r="P419" s="471">
        <v>230</v>
      </c>
      <c r="Q419" s="471">
        <v>530</v>
      </c>
      <c r="R419" s="471">
        <v>530</v>
      </c>
      <c r="S419" s="471">
        <v>130</v>
      </c>
      <c r="T419" s="471">
        <v>180</v>
      </c>
      <c r="U419" s="471">
        <v>410</v>
      </c>
      <c r="V419" s="471">
        <v>80</v>
      </c>
      <c r="W419" s="475" t="s">
        <v>58</v>
      </c>
      <c r="X419" s="471">
        <v>270</v>
      </c>
      <c r="Y419" s="471">
        <v>430</v>
      </c>
      <c r="Z419" s="471">
        <v>510</v>
      </c>
      <c r="AA419" s="471">
        <v>350</v>
      </c>
      <c r="AB419" s="471">
        <v>2700</v>
      </c>
    </row>
    <row r="420" spans="1:28">
      <c r="A420" s="452">
        <v>13325</v>
      </c>
      <c r="B420" s="452" t="s">
        <v>803</v>
      </c>
      <c r="E420" s="507">
        <v>2</v>
      </c>
      <c r="F420" s="507" t="s">
        <v>348</v>
      </c>
      <c r="G420" s="507">
        <v>1</v>
      </c>
      <c r="H420" s="507" t="s">
        <v>521</v>
      </c>
      <c r="I420" s="507">
        <v>1</v>
      </c>
      <c r="J420" s="507" t="s">
        <v>474</v>
      </c>
      <c r="K420" s="507">
        <v>1</v>
      </c>
      <c r="L420" s="507" t="s">
        <v>496</v>
      </c>
      <c r="M420" s="471">
        <v>540</v>
      </c>
      <c r="N420" s="471">
        <v>240</v>
      </c>
      <c r="O420" s="471">
        <v>190</v>
      </c>
      <c r="P420" s="471">
        <v>20</v>
      </c>
      <c r="Q420" s="471">
        <v>40</v>
      </c>
      <c r="R420" s="471">
        <v>40</v>
      </c>
      <c r="S420" s="475" t="s">
        <v>58</v>
      </c>
      <c r="T420" s="471">
        <v>10</v>
      </c>
      <c r="U420" s="471">
        <v>140</v>
      </c>
      <c r="V420" s="475" t="s">
        <v>58</v>
      </c>
      <c r="W420" s="475" t="s">
        <v>58</v>
      </c>
      <c r="X420" s="471">
        <v>70</v>
      </c>
      <c r="Y420" s="471">
        <v>60</v>
      </c>
      <c r="Z420" s="471">
        <v>50</v>
      </c>
      <c r="AA420" s="471">
        <v>60</v>
      </c>
      <c r="AB420" s="471">
        <v>290</v>
      </c>
    </row>
    <row r="421" spans="1:28">
      <c r="A421" s="452">
        <v>13326</v>
      </c>
      <c r="B421" s="452" t="s">
        <v>803</v>
      </c>
      <c r="E421" s="507">
        <v>2</v>
      </c>
      <c r="F421" s="507" t="s">
        <v>348</v>
      </c>
      <c r="G421" s="507">
        <v>1</v>
      </c>
      <c r="H421" s="507" t="s">
        <v>521</v>
      </c>
      <c r="I421" s="507">
        <v>1</v>
      </c>
      <c r="J421" s="507" t="s">
        <v>474</v>
      </c>
      <c r="K421" s="507">
        <v>1</v>
      </c>
      <c r="L421" s="507" t="s">
        <v>500</v>
      </c>
      <c r="M421" s="471">
        <v>150</v>
      </c>
      <c r="N421" s="471">
        <v>10</v>
      </c>
      <c r="O421" s="471">
        <v>10</v>
      </c>
      <c r="P421" s="475" t="s">
        <v>58</v>
      </c>
      <c r="Q421" s="475" t="s">
        <v>58</v>
      </c>
      <c r="R421" s="475" t="s">
        <v>58</v>
      </c>
      <c r="S421" s="475" t="s">
        <v>58</v>
      </c>
      <c r="T421" s="475" t="s">
        <v>58</v>
      </c>
      <c r="U421" s="471">
        <v>10</v>
      </c>
      <c r="V421" s="475" t="s">
        <v>58</v>
      </c>
      <c r="W421" s="475" t="s">
        <v>58</v>
      </c>
      <c r="X421" s="475" t="s">
        <v>58</v>
      </c>
      <c r="Y421" s="475" t="s">
        <v>58</v>
      </c>
      <c r="Z421" s="475" t="s">
        <v>58</v>
      </c>
      <c r="AA421" s="475" t="s">
        <v>58</v>
      </c>
      <c r="AB421" s="471">
        <v>140</v>
      </c>
    </row>
    <row r="422" spans="1:28">
      <c r="A422" s="452">
        <v>13327</v>
      </c>
      <c r="B422" s="452" t="s">
        <v>803</v>
      </c>
      <c r="E422" s="507">
        <v>2</v>
      </c>
      <c r="F422" s="507" t="s">
        <v>348</v>
      </c>
      <c r="G422" s="507">
        <v>1</v>
      </c>
      <c r="H422" s="507" t="s">
        <v>521</v>
      </c>
      <c r="I422" s="507">
        <v>1</v>
      </c>
      <c r="J422" s="507" t="s">
        <v>474</v>
      </c>
      <c r="K422" s="507">
        <v>1</v>
      </c>
      <c r="L422" s="507" t="s">
        <v>501</v>
      </c>
      <c r="M422" s="471">
        <v>3310</v>
      </c>
      <c r="N422" s="471">
        <v>1050</v>
      </c>
      <c r="O422" s="471">
        <v>830</v>
      </c>
      <c r="P422" s="471">
        <v>220</v>
      </c>
      <c r="Q422" s="471">
        <v>500</v>
      </c>
      <c r="R422" s="471">
        <v>490</v>
      </c>
      <c r="S422" s="471">
        <v>130</v>
      </c>
      <c r="T422" s="471">
        <v>160</v>
      </c>
      <c r="U422" s="471">
        <v>260</v>
      </c>
      <c r="V422" s="471">
        <v>80</v>
      </c>
      <c r="W422" s="475" t="s">
        <v>58</v>
      </c>
      <c r="X422" s="471">
        <v>200</v>
      </c>
      <c r="Y422" s="471">
        <v>380</v>
      </c>
      <c r="Z422" s="471">
        <v>460</v>
      </c>
      <c r="AA422" s="471">
        <v>290</v>
      </c>
      <c r="AB422" s="471">
        <v>2260</v>
      </c>
    </row>
    <row r="423" spans="1:28">
      <c r="A423" s="452">
        <v>13328</v>
      </c>
      <c r="B423" s="452" t="s">
        <v>803</v>
      </c>
      <c r="E423" s="507">
        <v>2</v>
      </c>
      <c r="F423" s="507" t="s">
        <v>348</v>
      </c>
      <c r="G423" s="507">
        <v>1</v>
      </c>
      <c r="H423" s="507" t="s">
        <v>521</v>
      </c>
      <c r="I423" s="507">
        <v>1</v>
      </c>
      <c r="J423" s="507" t="s">
        <v>474</v>
      </c>
      <c r="K423" s="507">
        <v>1</v>
      </c>
      <c r="L423" s="507" t="s">
        <v>509</v>
      </c>
      <c r="M423" s="475" t="s">
        <v>58</v>
      </c>
      <c r="N423" s="475" t="s">
        <v>58</v>
      </c>
      <c r="O423" s="475" t="s">
        <v>58</v>
      </c>
      <c r="P423" s="475" t="s">
        <v>58</v>
      </c>
      <c r="Q423" s="475" t="s">
        <v>58</v>
      </c>
      <c r="R423" s="475" t="s">
        <v>58</v>
      </c>
      <c r="S423" s="475" t="s">
        <v>58</v>
      </c>
      <c r="T423" s="475" t="s">
        <v>58</v>
      </c>
      <c r="U423" s="475" t="s">
        <v>58</v>
      </c>
      <c r="V423" s="475" t="s">
        <v>58</v>
      </c>
      <c r="W423" s="475" t="s">
        <v>58</v>
      </c>
      <c r="X423" s="475" t="s">
        <v>58</v>
      </c>
      <c r="Y423" s="475" t="s">
        <v>58</v>
      </c>
      <c r="Z423" s="475" t="s">
        <v>58</v>
      </c>
      <c r="AA423" s="475" t="s">
        <v>58</v>
      </c>
      <c r="AB423" s="475" t="s">
        <v>58</v>
      </c>
    </row>
    <row r="424" spans="1:28">
      <c r="A424" s="452">
        <v>13329</v>
      </c>
      <c r="B424" s="452" t="s">
        <v>803</v>
      </c>
      <c r="E424" s="507">
        <v>2</v>
      </c>
      <c r="F424" s="507" t="s">
        <v>348</v>
      </c>
      <c r="G424" s="507">
        <v>1</v>
      </c>
      <c r="H424" s="507" t="s">
        <v>522</v>
      </c>
      <c r="I424" s="507">
        <v>1</v>
      </c>
      <c r="J424" s="507" t="s">
        <v>304</v>
      </c>
      <c r="K424" s="507">
        <v>1</v>
      </c>
      <c r="L424" s="507" t="s">
        <v>304</v>
      </c>
      <c r="M424" s="471">
        <v>480</v>
      </c>
      <c r="N424" s="471">
        <v>230</v>
      </c>
      <c r="O424" s="471">
        <v>220</v>
      </c>
      <c r="P424" s="471">
        <v>60</v>
      </c>
      <c r="Q424" s="471">
        <v>90</v>
      </c>
      <c r="R424" s="471">
        <v>110</v>
      </c>
      <c r="S424" s="471">
        <v>40</v>
      </c>
      <c r="T424" s="471">
        <v>30</v>
      </c>
      <c r="U424" s="471">
        <v>220</v>
      </c>
      <c r="V424" s="471">
        <v>20</v>
      </c>
      <c r="W424" s="475" t="s">
        <v>58</v>
      </c>
      <c r="X424" s="471">
        <v>100</v>
      </c>
      <c r="Y424" s="471">
        <v>80</v>
      </c>
      <c r="Z424" s="471">
        <v>110</v>
      </c>
      <c r="AA424" s="471">
        <v>40</v>
      </c>
      <c r="AB424" s="471">
        <v>240</v>
      </c>
    </row>
    <row r="425" spans="1:28">
      <c r="A425" s="452">
        <v>13330</v>
      </c>
      <c r="B425" s="452" t="s">
        <v>803</v>
      </c>
      <c r="E425" s="507">
        <v>2</v>
      </c>
      <c r="F425" s="507" t="s">
        <v>348</v>
      </c>
      <c r="G425" s="507">
        <v>1</v>
      </c>
      <c r="H425" s="507" t="s">
        <v>549</v>
      </c>
      <c r="I425" s="507">
        <v>1</v>
      </c>
      <c r="J425" s="507" t="s">
        <v>304</v>
      </c>
      <c r="K425" s="507">
        <v>1</v>
      </c>
      <c r="L425" s="507" t="s">
        <v>304</v>
      </c>
      <c r="M425" s="471">
        <v>270</v>
      </c>
      <c r="N425" s="471">
        <v>240</v>
      </c>
      <c r="O425" s="471">
        <v>200</v>
      </c>
      <c r="P425" s="471">
        <v>110</v>
      </c>
      <c r="Q425" s="471">
        <v>140</v>
      </c>
      <c r="R425" s="471">
        <v>200</v>
      </c>
      <c r="S425" s="471">
        <v>80</v>
      </c>
      <c r="T425" s="471">
        <v>80</v>
      </c>
      <c r="U425" s="471">
        <v>40</v>
      </c>
      <c r="V425" s="471">
        <v>70</v>
      </c>
      <c r="W425" s="471">
        <v>0</v>
      </c>
      <c r="X425" s="471">
        <v>190</v>
      </c>
      <c r="Y425" s="471">
        <v>180</v>
      </c>
      <c r="Z425" s="471">
        <v>210</v>
      </c>
      <c r="AA425" s="471">
        <v>180</v>
      </c>
      <c r="AB425" s="471">
        <v>20</v>
      </c>
    </row>
    <row r="426" spans="1:28">
      <c r="A426" s="452">
        <v>13331</v>
      </c>
      <c r="B426" s="452" t="s">
        <v>803</v>
      </c>
      <c r="E426" s="507">
        <v>2</v>
      </c>
      <c r="F426" s="507" t="s">
        <v>349</v>
      </c>
      <c r="G426" s="507">
        <v>1</v>
      </c>
      <c r="H426" s="507" t="s">
        <v>304</v>
      </c>
      <c r="I426" s="507">
        <v>1</v>
      </c>
      <c r="J426" s="507" t="s">
        <v>304</v>
      </c>
      <c r="K426" s="507">
        <v>1</v>
      </c>
      <c r="L426" s="507" t="s">
        <v>304</v>
      </c>
      <c r="M426" s="471">
        <v>14480</v>
      </c>
      <c r="N426" s="471">
        <v>9050</v>
      </c>
      <c r="O426" s="471">
        <v>8170</v>
      </c>
      <c r="P426" s="471">
        <v>2080</v>
      </c>
      <c r="Q426" s="471">
        <v>4500</v>
      </c>
      <c r="R426" s="471">
        <v>4590</v>
      </c>
      <c r="S426" s="471">
        <v>870</v>
      </c>
      <c r="T426" s="471">
        <v>1570</v>
      </c>
      <c r="U426" s="471">
        <v>5670</v>
      </c>
      <c r="V426" s="471">
        <v>370</v>
      </c>
      <c r="W426" s="471">
        <v>240</v>
      </c>
      <c r="X426" s="471">
        <v>3200</v>
      </c>
      <c r="Y426" s="471">
        <v>2780</v>
      </c>
      <c r="Z426" s="471">
        <v>3350</v>
      </c>
      <c r="AA426" s="471">
        <v>1740</v>
      </c>
      <c r="AB426" s="471">
        <v>5050</v>
      </c>
    </row>
    <row r="427" spans="1:28">
      <c r="A427" s="452">
        <v>13332</v>
      </c>
      <c r="B427" s="452" t="s">
        <v>803</v>
      </c>
      <c r="E427" s="507">
        <v>2</v>
      </c>
      <c r="F427" s="507" t="s">
        <v>349</v>
      </c>
      <c r="G427" s="507">
        <v>1</v>
      </c>
      <c r="H427" s="507" t="s">
        <v>521</v>
      </c>
      <c r="I427" s="507">
        <v>1</v>
      </c>
      <c r="J427" s="507" t="s">
        <v>304</v>
      </c>
      <c r="K427" s="507">
        <v>1</v>
      </c>
      <c r="L427" s="507" t="s">
        <v>304</v>
      </c>
      <c r="M427" s="471">
        <v>14100</v>
      </c>
      <c r="N427" s="471">
        <v>8750</v>
      </c>
      <c r="O427" s="471">
        <v>7890</v>
      </c>
      <c r="P427" s="471">
        <v>2010</v>
      </c>
      <c r="Q427" s="471">
        <v>4320</v>
      </c>
      <c r="R427" s="471">
        <v>4420</v>
      </c>
      <c r="S427" s="471">
        <v>830</v>
      </c>
      <c r="T427" s="471">
        <v>1510</v>
      </c>
      <c r="U427" s="471">
        <v>5460</v>
      </c>
      <c r="V427" s="471">
        <v>340</v>
      </c>
      <c r="W427" s="471">
        <v>240</v>
      </c>
      <c r="X427" s="471">
        <v>3050</v>
      </c>
      <c r="Y427" s="471">
        <v>2700</v>
      </c>
      <c r="Z427" s="471">
        <v>3270</v>
      </c>
      <c r="AA427" s="471">
        <v>1670</v>
      </c>
      <c r="AB427" s="471">
        <v>4970</v>
      </c>
    </row>
    <row r="428" spans="1:28">
      <c r="A428" s="452">
        <v>13333</v>
      </c>
      <c r="B428" s="452" t="s">
        <v>803</v>
      </c>
      <c r="E428" s="507">
        <v>2</v>
      </c>
      <c r="F428" s="507" t="s">
        <v>349</v>
      </c>
      <c r="G428" s="507">
        <v>1</v>
      </c>
      <c r="H428" s="507" t="s">
        <v>521</v>
      </c>
      <c r="I428" s="507">
        <v>1</v>
      </c>
      <c r="J428" s="507" t="s">
        <v>304</v>
      </c>
      <c r="K428" s="507">
        <v>1</v>
      </c>
      <c r="L428" s="507" t="s">
        <v>496</v>
      </c>
      <c r="M428" s="471">
        <v>11020</v>
      </c>
      <c r="N428" s="471">
        <v>7650</v>
      </c>
      <c r="O428" s="471">
        <v>7060</v>
      </c>
      <c r="P428" s="471">
        <v>1690</v>
      </c>
      <c r="Q428" s="471">
        <v>3860</v>
      </c>
      <c r="R428" s="471">
        <v>3930</v>
      </c>
      <c r="S428" s="471">
        <v>690</v>
      </c>
      <c r="T428" s="471">
        <v>1340</v>
      </c>
      <c r="U428" s="471">
        <v>5100</v>
      </c>
      <c r="V428" s="471">
        <v>320</v>
      </c>
      <c r="W428" s="471">
        <v>200</v>
      </c>
      <c r="X428" s="471">
        <v>2760</v>
      </c>
      <c r="Y428" s="471">
        <v>2390</v>
      </c>
      <c r="Z428" s="471">
        <v>2710</v>
      </c>
      <c r="AA428" s="471">
        <v>1370</v>
      </c>
      <c r="AB428" s="471">
        <v>3300</v>
      </c>
    </row>
    <row r="429" spans="1:28">
      <c r="A429" s="452">
        <v>13334</v>
      </c>
      <c r="B429" s="452" t="s">
        <v>803</v>
      </c>
      <c r="E429" s="507">
        <v>2</v>
      </c>
      <c r="F429" s="507" t="s">
        <v>349</v>
      </c>
      <c r="G429" s="507">
        <v>1</v>
      </c>
      <c r="H429" s="507" t="s">
        <v>521</v>
      </c>
      <c r="I429" s="507">
        <v>1</v>
      </c>
      <c r="J429" s="507" t="s">
        <v>304</v>
      </c>
      <c r="K429" s="507">
        <v>1</v>
      </c>
      <c r="L429" s="507" t="s">
        <v>500</v>
      </c>
      <c r="M429" s="471">
        <v>470</v>
      </c>
      <c r="N429" s="471">
        <v>190</v>
      </c>
      <c r="O429" s="471">
        <v>170</v>
      </c>
      <c r="P429" s="471">
        <v>30</v>
      </c>
      <c r="Q429" s="471">
        <v>60</v>
      </c>
      <c r="R429" s="471">
        <v>50</v>
      </c>
      <c r="S429" s="471">
        <v>10</v>
      </c>
      <c r="T429" s="471">
        <v>20</v>
      </c>
      <c r="U429" s="471">
        <v>110</v>
      </c>
      <c r="V429" s="475" t="s">
        <v>58</v>
      </c>
      <c r="W429" s="471">
        <v>10</v>
      </c>
      <c r="X429" s="471">
        <v>40</v>
      </c>
      <c r="Y429" s="471">
        <v>30</v>
      </c>
      <c r="Z429" s="471">
        <v>40</v>
      </c>
      <c r="AA429" s="471">
        <v>30</v>
      </c>
      <c r="AB429" s="471">
        <v>250</v>
      </c>
    </row>
    <row r="430" spans="1:28">
      <c r="A430" s="452">
        <v>13335</v>
      </c>
      <c r="B430" s="452" t="s">
        <v>803</v>
      </c>
      <c r="E430" s="507">
        <v>2</v>
      </c>
      <c r="F430" s="507" t="s">
        <v>349</v>
      </c>
      <c r="G430" s="507">
        <v>1</v>
      </c>
      <c r="H430" s="507" t="s">
        <v>521</v>
      </c>
      <c r="I430" s="507">
        <v>1</v>
      </c>
      <c r="J430" s="507" t="s">
        <v>304</v>
      </c>
      <c r="K430" s="507">
        <v>1</v>
      </c>
      <c r="L430" s="507" t="s">
        <v>501</v>
      </c>
      <c r="M430" s="471">
        <v>2600</v>
      </c>
      <c r="N430" s="471">
        <v>900</v>
      </c>
      <c r="O430" s="471">
        <v>660</v>
      </c>
      <c r="P430" s="471">
        <v>300</v>
      </c>
      <c r="Q430" s="471">
        <v>400</v>
      </c>
      <c r="R430" s="471">
        <v>440</v>
      </c>
      <c r="S430" s="471">
        <v>130</v>
      </c>
      <c r="T430" s="471">
        <v>150</v>
      </c>
      <c r="U430" s="471">
        <v>240</v>
      </c>
      <c r="V430" s="471">
        <v>20</v>
      </c>
      <c r="W430" s="471">
        <v>30</v>
      </c>
      <c r="X430" s="471">
        <v>250</v>
      </c>
      <c r="Y430" s="471">
        <v>280</v>
      </c>
      <c r="Z430" s="471">
        <v>510</v>
      </c>
      <c r="AA430" s="471">
        <v>270</v>
      </c>
      <c r="AB430" s="471">
        <v>1420</v>
      </c>
    </row>
    <row r="431" spans="1:28">
      <c r="A431" s="452">
        <v>13336</v>
      </c>
      <c r="B431" s="452" t="s">
        <v>803</v>
      </c>
      <c r="E431" s="507">
        <v>2</v>
      </c>
      <c r="F431" s="507" t="s">
        <v>349</v>
      </c>
      <c r="G431" s="507">
        <v>1</v>
      </c>
      <c r="H431" s="507" t="s">
        <v>521</v>
      </c>
      <c r="I431" s="507">
        <v>1</v>
      </c>
      <c r="J431" s="507" t="s">
        <v>304</v>
      </c>
      <c r="K431" s="507">
        <v>1</v>
      </c>
      <c r="L431" s="507" t="s">
        <v>509</v>
      </c>
      <c r="M431" s="471">
        <v>10</v>
      </c>
      <c r="N431" s="471">
        <v>10</v>
      </c>
      <c r="O431" s="475" t="s">
        <v>58</v>
      </c>
      <c r="P431" s="475" t="s">
        <v>58</v>
      </c>
      <c r="Q431" s="475" t="s">
        <v>58</v>
      </c>
      <c r="R431" s="475" t="s">
        <v>58</v>
      </c>
      <c r="S431" s="475" t="s">
        <v>58</v>
      </c>
      <c r="T431" s="475" t="s">
        <v>58</v>
      </c>
      <c r="U431" s="475" t="s">
        <v>58</v>
      </c>
      <c r="V431" s="475" t="s">
        <v>58</v>
      </c>
      <c r="W431" s="475" t="s">
        <v>58</v>
      </c>
      <c r="X431" s="475" t="s">
        <v>58</v>
      </c>
      <c r="Y431" s="471">
        <v>10</v>
      </c>
      <c r="Z431" s="471">
        <v>10</v>
      </c>
      <c r="AA431" s="475" t="s">
        <v>58</v>
      </c>
      <c r="AB431" s="475" t="s">
        <v>58</v>
      </c>
    </row>
    <row r="432" spans="1:28">
      <c r="A432" s="452">
        <v>13337</v>
      </c>
      <c r="B432" s="452" t="s">
        <v>803</v>
      </c>
      <c r="E432" s="507">
        <v>2</v>
      </c>
      <c r="F432" s="507" t="s">
        <v>349</v>
      </c>
      <c r="G432" s="507">
        <v>1</v>
      </c>
      <c r="H432" s="507" t="s">
        <v>521</v>
      </c>
      <c r="I432" s="507">
        <v>1</v>
      </c>
      <c r="J432" s="507" t="s">
        <v>473</v>
      </c>
      <c r="K432" s="507">
        <v>1</v>
      </c>
      <c r="L432" s="507" t="s">
        <v>304</v>
      </c>
      <c r="M432" s="471">
        <v>10850</v>
      </c>
      <c r="N432" s="471">
        <v>7690</v>
      </c>
      <c r="O432" s="471">
        <v>7070</v>
      </c>
      <c r="P432" s="471">
        <v>1720</v>
      </c>
      <c r="Q432" s="471">
        <v>3880</v>
      </c>
      <c r="R432" s="471">
        <v>3930</v>
      </c>
      <c r="S432" s="471">
        <v>710</v>
      </c>
      <c r="T432" s="471">
        <v>1400</v>
      </c>
      <c r="U432" s="471">
        <v>5100</v>
      </c>
      <c r="V432" s="471">
        <v>320</v>
      </c>
      <c r="W432" s="471">
        <v>200</v>
      </c>
      <c r="X432" s="471">
        <v>2750</v>
      </c>
      <c r="Y432" s="471">
        <v>2460</v>
      </c>
      <c r="Z432" s="471">
        <v>2770</v>
      </c>
      <c r="AA432" s="471">
        <v>1440</v>
      </c>
      <c r="AB432" s="471">
        <v>3160</v>
      </c>
    </row>
    <row r="433" spans="1:28">
      <c r="A433" s="452">
        <v>13338</v>
      </c>
      <c r="B433" s="452" t="s">
        <v>803</v>
      </c>
      <c r="E433" s="507">
        <v>2</v>
      </c>
      <c r="F433" s="507" t="s">
        <v>349</v>
      </c>
      <c r="G433" s="507">
        <v>1</v>
      </c>
      <c r="H433" s="507" t="s">
        <v>521</v>
      </c>
      <c r="I433" s="507">
        <v>1</v>
      </c>
      <c r="J433" s="507" t="s">
        <v>473</v>
      </c>
      <c r="K433" s="507">
        <v>1</v>
      </c>
      <c r="L433" s="507" t="s">
        <v>496</v>
      </c>
      <c r="M433" s="471">
        <v>10610</v>
      </c>
      <c r="N433" s="471">
        <v>7490</v>
      </c>
      <c r="O433" s="471">
        <v>6920</v>
      </c>
      <c r="P433" s="471">
        <v>1640</v>
      </c>
      <c r="Q433" s="471">
        <v>3790</v>
      </c>
      <c r="R433" s="471">
        <v>3850</v>
      </c>
      <c r="S433" s="471">
        <v>690</v>
      </c>
      <c r="T433" s="471">
        <v>1330</v>
      </c>
      <c r="U433" s="471">
        <v>5040</v>
      </c>
      <c r="V433" s="471">
        <v>320</v>
      </c>
      <c r="W433" s="471">
        <v>190</v>
      </c>
      <c r="X433" s="471">
        <v>2730</v>
      </c>
      <c r="Y433" s="471">
        <v>2370</v>
      </c>
      <c r="Z433" s="471">
        <v>2680</v>
      </c>
      <c r="AA433" s="471">
        <v>1360</v>
      </c>
      <c r="AB433" s="471">
        <v>3120</v>
      </c>
    </row>
    <row r="434" spans="1:28">
      <c r="A434" s="452">
        <v>13339</v>
      </c>
      <c r="B434" s="452" t="s">
        <v>803</v>
      </c>
      <c r="E434" s="507">
        <v>2</v>
      </c>
      <c r="F434" s="507" t="s">
        <v>349</v>
      </c>
      <c r="G434" s="507">
        <v>1</v>
      </c>
      <c r="H434" s="507" t="s">
        <v>521</v>
      </c>
      <c r="I434" s="507">
        <v>1</v>
      </c>
      <c r="J434" s="507" t="s">
        <v>473</v>
      </c>
      <c r="K434" s="507">
        <v>1</v>
      </c>
      <c r="L434" s="507" t="s">
        <v>500</v>
      </c>
      <c r="M434" s="471">
        <v>110</v>
      </c>
      <c r="N434" s="471">
        <v>90</v>
      </c>
      <c r="O434" s="471">
        <v>90</v>
      </c>
      <c r="P434" s="471">
        <v>30</v>
      </c>
      <c r="Q434" s="471">
        <v>30</v>
      </c>
      <c r="R434" s="471">
        <v>20</v>
      </c>
      <c r="S434" s="471">
        <v>10</v>
      </c>
      <c r="T434" s="471">
        <v>10</v>
      </c>
      <c r="U434" s="471">
        <v>60</v>
      </c>
      <c r="V434" s="475" t="s">
        <v>58</v>
      </c>
      <c r="W434" s="471">
        <v>10</v>
      </c>
      <c r="X434" s="475" t="s">
        <v>58</v>
      </c>
      <c r="Y434" s="475" t="s">
        <v>58</v>
      </c>
      <c r="Z434" s="475" t="s">
        <v>58</v>
      </c>
      <c r="AA434" s="475" t="s">
        <v>58</v>
      </c>
      <c r="AB434" s="471">
        <v>20</v>
      </c>
    </row>
    <row r="435" spans="1:28">
      <c r="A435" s="452">
        <v>13340</v>
      </c>
      <c r="B435" s="452" t="s">
        <v>803</v>
      </c>
      <c r="E435" s="507">
        <v>2</v>
      </c>
      <c r="F435" s="507" t="s">
        <v>349</v>
      </c>
      <c r="G435" s="507">
        <v>1</v>
      </c>
      <c r="H435" s="507" t="s">
        <v>521</v>
      </c>
      <c r="I435" s="507">
        <v>1</v>
      </c>
      <c r="J435" s="507" t="s">
        <v>473</v>
      </c>
      <c r="K435" s="507">
        <v>1</v>
      </c>
      <c r="L435" s="507" t="s">
        <v>501</v>
      </c>
      <c r="M435" s="471">
        <v>130</v>
      </c>
      <c r="N435" s="471">
        <v>100</v>
      </c>
      <c r="O435" s="471">
        <v>60</v>
      </c>
      <c r="P435" s="471">
        <v>50</v>
      </c>
      <c r="Q435" s="471">
        <v>60</v>
      </c>
      <c r="R435" s="471">
        <v>60</v>
      </c>
      <c r="S435" s="471">
        <v>10</v>
      </c>
      <c r="T435" s="471">
        <v>50</v>
      </c>
      <c r="U435" s="475" t="s">
        <v>58</v>
      </c>
      <c r="V435" s="475" t="s">
        <v>58</v>
      </c>
      <c r="W435" s="475" t="s">
        <v>58</v>
      </c>
      <c r="X435" s="471">
        <v>20</v>
      </c>
      <c r="Y435" s="471">
        <v>80</v>
      </c>
      <c r="Z435" s="471">
        <v>80</v>
      </c>
      <c r="AA435" s="471">
        <v>80</v>
      </c>
      <c r="AB435" s="471">
        <v>20</v>
      </c>
    </row>
    <row r="436" spans="1:28">
      <c r="A436" s="452">
        <v>13341</v>
      </c>
      <c r="B436" s="452" t="s">
        <v>803</v>
      </c>
      <c r="E436" s="507">
        <v>2</v>
      </c>
      <c r="F436" s="507" t="s">
        <v>349</v>
      </c>
      <c r="G436" s="507">
        <v>1</v>
      </c>
      <c r="H436" s="507" t="s">
        <v>521</v>
      </c>
      <c r="I436" s="507">
        <v>1</v>
      </c>
      <c r="J436" s="507" t="s">
        <v>473</v>
      </c>
      <c r="K436" s="507">
        <v>1</v>
      </c>
      <c r="L436" s="507" t="s">
        <v>509</v>
      </c>
      <c r="M436" s="475" t="s">
        <v>58</v>
      </c>
      <c r="N436" s="475" t="s">
        <v>58</v>
      </c>
      <c r="O436" s="475" t="s">
        <v>58</v>
      </c>
      <c r="P436" s="475" t="s">
        <v>58</v>
      </c>
      <c r="Q436" s="475" t="s">
        <v>58</v>
      </c>
      <c r="R436" s="475" t="s">
        <v>58</v>
      </c>
      <c r="S436" s="475" t="s">
        <v>58</v>
      </c>
      <c r="T436" s="475" t="s">
        <v>58</v>
      </c>
      <c r="U436" s="475" t="s">
        <v>58</v>
      </c>
      <c r="V436" s="475" t="s">
        <v>58</v>
      </c>
      <c r="W436" s="475" t="s">
        <v>58</v>
      </c>
      <c r="X436" s="475" t="s">
        <v>58</v>
      </c>
      <c r="Y436" s="475" t="s">
        <v>58</v>
      </c>
      <c r="Z436" s="475" t="s">
        <v>58</v>
      </c>
      <c r="AA436" s="475" t="s">
        <v>58</v>
      </c>
      <c r="AB436" s="475" t="s">
        <v>58</v>
      </c>
    </row>
    <row r="437" spans="1:28">
      <c r="A437" s="452">
        <v>13342</v>
      </c>
      <c r="B437" s="452" t="s">
        <v>803</v>
      </c>
      <c r="E437" s="507">
        <v>2</v>
      </c>
      <c r="F437" s="507" t="s">
        <v>349</v>
      </c>
      <c r="G437" s="507">
        <v>1</v>
      </c>
      <c r="H437" s="507" t="s">
        <v>521</v>
      </c>
      <c r="I437" s="507">
        <v>1</v>
      </c>
      <c r="J437" s="507" t="s">
        <v>474</v>
      </c>
      <c r="K437" s="507">
        <v>1</v>
      </c>
      <c r="L437" s="507" t="s">
        <v>304</v>
      </c>
      <c r="M437" s="471">
        <v>2870</v>
      </c>
      <c r="N437" s="471">
        <v>1060</v>
      </c>
      <c r="O437" s="471">
        <v>810</v>
      </c>
      <c r="P437" s="471">
        <v>290</v>
      </c>
      <c r="Q437" s="471">
        <v>430</v>
      </c>
      <c r="R437" s="471">
        <v>490</v>
      </c>
      <c r="S437" s="471">
        <v>120</v>
      </c>
      <c r="T437" s="471">
        <v>120</v>
      </c>
      <c r="U437" s="471">
        <v>360</v>
      </c>
      <c r="V437" s="471">
        <v>20</v>
      </c>
      <c r="W437" s="471">
        <v>40</v>
      </c>
      <c r="X437" s="471">
        <v>300</v>
      </c>
      <c r="Y437" s="471">
        <v>240</v>
      </c>
      <c r="Z437" s="471">
        <v>500</v>
      </c>
      <c r="AA437" s="471">
        <v>230</v>
      </c>
      <c r="AB437" s="471">
        <v>1810</v>
      </c>
    </row>
    <row r="438" spans="1:28">
      <c r="A438" s="452">
        <v>13343</v>
      </c>
      <c r="B438" s="452" t="s">
        <v>803</v>
      </c>
      <c r="E438" s="507">
        <v>2</v>
      </c>
      <c r="F438" s="507" t="s">
        <v>349</v>
      </c>
      <c r="G438" s="507">
        <v>1</v>
      </c>
      <c r="H438" s="507" t="s">
        <v>521</v>
      </c>
      <c r="I438" s="507">
        <v>1</v>
      </c>
      <c r="J438" s="507" t="s">
        <v>474</v>
      </c>
      <c r="K438" s="507">
        <v>1</v>
      </c>
      <c r="L438" s="507" t="s">
        <v>496</v>
      </c>
      <c r="M438" s="471">
        <v>340</v>
      </c>
      <c r="N438" s="471">
        <v>160</v>
      </c>
      <c r="O438" s="471">
        <v>140</v>
      </c>
      <c r="P438" s="471">
        <v>40</v>
      </c>
      <c r="Q438" s="471">
        <v>70</v>
      </c>
      <c r="R438" s="471">
        <v>80</v>
      </c>
      <c r="S438" s="475" t="s">
        <v>58</v>
      </c>
      <c r="T438" s="471">
        <v>10</v>
      </c>
      <c r="U438" s="471">
        <v>60</v>
      </c>
      <c r="V438" s="475" t="s">
        <v>58</v>
      </c>
      <c r="W438" s="471">
        <v>0</v>
      </c>
      <c r="X438" s="471">
        <v>30</v>
      </c>
      <c r="Y438" s="471">
        <v>10</v>
      </c>
      <c r="Z438" s="471">
        <v>30</v>
      </c>
      <c r="AA438" s="471">
        <v>10</v>
      </c>
      <c r="AB438" s="471">
        <v>190</v>
      </c>
    </row>
    <row r="439" spans="1:28">
      <c r="A439" s="452">
        <v>13344</v>
      </c>
      <c r="B439" s="452" t="s">
        <v>803</v>
      </c>
      <c r="E439" s="507">
        <v>2</v>
      </c>
      <c r="F439" s="507" t="s">
        <v>349</v>
      </c>
      <c r="G439" s="507">
        <v>1</v>
      </c>
      <c r="H439" s="507" t="s">
        <v>521</v>
      </c>
      <c r="I439" s="507">
        <v>1</v>
      </c>
      <c r="J439" s="507" t="s">
        <v>474</v>
      </c>
      <c r="K439" s="507">
        <v>1</v>
      </c>
      <c r="L439" s="507" t="s">
        <v>500</v>
      </c>
      <c r="M439" s="471">
        <v>330</v>
      </c>
      <c r="N439" s="471">
        <v>100</v>
      </c>
      <c r="O439" s="471">
        <v>80</v>
      </c>
      <c r="P439" s="471">
        <v>10</v>
      </c>
      <c r="Q439" s="471">
        <v>30</v>
      </c>
      <c r="R439" s="471">
        <v>30</v>
      </c>
      <c r="S439" s="471">
        <v>10</v>
      </c>
      <c r="T439" s="471">
        <v>10</v>
      </c>
      <c r="U439" s="471">
        <v>50</v>
      </c>
      <c r="V439" s="475" t="s">
        <v>58</v>
      </c>
      <c r="W439" s="471">
        <v>10</v>
      </c>
      <c r="X439" s="471">
        <v>40</v>
      </c>
      <c r="Y439" s="471">
        <v>30</v>
      </c>
      <c r="Z439" s="471">
        <v>40</v>
      </c>
      <c r="AA439" s="471">
        <v>30</v>
      </c>
      <c r="AB439" s="471">
        <v>230</v>
      </c>
    </row>
    <row r="440" spans="1:28">
      <c r="A440" s="452">
        <v>13345</v>
      </c>
      <c r="B440" s="452" t="s">
        <v>803</v>
      </c>
      <c r="E440" s="507">
        <v>2</v>
      </c>
      <c r="F440" s="507" t="s">
        <v>349</v>
      </c>
      <c r="G440" s="507">
        <v>1</v>
      </c>
      <c r="H440" s="507" t="s">
        <v>521</v>
      </c>
      <c r="I440" s="507">
        <v>1</v>
      </c>
      <c r="J440" s="507" t="s">
        <v>474</v>
      </c>
      <c r="K440" s="507">
        <v>1</v>
      </c>
      <c r="L440" s="507" t="s">
        <v>501</v>
      </c>
      <c r="M440" s="471">
        <v>2200</v>
      </c>
      <c r="N440" s="471">
        <v>800</v>
      </c>
      <c r="O440" s="471">
        <v>590</v>
      </c>
      <c r="P440" s="471">
        <v>240</v>
      </c>
      <c r="Q440" s="471">
        <v>330</v>
      </c>
      <c r="R440" s="471">
        <v>380</v>
      </c>
      <c r="S440" s="471">
        <v>120</v>
      </c>
      <c r="T440" s="471">
        <v>100</v>
      </c>
      <c r="U440" s="471">
        <v>240</v>
      </c>
      <c r="V440" s="471">
        <v>20</v>
      </c>
      <c r="W440" s="471">
        <v>30</v>
      </c>
      <c r="X440" s="471">
        <v>230</v>
      </c>
      <c r="Y440" s="471">
        <v>190</v>
      </c>
      <c r="Z440" s="471">
        <v>430</v>
      </c>
      <c r="AA440" s="471">
        <v>190</v>
      </c>
      <c r="AB440" s="471">
        <v>1400</v>
      </c>
    </row>
    <row r="441" spans="1:28">
      <c r="A441" s="452">
        <v>13346</v>
      </c>
      <c r="B441" s="452" t="s">
        <v>803</v>
      </c>
      <c r="E441" s="507">
        <v>2</v>
      </c>
      <c r="F441" s="507" t="s">
        <v>349</v>
      </c>
      <c r="G441" s="507">
        <v>1</v>
      </c>
      <c r="H441" s="507" t="s">
        <v>521</v>
      </c>
      <c r="I441" s="507">
        <v>1</v>
      </c>
      <c r="J441" s="507" t="s">
        <v>474</v>
      </c>
      <c r="K441" s="507">
        <v>1</v>
      </c>
      <c r="L441" s="507" t="s">
        <v>509</v>
      </c>
      <c r="M441" s="471">
        <v>10</v>
      </c>
      <c r="N441" s="471">
        <v>10</v>
      </c>
      <c r="O441" s="475" t="s">
        <v>58</v>
      </c>
      <c r="P441" s="475" t="s">
        <v>58</v>
      </c>
      <c r="Q441" s="475" t="s">
        <v>58</v>
      </c>
      <c r="R441" s="475" t="s">
        <v>58</v>
      </c>
      <c r="S441" s="475" t="s">
        <v>58</v>
      </c>
      <c r="T441" s="475" t="s">
        <v>58</v>
      </c>
      <c r="U441" s="475" t="s">
        <v>58</v>
      </c>
      <c r="V441" s="475" t="s">
        <v>58</v>
      </c>
      <c r="W441" s="475" t="s">
        <v>58</v>
      </c>
      <c r="X441" s="475" t="s">
        <v>58</v>
      </c>
      <c r="Y441" s="471">
        <v>10</v>
      </c>
      <c r="Z441" s="471">
        <v>10</v>
      </c>
      <c r="AA441" s="475" t="s">
        <v>58</v>
      </c>
      <c r="AB441" s="475" t="s">
        <v>58</v>
      </c>
    </row>
    <row r="442" spans="1:28">
      <c r="A442" s="452">
        <v>13347</v>
      </c>
      <c r="B442" s="452" t="s">
        <v>803</v>
      </c>
      <c r="E442" s="507">
        <v>2</v>
      </c>
      <c r="F442" s="507" t="s">
        <v>349</v>
      </c>
      <c r="G442" s="507">
        <v>1</v>
      </c>
      <c r="H442" s="507" t="s">
        <v>522</v>
      </c>
      <c r="I442" s="507">
        <v>1</v>
      </c>
      <c r="J442" s="507" t="s">
        <v>304</v>
      </c>
      <c r="K442" s="507">
        <v>1</v>
      </c>
      <c r="L442" s="507" t="s">
        <v>304</v>
      </c>
      <c r="M442" s="471">
        <v>380</v>
      </c>
      <c r="N442" s="471">
        <v>300</v>
      </c>
      <c r="O442" s="471">
        <v>280</v>
      </c>
      <c r="P442" s="471">
        <v>60</v>
      </c>
      <c r="Q442" s="471">
        <v>190</v>
      </c>
      <c r="R442" s="471">
        <v>170</v>
      </c>
      <c r="S442" s="471">
        <v>40</v>
      </c>
      <c r="T442" s="471">
        <v>60</v>
      </c>
      <c r="U442" s="471">
        <v>210</v>
      </c>
      <c r="V442" s="471">
        <v>20</v>
      </c>
      <c r="W442" s="471">
        <v>10</v>
      </c>
      <c r="X442" s="471">
        <v>150</v>
      </c>
      <c r="Y442" s="471">
        <v>90</v>
      </c>
      <c r="Z442" s="471">
        <v>80</v>
      </c>
      <c r="AA442" s="471">
        <v>70</v>
      </c>
      <c r="AB442" s="471">
        <v>90</v>
      </c>
    </row>
    <row r="443" spans="1:28">
      <c r="A443" s="452">
        <v>13348</v>
      </c>
      <c r="B443" s="452" t="s">
        <v>803</v>
      </c>
      <c r="E443" s="507">
        <v>2</v>
      </c>
      <c r="F443" s="507" t="s">
        <v>349</v>
      </c>
      <c r="G443" s="507">
        <v>1</v>
      </c>
      <c r="H443" s="507" t="s">
        <v>549</v>
      </c>
      <c r="I443" s="507">
        <v>1</v>
      </c>
      <c r="J443" s="507" t="s">
        <v>304</v>
      </c>
      <c r="K443" s="507">
        <v>1</v>
      </c>
      <c r="L443" s="507" t="s">
        <v>304</v>
      </c>
      <c r="M443" s="471">
        <v>340</v>
      </c>
      <c r="N443" s="471">
        <v>310</v>
      </c>
      <c r="O443" s="471">
        <v>290</v>
      </c>
      <c r="P443" s="471">
        <v>220</v>
      </c>
      <c r="Q443" s="471">
        <v>240</v>
      </c>
      <c r="R443" s="471">
        <v>240</v>
      </c>
      <c r="S443" s="471">
        <v>100</v>
      </c>
      <c r="T443" s="471">
        <v>70</v>
      </c>
      <c r="U443" s="471">
        <v>50</v>
      </c>
      <c r="V443" s="471">
        <v>10</v>
      </c>
      <c r="W443" s="475" t="s">
        <v>58</v>
      </c>
      <c r="X443" s="471">
        <v>140</v>
      </c>
      <c r="Y443" s="471">
        <v>170</v>
      </c>
      <c r="Z443" s="471">
        <v>230</v>
      </c>
      <c r="AA443" s="471">
        <v>160</v>
      </c>
      <c r="AB443" s="471">
        <v>30</v>
      </c>
    </row>
    <row r="444" spans="1:28">
      <c r="A444" s="452">
        <v>13349</v>
      </c>
      <c r="B444" s="452" t="s">
        <v>803</v>
      </c>
      <c r="E444" s="507">
        <v>2</v>
      </c>
      <c r="F444" s="507" t="s">
        <v>350</v>
      </c>
      <c r="G444" s="507">
        <v>1</v>
      </c>
      <c r="H444" s="507" t="s">
        <v>304</v>
      </c>
      <c r="I444" s="507">
        <v>1</v>
      </c>
      <c r="J444" s="507" t="s">
        <v>304</v>
      </c>
      <c r="K444" s="507">
        <v>1</v>
      </c>
      <c r="L444" s="507" t="s">
        <v>304</v>
      </c>
      <c r="M444" s="471">
        <v>95190</v>
      </c>
      <c r="N444" s="471">
        <v>58870</v>
      </c>
      <c r="O444" s="471">
        <v>49040</v>
      </c>
      <c r="P444" s="471">
        <v>14790</v>
      </c>
      <c r="Q444" s="471">
        <v>25340</v>
      </c>
      <c r="R444" s="471">
        <v>32260</v>
      </c>
      <c r="S444" s="471">
        <v>3090</v>
      </c>
      <c r="T444" s="471">
        <v>7230</v>
      </c>
      <c r="U444" s="471">
        <v>27000</v>
      </c>
      <c r="V444" s="471">
        <v>1450</v>
      </c>
      <c r="W444" s="471">
        <v>590</v>
      </c>
      <c r="X444" s="471">
        <v>24540</v>
      </c>
      <c r="Y444" s="471">
        <v>23670</v>
      </c>
      <c r="Z444" s="471">
        <v>28090</v>
      </c>
      <c r="AA444" s="471">
        <v>19760</v>
      </c>
      <c r="AB444" s="471">
        <v>34400</v>
      </c>
    </row>
    <row r="445" spans="1:28">
      <c r="A445" s="452">
        <v>13350</v>
      </c>
      <c r="B445" s="452" t="s">
        <v>803</v>
      </c>
      <c r="E445" s="507">
        <v>2</v>
      </c>
      <c r="F445" s="507" t="s">
        <v>350</v>
      </c>
      <c r="G445" s="507">
        <v>1</v>
      </c>
      <c r="H445" s="507" t="s">
        <v>521</v>
      </c>
      <c r="I445" s="507">
        <v>1</v>
      </c>
      <c r="J445" s="507" t="s">
        <v>304</v>
      </c>
      <c r="K445" s="507">
        <v>1</v>
      </c>
      <c r="L445" s="507" t="s">
        <v>304</v>
      </c>
      <c r="M445" s="471">
        <v>94200</v>
      </c>
      <c r="N445" s="471">
        <v>58310</v>
      </c>
      <c r="O445" s="471">
        <v>48550</v>
      </c>
      <c r="P445" s="471">
        <v>14660</v>
      </c>
      <c r="Q445" s="471">
        <v>25160</v>
      </c>
      <c r="R445" s="471">
        <v>31960</v>
      </c>
      <c r="S445" s="471">
        <v>3080</v>
      </c>
      <c r="T445" s="471">
        <v>7190</v>
      </c>
      <c r="U445" s="471">
        <v>26600</v>
      </c>
      <c r="V445" s="471">
        <v>1430</v>
      </c>
      <c r="W445" s="471">
        <v>590</v>
      </c>
      <c r="X445" s="471">
        <v>24420</v>
      </c>
      <c r="Y445" s="471">
        <v>23560</v>
      </c>
      <c r="Z445" s="471">
        <v>27910</v>
      </c>
      <c r="AA445" s="471">
        <v>19700</v>
      </c>
      <c r="AB445" s="471">
        <v>34050</v>
      </c>
    </row>
    <row r="446" spans="1:28">
      <c r="A446" s="452">
        <v>13351</v>
      </c>
      <c r="B446" s="452" t="s">
        <v>803</v>
      </c>
      <c r="E446" s="507">
        <v>2</v>
      </c>
      <c r="F446" s="507" t="s">
        <v>350</v>
      </c>
      <c r="G446" s="507">
        <v>1</v>
      </c>
      <c r="H446" s="507" t="s">
        <v>521</v>
      </c>
      <c r="I446" s="507">
        <v>1</v>
      </c>
      <c r="J446" s="507" t="s">
        <v>304</v>
      </c>
      <c r="K446" s="507">
        <v>1</v>
      </c>
      <c r="L446" s="507" t="s">
        <v>496</v>
      </c>
      <c r="M446" s="471">
        <v>42700</v>
      </c>
      <c r="N446" s="471">
        <v>28750</v>
      </c>
      <c r="O446" s="471">
        <v>26680</v>
      </c>
      <c r="P446" s="471">
        <v>7380</v>
      </c>
      <c r="Q446" s="471">
        <v>12040</v>
      </c>
      <c r="R446" s="471">
        <v>14960</v>
      </c>
      <c r="S446" s="471">
        <v>1700</v>
      </c>
      <c r="T446" s="471">
        <v>3330</v>
      </c>
      <c r="U446" s="471">
        <v>22960</v>
      </c>
      <c r="V446" s="471">
        <v>510</v>
      </c>
      <c r="W446" s="471">
        <v>470</v>
      </c>
      <c r="X446" s="471">
        <v>11610</v>
      </c>
      <c r="Y446" s="471">
        <v>7430</v>
      </c>
      <c r="Z446" s="471">
        <v>10780</v>
      </c>
      <c r="AA446" s="471">
        <v>2890</v>
      </c>
      <c r="AB446" s="471">
        <v>13040</v>
      </c>
    </row>
    <row r="447" spans="1:28">
      <c r="A447" s="452">
        <v>13352</v>
      </c>
      <c r="B447" s="452" t="s">
        <v>803</v>
      </c>
      <c r="E447" s="507">
        <v>2</v>
      </c>
      <c r="F447" s="507" t="s">
        <v>350</v>
      </c>
      <c r="G447" s="507">
        <v>1</v>
      </c>
      <c r="H447" s="507" t="s">
        <v>521</v>
      </c>
      <c r="I447" s="507">
        <v>1</v>
      </c>
      <c r="J447" s="507" t="s">
        <v>304</v>
      </c>
      <c r="K447" s="507">
        <v>1</v>
      </c>
      <c r="L447" s="507" t="s">
        <v>500</v>
      </c>
      <c r="M447" s="471">
        <v>2570</v>
      </c>
      <c r="N447" s="471">
        <v>950</v>
      </c>
      <c r="O447" s="471">
        <v>760</v>
      </c>
      <c r="P447" s="471">
        <v>250</v>
      </c>
      <c r="Q447" s="471">
        <v>320</v>
      </c>
      <c r="R447" s="471">
        <v>280</v>
      </c>
      <c r="S447" s="471">
        <v>30</v>
      </c>
      <c r="T447" s="471">
        <v>70</v>
      </c>
      <c r="U447" s="471">
        <v>600</v>
      </c>
      <c r="V447" s="475" t="s">
        <v>58</v>
      </c>
      <c r="W447" s="475" t="s">
        <v>58</v>
      </c>
      <c r="X447" s="471">
        <v>370</v>
      </c>
      <c r="Y447" s="471">
        <v>90</v>
      </c>
      <c r="Z447" s="471">
        <v>180</v>
      </c>
      <c r="AA447" s="471">
        <v>110</v>
      </c>
      <c r="AB447" s="471">
        <v>1380</v>
      </c>
    </row>
    <row r="448" spans="1:28">
      <c r="A448" s="452">
        <v>13353</v>
      </c>
      <c r="B448" s="452" t="s">
        <v>803</v>
      </c>
      <c r="E448" s="507">
        <v>2</v>
      </c>
      <c r="F448" s="507" t="s">
        <v>350</v>
      </c>
      <c r="G448" s="507">
        <v>1</v>
      </c>
      <c r="H448" s="507" t="s">
        <v>521</v>
      </c>
      <c r="I448" s="507">
        <v>1</v>
      </c>
      <c r="J448" s="507" t="s">
        <v>304</v>
      </c>
      <c r="K448" s="507">
        <v>1</v>
      </c>
      <c r="L448" s="507" t="s">
        <v>501</v>
      </c>
      <c r="M448" s="471">
        <v>48850</v>
      </c>
      <c r="N448" s="471">
        <v>28530</v>
      </c>
      <c r="O448" s="471">
        <v>21080</v>
      </c>
      <c r="P448" s="471">
        <v>7010</v>
      </c>
      <c r="Q448" s="471">
        <v>12780</v>
      </c>
      <c r="R448" s="471">
        <v>16700</v>
      </c>
      <c r="S448" s="471">
        <v>1330</v>
      </c>
      <c r="T448" s="471">
        <v>3800</v>
      </c>
      <c r="U448" s="471">
        <v>3020</v>
      </c>
      <c r="V448" s="471">
        <v>900</v>
      </c>
      <c r="W448" s="471">
        <v>120</v>
      </c>
      <c r="X448" s="471">
        <v>12420</v>
      </c>
      <c r="Y448" s="471">
        <v>16050</v>
      </c>
      <c r="Z448" s="471">
        <v>16870</v>
      </c>
      <c r="AA448" s="471">
        <v>16700</v>
      </c>
      <c r="AB448" s="471">
        <v>19630</v>
      </c>
    </row>
    <row r="449" spans="1:28">
      <c r="A449" s="452">
        <v>13354</v>
      </c>
      <c r="B449" s="452" t="s">
        <v>803</v>
      </c>
      <c r="E449" s="507">
        <v>2</v>
      </c>
      <c r="F449" s="507" t="s">
        <v>350</v>
      </c>
      <c r="G449" s="507">
        <v>1</v>
      </c>
      <c r="H449" s="507" t="s">
        <v>521</v>
      </c>
      <c r="I449" s="507">
        <v>1</v>
      </c>
      <c r="J449" s="507" t="s">
        <v>304</v>
      </c>
      <c r="K449" s="507">
        <v>1</v>
      </c>
      <c r="L449" s="507" t="s">
        <v>509</v>
      </c>
      <c r="M449" s="471">
        <v>80</v>
      </c>
      <c r="N449" s="471">
        <v>80</v>
      </c>
      <c r="O449" s="471">
        <v>20</v>
      </c>
      <c r="P449" s="471">
        <v>20</v>
      </c>
      <c r="Q449" s="471">
        <v>20</v>
      </c>
      <c r="R449" s="471">
        <v>20</v>
      </c>
      <c r="S449" s="471">
        <v>20</v>
      </c>
      <c r="T449" s="475" t="s">
        <v>58</v>
      </c>
      <c r="U449" s="471">
        <v>20</v>
      </c>
      <c r="V449" s="471">
        <v>20</v>
      </c>
      <c r="W449" s="475" t="s">
        <v>58</v>
      </c>
      <c r="X449" s="471">
        <v>20</v>
      </c>
      <c r="Y449" s="475" t="s">
        <v>58</v>
      </c>
      <c r="Z449" s="471">
        <v>80</v>
      </c>
      <c r="AA449" s="475" t="s">
        <v>58</v>
      </c>
      <c r="AB449" s="475" t="s">
        <v>58</v>
      </c>
    </row>
    <row r="450" spans="1:28">
      <c r="A450" s="452">
        <v>13355</v>
      </c>
      <c r="B450" s="452" t="s">
        <v>803</v>
      </c>
      <c r="E450" s="507">
        <v>2</v>
      </c>
      <c r="F450" s="507" t="s">
        <v>350</v>
      </c>
      <c r="G450" s="507">
        <v>1</v>
      </c>
      <c r="H450" s="507" t="s">
        <v>521</v>
      </c>
      <c r="I450" s="507">
        <v>1</v>
      </c>
      <c r="J450" s="507" t="s">
        <v>473</v>
      </c>
      <c r="K450" s="507">
        <v>1</v>
      </c>
      <c r="L450" s="507" t="s">
        <v>304</v>
      </c>
      <c r="M450" s="471">
        <v>64220</v>
      </c>
      <c r="N450" s="471">
        <v>44820</v>
      </c>
      <c r="O450" s="471">
        <v>37390</v>
      </c>
      <c r="P450" s="471">
        <v>10180</v>
      </c>
      <c r="Q450" s="471">
        <v>17670</v>
      </c>
      <c r="R450" s="471">
        <v>24490</v>
      </c>
      <c r="S450" s="471">
        <v>2400</v>
      </c>
      <c r="T450" s="471">
        <v>4460</v>
      </c>
      <c r="U450" s="471">
        <v>23890</v>
      </c>
      <c r="V450" s="471">
        <v>820</v>
      </c>
      <c r="W450" s="471">
        <v>530</v>
      </c>
      <c r="X450" s="471">
        <v>19930</v>
      </c>
      <c r="Y450" s="471">
        <v>17320</v>
      </c>
      <c r="Z450" s="471">
        <v>21420</v>
      </c>
      <c r="AA450" s="471">
        <v>13330</v>
      </c>
      <c r="AB450" s="471">
        <v>19390</v>
      </c>
    </row>
    <row r="451" spans="1:28">
      <c r="A451" s="452">
        <v>13356</v>
      </c>
      <c r="B451" s="452" t="s">
        <v>803</v>
      </c>
      <c r="E451" s="507">
        <v>2</v>
      </c>
      <c r="F451" s="507" t="s">
        <v>350</v>
      </c>
      <c r="G451" s="507">
        <v>1</v>
      </c>
      <c r="H451" s="507" t="s">
        <v>521</v>
      </c>
      <c r="I451" s="507">
        <v>1</v>
      </c>
      <c r="J451" s="507" t="s">
        <v>473</v>
      </c>
      <c r="K451" s="507">
        <v>1</v>
      </c>
      <c r="L451" s="507" t="s">
        <v>496</v>
      </c>
      <c r="M451" s="471">
        <v>39950</v>
      </c>
      <c r="N451" s="471">
        <v>27710</v>
      </c>
      <c r="O451" s="471">
        <v>25780</v>
      </c>
      <c r="P451" s="471">
        <v>7220</v>
      </c>
      <c r="Q451" s="471">
        <v>11660</v>
      </c>
      <c r="R451" s="471">
        <v>14450</v>
      </c>
      <c r="S451" s="471">
        <v>1630</v>
      </c>
      <c r="T451" s="471">
        <v>3290</v>
      </c>
      <c r="U451" s="471">
        <v>22280</v>
      </c>
      <c r="V451" s="471">
        <v>470</v>
      </c>
      <c r="W451" s="471">
        <v>430</v>
      </c>
      <c r="X451" s="471">
        <v>11400</v>
      </c>
      <c r="Y451" s="471">
        <v>7310</v>
      </c>
      <c r="Z451" s="471">
        <v>10480</v>
      </c>
      <c r="AA451" s="471">
        <v>2730</v>
      </c>
      <c r="AB451" s="471">
        <v>12240</v>
      </c>
    </row>
    <row r="452" spans="1:28">
      <c r="A452" s="452">
        <v>13357</v>
      </c>
      <c r="B452" s="452" t="s">
        <v>803</v>
      </c>
      <c r="E452" s="507">
        <v>2</v>
      </c>
      <c r="F452" s="507" t="s">
        <v>350</v>
      </c>
      <c r="G452" s="507">
        <v>1</v>
      </c>
      <c r="H452" s="507" t="s">
        <v>521</v>
      </c>
      <c r="I452" s="507">
        <v>1</v>
      </c>
      <c r="J452" s="507" t="s">
        <v>473</v>
      </c>
      <c r="K452" s="507">
        <v>1</v>
      </c>
      <c r="L452" s="507" t="s">
        <v>500</v>
      </c>
      <c r="M452" s="471">
        <v>570</v>
      </c>
      <c r="N452" s="471">
        <v>390</v>
      </c>
      <c r="O452" s="471">
        <v>330</v>
      </c>
      <c r="P452" s="471">
        <v>140</v>
      </c>
      <c r="Q452" s="471">
        <v>200</v>
      </c>
      <c r="R452" s="471">
        <v>160</v>
      </c>
      <c r="S452" s="471">
        <v>30</v>
      </c>
      <c r="T452" s="471">
        <v>70</v>
      </c>
      <c r="U452" s="471">
        <v>260</v>
      </c>
      <c r="V452" s="475" t="s">
        <v>58</v>
      </c>
      <c r="W452" s="475" t="s">
        <v>58</v>
      </c>
      <c r="X452" s="471">
        <v>170</v>
      </c>
      <c r="Y452" s="471">
        <v>70</v>
      </c>
      <c r="Z452" s="471">
        <v>50</v>
      </c>
      <c r="AA452" s="471">
        <v>80</v>
      </c>
      <c r="AB452" s="471">
        <v>180</v>
      </c>
    </row>
    <row r="453" spans="1:28">
      <c r="A453" s="452">
        <v>13358</v>
      </c>
      <c r="B453" s="452" t="s">
        <v>803</v>
      </c>
      <c r="E453" s="507">
        <v>2</v>
      </c>
      <c r="F453" s="507" t="s">
        <v>350</v>
      </c>
      <c r="G453" s="507">
        <v>1</v>
      </c>
      <c r="H453" s="507" t="s">
        <v>521</v>
      </c>
      <c r="I453" s="507">
        <v>1</v>
      </c>
      <c r="J453" s="507" t="s">
        <v>473</v>
      </c>
      <c r="K453" s="507">
        <v>1</v>
      </c>
      <c r="L453" s="507" t="s">
        <v>501</v>
      </c>
      <c r="M453" s="471">
        <v>23670</v>
      </c>
      <c r="N453" s="471">
        <v>16700</v>
      </c>
      <c r="O453" s="471">
        <v>11250</v>
      </c>
      <c r="P453" s="471">
        <v>2800</v>
      </c>
      <c r="Q453" s="471">
        <v>5780</v>
      </c>
      <c r="R453" s="471">
        <v>9850</v>
      </c>
      <c r="S453" s="471">
        <v>710</v>
      </c>
      <c r="T453" s="471">
        <v>1110</v>
      </c>
      <c r="U453" s="471">
        <v>1320</v>
      </c>
      <c r="V453" s="471">
        <v>330</v>
      </c>
      <c r="W453" s="471">
        <v>100</v>
      </c>
      <c r="X453" s="471">
        <v>8340</v>
      </c>
      <c r="Y453" s="471">
        <v>9940</v>
      </c>
      <c r="Z453" s="471">
        <v>10860</v>
      </c>
      <c r="AA453" s="471">
        <v>10520</v>
      </c>
      <c r="AB453" s="471">
        <v>6970</v>
      </c>
    </row>
    <row r="454" spans="1:28">
      <c r="A454" s="452">
        <v>13359</v>
      </c>
      <c r="B454" s="452" t="s">
        <v>803</v>
      </c>
      <c r="E454" s="507">
        <v>2</v>
      </c>
      <c r="F454" s="507" t="s">
        <v>350</v>
      </c>
      <c r="G454" s="507">
        <v>1</v>
      </c>
      <c r="H454" s="507" t="s">
        <v>521</v>
      </c>
      <c r="I454" s="507">
        <v>1</v>
      </c>
      <c r="J454" s="507" t="s">
        <v>473</v>
      </c>
      <c r="K454" s="507">
        <v>1</v>
      </c>
      <c r="L454" s="507" t="s">
        <v>509</v>
      </c>
      <c r="M454" s="471">
        <v>20</v>
      </c>
      <c r="N454" s="471">
        <v>20</v>
      </c>
      <c r="O454" s="471">
        <v>20</v>
      </c>
      <c r="P454" s="471">
        <v>20</v>
      </c>
      <c r="Q454" s="471">
        <v>20</v>
      </c>
      <c r="R454" s="471">
        <v>20</v>
      </c>
      <c r="S454" s="471">
        <v>20</v>
      </c>
      <c r="T454" s="475" t="s">
        <v>58</v>
      </c>
      <c r="U454" s="471">
        <v>20</v>
      </c>
      <c r="V454" s="471">
        <v>20</v>
      </c>
      <c r="W454" s="475" t="s">
        <v>58</v>
      </c>
      <c r="X454" s="471">
        <v>20</v>
      </c>
      <c r="Y454" s="475" t="s">
        <v>58</v>
      </c>
      <c r="Z454" s="471">
        <v>20</v>
      </c>
      <c r="AA454" s="475" t="s">
        <v>58</v>
      </c>
      <c r="AB454" s="475" t="s">
        <v>58</v>
      </c>
    </row>
    <row r="455" spans="1:28">
      <c r="A455" s="452">
        <v>13360</v>
      </c>
      <c r="B455" s="452" t="s">
        <v>803</v>
      </c>
      <c r="E455" s="507">
        <v>2</v>
      </c>
      <c r="F455" s="507" t="s">
        <v>350</v>
      </c>
      <c r="G455" s="507">
        <v>1</v>
      </c>
      <c r="H455" s="507" t="s">
        <v>521</v>
      </c>
      <c r="I455" s="507">
        <v>1</v>
      </c>
      <c r="J455" s="507" t="s">
        <v>474</v>
      </c>
      <c r="K455" s="507">
        <v>1</v>
      </c>
      <c r="L455" s="507" t="s">
        <v>304</v>
      </c>
      <c r="M455" s="471">
        <v>28140</v>
      </c>
      <c r="N455" s="471">
        <v>13480</v>
      </c>
      <c r="O455" s="471">
        <v>11160</v>
      </c>
      <c r="P455" s="471">
        <v>4480</v>
      </c>
      <c r="Q455" s="471">
        <v>7500</v>
      </c>
      <c r="R455" s="471">
        <v>7480</v>
      </c>
      <c r="S455" s="471">
        <v>680</v>
      </c>
      <c r="T455" s="471">
        <v>2730</v>
      </c>
      <c r="U455" s="471">
        <v>2710</v>
      </c>
      <c r="V455" s="471">
        <v>610</v>
      </c>
      <c r="W455" s="471">
        <v>50</v>
      </c>
      <c r="X455" s="471">
        <v>4490</v>
      </c>
      <c r="Y455" s="471">
        <v>6240</v>
      </c>
      <c r="Z455" s="471">
        <v>6500</v>
      </c>
      <c r="AA455" s="471">
        <v>6370</v>
      </c>
      <c r="AB455" s="471">
        <v>14650</v>
      </c>
    </row>
    <row r="456" spans="1:28">
      <c r="A456" s="452">
        <v>13361</v>
      </c>
      <c r="B456" s="452" t="s">
        <v>803</v>
      </c>
      <c r="E456" s="507">
        <v>2</v>
      </c>
      <c r="F456" s="507" t="s">
        <v>350</v>
      </c>
      <c r="G456" s="507">
        <v>1</v>
      </c>
      <c r="H456" s="507" t="s">
        <v>521</v>
      </c>
      <c r="I456" s="507">
        <v>1</v>
      </c>
      <c r="J456" s="507" t="s">
        <v>474</v>
      </c>
      <c r="K456" s="507">
        <v>1</v>
      </c>
      <c r="L456" s="507" t="s">
        <v>496</v>
      </c>
      <c r="M456" s="471">
        <v>1840</v>
      </c>
      <c r="N456" s="471">
        <v>1040</v>
      </c>
      <c r="O456" s="471">
        <v>910</v>
      </c>
      <c r="P456" s="471">
        <v>170</v>
      </c>
      <c r="Q456" s="471">
        <v>380</v>
      </c>
      <c r="R456" s="471">
        <v>510</v>
      </c>
      <c r="S456" s="471">
        <v>60</v>
      </c>
      <c r="T456" s="471">
        <v>40</v>
      </c>
      <c r="U456" s="471">
        <v>670</v>
      </c>
      <c r="V456" s="471">
        <v>40</v>
      </c>
      <c r="W456" s="471">
        <v>40</v>
      </c>
      <c r="X456" s="471">
        <v>210</v>
      </c>
      <c r="Y456" s="471">
        <v>120</v>
      </c>
      <c r="Z456" s="471">
        <v>300</v>
      </c>
      <c r="AA456" s="471">
        <v>150</v>
      </c>
      <c r="AB456" s="471">
        <v>800</v>
      </c>
    </row>
    <row r="457" spans="1:28">
      <c r="A457" s="452">
        <v>13362</v>
      </c>
      <c r="B457" s="452" t="s">
        <v>803</v>
      </c>
      <c r="E457" s="507">
        <v>2</v>
      </c>
      <c r="F457" s="507" t="s">
        <v>350</v>
      </c>
      <c r="G457" s="507">
        <v>1</v>
      </c>
      <c r="H457" s="507" t="s">
        <v>521</v>
      </c>
      <c r="I457" s="507">
        <v>1</v>
      </c>
      <c r="J457" s="507" t="s">
        <v>474</v>
      </c>
      <c r="K457" s="507">
        <v>1</v>
      </c>
      <c r="L457" s="507" t="s">
        <v>500</v>
      </c>
      <c r="M457" s="471">
        <v>1760</v>
      </c>
      <c r="N457" s="471">
        <v>560</v>
      </c>
      <c r="O457" s="471">
        <v>430</v>
      </c>
      <c r="P457" s="471">
        <v>100</v>
      </c>
      <c r="Q457" s="471">
        <v>130</v>
      </c>
      <c r="R457" s="471">
        <v>120</v>
      </c>
      <c r="S457" s="475" t="s">
        <v>58</v>
      </c>
      <c r="T457" s="475" t="s">
        <v>58</v>
      </c>
      <c r="U457" s="471">
        <v>340</v>
      </c>
      <c r="V457" s="475" t="s">
        <v>58</v>
      </c>
      <c r="W457" s="475" t="s">
        <v>58</v>
      </c>
      <c r="X457" s="471">
        <v>200</v>
      </c>
      <c r="Y457" s="471">
        <v>20</v>
      </c>
      <c r="Z457" s="471">
        <v>130</v>
      </c>
      <c r="AA457" s="471">
        <v>40</v>
      </c>
      <c r="AB457" s="471">
        <v>1200</v>
      </c>
    </row>
    <row r="458" spans="1:28">
      <c r="A458" s="452">
        <v>13363</v>
      </c>
      <c r="B458" s="452" t="s">
        <v>803</v>
      </c>
      <c r="E458" s="507">
        <v>2</v>
      </c>
      <c r="F458" s="507" t="s">
        <v>350</v>
      </c>
      <c r="G458" s="507">
        <v>1</v>
      </c>
      <c r="H458" s="507" t="s">
        <v>521</v>
      </c>
      <c r="I458" s="507">
        <v>1</v>
      </c>
      <c r="J458" s="507" t="s">
        <v>474</v>
      </c>
      <c r="K458" s="507">
        <v>1</v>
      </c>
      <c r="L458" s="507" t="s">
        <v>501</v>
      </c>
      <c r="M458" s="471">
        <v>24480</v>
      </c>
      <c r="N458" s="471">
        <v>11830</v>
      </c>
      <c r="O458" s="471">
        <v>9830</v>
      </c>
      <c r="P458" s="471">
        <v>4210</v>
      </c>
      <c r="Q458" s="471">
        <v>6990</v>
      </c>
      <c r="R458" s="471">
        <v>6850</v>
      </c>
      <c r="S458" s="471">
        <v>620</v>
      </c>
      <c r="T458" s="471">
        <v>2680</v>
      </c>
      <c r="U458" s="471">
        <v>1700</v>
      </c>
      <c r="V458" s="471">
        <v>570</v>
      </c>
      <c r="W458" s="471">
        <v>20</v>
      </c>
      <c r="X458" s="471">
        <v>4080</v>
      </c>
      <c r="Y458" s="471">
        <v>6110</v>
      </c>
      <c r="Z458" s="471">
        <v>6010</v>
      </c>
      <c r="AA458" s="471">
        <v>6180</v>
      </c>
      <c r="AB458" s="471">
        <v>12660</v>
      </c>
    </row>
    <row r="459" spans="1:28">
      <c r="A459" s="452">
        <v>13364</v>
      </c>
      <c r="B459" s="452" t="s">
        <v>803</v>
      </c>
      <c r="E459" s="507">
        <v>2</v>
      </c>
      <c r="F459" s="507" t="s">
        <v>350</v>
      </c>
      <c r="G459" s="507">
        <v>1</v>
      </c>
      <c r="H459" s="507" t="s">
        <v>521</v>
      </c>
      <c r="I459" s="507">
        <v>1</v>
      </c>
      <c r="J459" s="507" t="s">
        <v>474</v>
      </c>
      <c r="K459" s="507">
        <v>1</v>
      </c>
      <c r="L459" s="507" t="s">
        <v>509</v>
      </c>
      <c r="M459" s="471">
        <v>50</v>
      </c>
      <c r="N459" s="471">
        <v>50</v>
      </c>
      <c r="O459" s="475" t="s">
        <v>58</v>
      </c>
      <c r="P459" s="475" t="s">
        <v>58</v>
      </c>
      <c r="Q459" s="475" t="s">
        <v>58</v>
      </c>
      <c r="R459" s="475" t="s">
        <v>58</v>
      </c>
      <c r="S459" s="475" t="s">
        <v>58</v>
      </c>
      <c r="T459" s="475" t="s">
        <v>58</v>
      </c>
      <c r="U459" s="475" t="s">
        <v>58</v>
      </c>
      <c r="V459" s="475" t="s">
        <v>58</v>
      </c>
      <c r="W459" s="475" t="s">
        <v>58</v>
      </c>
      <c r="X459" s="475" t="s">
        <v>58</v>
      </c>
      <c r="Y459" s="475" t="s">
        <v>58</v>
      </c>
      <c r="Z459" s="471">
        <v>50</v>
      </c>
      <c r="AA459" s="475" t="s">
        <v>58</v>
      </c>
      <c r="AB459" s="475" t="s">
        <v>58</v>
      </c>
    </row>
    <row r="460" spans="1:28">
      <c r="A460" s="452">
        <v>13365</v>
      </c>
      <c r="B460" s="452" t="s">
        <v>803</v>
      </c>
      <c r="E460" s="507">
        <v>2</v>
      </c>
      <c r="F460" s="507" t="s">
        <v>350</v>
      </c>
      <c r="G460" s="507">
        <v>1</v>
      </c>
      <c r="H460" s="507" t="s">
        <v>522</v>
      </c>
      <c r="I460" s="507">
        <v>1</v>
      </c>
      <c r="J460" s="507" t="s">
        <v>304</v>
      </c>
      <c r="K460" s="507">
        <v>1</v>
      </c>
      <c r="L460" s="507" t="s">
        <v>304</v>
      </c>
      <c r="M460" s="471">
        <v>980</v>
      </c>
      <c r="N460" s="471">
        <v>560</v>
      </c>
      <c r="O460" s="471">
        <v>490</v>
      </c>
      <c r="P460" s="471">
        <v>130</v>
      </c>
      <c r="Q460" s="471">
        <v>180</v>
      </c>
      <c r="R460" s="471">
        <v>300</v>
      </c>
      <c r="S460" s="471">
        <v>10</v>
      </c>
      <c r="T460" s="471">
        <v>40</v>
      </c>
      <c r="U460" s="471">
        <v>390</v>
      </c>
      <c r="V460" s="471">
        <v>20</v>
      </c>
      <c r="W460" s="475" t="s">
        <v>58</v>
      </c>
      <c r="X460" s="471">
        <v>120</v>
      </c>
      <c r="Y460" s="471">
        <v>110</v>
      </c>
      <c r="Z460" s="471">
        <v>170</v>
      </c>
      <c r="AA460" s="471">
        <v>60</v>
      </c>
      <c r="AB460" s="471">
        <v>350</v>
      </c>
    </row>
    <row r="461" spans="1:28">
      <c r="A461" s="452">
        <v>13366</v>
      </c>
      <c r="B461" s="452" t="s">
        <v>803</v>
      </c>
      <c r="E461" s="507">
        <v>2</v>
      </c>
      <c r="F461" s="507" t="s">
        <v>350</v>
      </c>
      <c r="G461" s="507">
        <v>1</v>
      </c>
      <c r="H461" s="507" t="s">
        <v>549</v>
      </c>
      <c r="I461" s="507">
        <v>1</v>
      </c>
      <c r="J461" s="507" t="s">
        <v>304</v>
      </c>
      <c r="K461" s="507">
        <v>1</v>
      </c>
      <c r="L461" s="507" t="s">
        <v>304</v>
      </c>
      <c r="M461" s="471">
        <v>13190</v>
      </c>
      <c r="N461" s="471">
        <v>10080</v>
      </c>
      <c r="O461" s="471">
        <v>8200</v>
      </c>
      <c r="P461" s="471">
        <v>3420</v>
      </c>
      <c r="Q461" s="471">
        <v>6330</v>
      </c>
      <c r="R461" s="471">
        <v>7330</v>
      </c>
      <c r="S461" s="471">
        <v>410</v>
      </c>
      <c r="T461" s="471">
        <v>2360</v>
      </c>
      <c r="U461" s="471">
        <v>500</v>
      </c>
      <c r="V461" s="471">
        <v>330</v>
      </c>
      <c r="W461" s="471">
        <v>40</v>
      </c>
      <c r="X461" s="471">
        <v>5400</v>
      </c>
      <c r="Y461" s="471">
        <v>7360</v>
      </c>
      <c r="Z461" s="471">
        <v>7310</v>
      </c>
      <c r="AA461" s="471">
        <v>7680</v>
      </c>
      <c r="AB461" s="471">
        <v>3110</v>
      </c>
    </row>
    <row r="462" spans="1:28">
      <c r="A462" s="452">
        <v>13367</v>
      </c>
      <c r="B462" s="452" t="s">
        <v>803</v>
      </c>
      <c r="E462" s="507">
        <v>2</v>
      </c>
      <c r="F462" s="507" t="s">
        <v>351</v>
      </c>
      <c r="G462" s="507">
        <v>1</v>
      </c>
      <c r="H462" s="507" t="s">
        <v>304</v>
      </c>
      <c r="I462" s="507">
        <v>1</v>
      </c>
      <c r="J462" s="507" t="s">
        <v>304</v>
      </c>
      <c r="K462" s="507">
        <v>1</v>
      </c>
      <c r="L462" s="507" t="s">
        <v>304</v>
      </c>
      <c r="M462" s="471">
        <v>28450</v>
      </c>
      <c r="N462" s="471">
        <v>16780</v>
      </c>
      <c r="O462" s="471">
        <v>15160</v>
      </c>
      <c r="P462" s="471">
        <v>4020</v>
      </c>
      <c r="Q462" s="471">
        <v>7430</v>
      </c>
      <c r="R462" s="471">
        <v>8410</v>
      </c>
      <c r="S462" s="471">
        <v>1300</v>
      </c>
      <c r="T462" s="471">
        <v>2570</v>
      </c>
      <c r="U462" s="471">
        <v>11320</v>
      </c>
      <c r="V462" s="471">
        <v>630</v>
      </c>
      <c r="W462" s="471">
        <v>490</v>
      </c>
      <c r="X462" s="471">
        <v>6430</v>
      </c>
      <c r="Y462" s="471">
        <v>4490</v>
      </c>
      <c r="Z462" s="471">
        <v>5800</v>
      </c>
      <c r="AA462" s="471">
        <v>2430</v>
      </c>
      <c r="AB462" s="471">
        <v>10460</v>
      </c>
    </row>
    <row r="463" spans="1:28">
      <c r="A463" s="452">
        <v>13368</v>
      </c>
      <c r="B463" s="452" t="s">
        <v>803</v>
      </c>
      <c r="E463" s="507">
        <v>2</v>
      </c>
      <c r="F463" s="507" t="s">
        <v>351</v>
      </c>
      <c r="G463" s="507">
        <v>1</v>
      </c>
      <c r="H463" s="507" t="s">
        <v>521</v>
      </c>
      <c r="I463" s="507">
        <v>1</v>
      </c>
      <c r="J463" s="507" t="s">
        <v>304</v>
      </c>
      <c r="K463" s="507">
        <v>1</v>
      </c>
      <c r="L463" s="507" t="s">
        <v>304</v>
      </c>
      <c r="M463" s="471">
        <v>27740</v>
      </c>
      <c r="N463" s="471">
        <v>16310</v>
      </c>
      <c r="O463" s="471">
        <v>14710</v>
      </c>
      <c r="P463" s="471">
        <v>3930</v>
      </c>
      <c r="Q463" s="471">
        <v>7160</v>
      </c>
      <c r="R463" s="471">
        <v>8190</v>
      </c>
      <c r="S463" s="471">
        <v>1260</v>
      </c>
      <c r="T463" s="471">
        <v>2480</v>
      </c>
      <c r="U463" s="471">
        <v>11010</v>
      </c>
      <c r="V463" s="471">
        <v>630</v>
      </c>
      <c r="W463" s="471">
        <v>460</v>
      </c>
      <c r="X463" s="471">
        <v>6290</v>
      </c>
      <c r="Y463" s="471">
        <v>4410</v>
      </c>
      <c r="Z463" s="471">
        <v>5680</v>
      </c>
      <c r="AA463" s="471">
        <v>2400</v>
      </c>
      <c r="AB463" s="471">
        <v>10220</v>
      </c>
    </row>
    <row r="464" spans="1:28">
      <c r="A464" s="452">
        <v>13369</v>
      </c>
      <c r="B464" s="452" t="s">
        <v>803</v>
      </c>
      <c r="E464" s="507">
        <v>2</v>
      </c>
      <c r="F464" s="507" t="s">
        <v>351</v>
      </c>
      <c r="G464" s="507">
        <v>1</v>
      </c>
      <c r="H464" s="507" t="s">
        <v>521</v>
      </c>
      <c r="I464" s="507">
        <v>1</v>
      </c>
      <c r="J464" s="507" t="s">
        <v>304</v>
      </c>
      <c r="K464" s="507">
        <v>1</v>
      </c>
      <c r="L464" s="507" t="s">
        <v>496</v>
      </c>
      <c r="M464" s="471">
        <v>22550</v>
      </c>
      <c r="N464" s="471">
        <v>14440</v>
      </c>
      <c r="O464" s="471">
        <v>13350</v>
      </c>
      <c r="P464" s="471">
        <v>3400</v>
      </c>
      <c r="Q464" s="471">
        <v>6510</v>
      </c>
      <c r="R464" s="471">
        <v>7490</v>
      </c>
      <c r="S464" s="471">
        <v>1090</v>
      </c>
      <c r="T464" s="471">
        <v>2410</v>
      </c>
      <c r="U464" s="471">
        <v>10380</v>
      </c>
      <c r="V464" s="471">
        <v>600</v>
      </c>
      <c r="W464" s="471">
        <v>380</v>
      </c>
      <c r="X464" s="471">
        <v>5620</v>
      </c>
      <c r="Y464" s="471">
        <v>3800</v>
      </c>
      <c r="Z464" s="471">
        <v>4780</v>
      </c>
      <c r="AA464" s="471">
        <v>1920</v>
      </c>
      <c r="AB464" s="471">
        <v>7900</v>
      </c>
    </row>
    <row r="465" spans="1:28">
      <c r="A465" s="452">
        <v>13370</v>
      </c>
      <c r="B465" s="452" t="s">
        <v>803</v>
      </c>
      <c r="E465" s="507">
        <v>2</v>
      </c>
      <c r="F465" s="507" t="s">
        <v>351</v>
      </c>
      <c r="G465" s="507">
        <v>1</v>
      </c>
      <c r="H465" s="507" t="s">
        <v>521</v>
      </c>
      <c r="I465" s="507">
        <v>1</v>
      </c>
      <c r="J465" s="507" t="s">
        <v>304</v>
      </c>
      <c r="K465" s="507">
        <v>1</v>
      </c>
      <c r="L465" s="507" t="s">
        <v>500</v>
      </c>
      <c r="M465" s="471">
        <v>250</v>
      </c>
      <c r="N465" s="471">
        <v>60</v>
      </c>
      <c r="O465" s="471">
        <v>50</v>
      </c>
      <c r="P465" s="475" t="s">
        <v>58</v>
      </c>
      <c r="Q465" s="471">
        <v>10</v>
      </c>
      <c r="R465" s="471">
        <v>40</v>
      </c>
      <c r="S465" s="475" t="s">
        <v>58</v>
      </c>
      <c r="T465" s="475" t="s">
        <v>58</v>
      </c>
      <c r="U465" s="471">
        <v>50</v>
      </c>
      <c r="V465" s="475" t="s">
        <v>58</v>
      </c>
      <c r="W465" s="475" t="s">
        <v>58</v>
      </c>
      <c r="X465" s="471">
        <v>20</v>
      </c>
      <c r="Y465" s="475" t="s">
        <v>58</v>
      </c>
      <c r="Z465" s="471">
        <v>10</v>
      </c>
      <c r="AA465" s="475" t="s">
        <v>58</v>
      </c>
      <c r="AB465" s="471">
        <v>120</v>
      </c>
    </row>
    <row r="466" spans="1:28">
      <c r="A466" s="452">
        <v>13371</v>
      </c>
      <c r="B466" s="452" t="s">
        <v>803</v>
      </c>
      <c r="E466" s="507">
        <v>2</v>
      </c>
      <c r="F466" s="507" t="s">
        <v>351</v>
      </c>
      <c r="G466" s="507">
        <v>1</v>
      </c>
      <c r="H466" s="507" t="s">
        <v>521</v>
      </c>
      <c r="I466" s="507">
        <v>1</v>
      </c>
      <c r="J466" s="507" t="s">
        <v>304</v>
      </c>
      <c r="K466" s="507">
        <v>1</v>
      </c>
      <c r="L466" s="507" t="s">
        <v>501</v>
      </c>
      <c r="M466" s="471">
        <v>4930</v>
      </c>
      <c r="N466" s="471">
        <v>1810</v>
      </c>
      <c r="O466" s="471">
        <v>1320</v>
      </c>
      <c r="P466" s="471">
        <v>520</v>
      </c>
      <c r="Q466" s="471">
        <v>640</v>
      </c>
      <c r="R466" s="471">
        <v>670</v>
      </c>
      <c r="S466" s="471">
        <v>170</v>
      </c>
      <c r="T466" s="471">
        <v>70</v>
      </c>
      <c r="U466" s="471">
        <v>580</v>
      </c>
      <c r="V466" s="471">
        <v>30</v>
      </c>
      <c r="W466" s="471">
        <v>80</v>
      </c>
      <c r="X466" s="471">
        <v>650</v>
      </c>
      <c r="Y466" s="471">
        <v>610</v>
      </c>
      <c r="Z466" s="471">
        <v>890</v>
      </c>
      <c r="AA466" s="471">
        <v>480</v>
      </c>
      <c r="AB466" s="471">
        <v>2210</v>
      </c>
    </row>
    <row r="467" spans="1:28">
      <c r="A467" s="452">
        <v>13372</v>
      </c>
      <c r="B467" s="452" t="s">
        <v>803</v>
      </c>
      <c r="E467" s="507">
        <v>2</v>
      </c>
      <c r="F467" s="507" t="s">
        <v>351</v>
      </c>
      <c r="G467" s="507">
        <v>1</v>
      </c>
      <c r="H467" s="507" t="s">
        <v>521</v>
      </c>
      <c r="I467" s="507">
        <v>1</v>
      </c>
      <c r="J467" s="507" t="s">
        <v>304</v>
      </c>
      <c r="K467" s="507">
        <v>1</v>
      </c>
      <c r="L467" s="507" t="s">
        <v>509</v>
      </c>
      <c r="M467" s="475" t="s">
        <v>58</v>
      </c>
      <c r="N467" s="475" t="s">
        <v>58</v>
      </c>
      <c r="O467" s="475" t="s">
        <v>58</v>
      </c>
      <c r="P467" s="475" t="s">
        <v>58</v>
      </c>
      <c r="Q467" s="475" t="s">
        <v>58</v>
      </c>
      <c r="R467" s="475" t="s">
        <v>58</v>
      </c>
      <c r="S467" s="475" t="s">
        <v>58</v>
      </c>
      <c r="T467" s="475" t="s">
        <v>58</v>
      </c>
      <c r="U467" s="475" t="s">
        <v>58</v>
      </c>
      <c r="V467" s="475" t="s">
        <v>58</v>
      </c>
      <c r="W467" s="475" t="s">
        <v>58</v>
      </c>
      <c r="X467" s="475" t="s">
        <v>58</v>
      </c>
      <c r="Y467" s="475" t="s">
        <v>58</v>
      </c>
      <c r="Z467" s="475" t="s">
        <v>58</v>
      </c>
      <c r="AA467" s="475" t="s">
        <v>58</v>
      </c>
      <c r="AB467" s="475" t="s">
        <v>58</v>
      </c>
    </row>
    <row r="468" spans="1:28">
      <c r="A468" s="452">
        <v>13373</v>
      </c>
      <c r="B468" s="452" t="s">
        <v>803</v>
      </c>
      <c r="E468" s="507">
        <v>2</v>
      </c>
      <c r="F468" s="507" t="s">
        <v>351</v>
      </c>
      <c r="G468" s="507">
        <v>1</v>
      </c>
      <c r="H468" s="507" t="s">
        <v>521</v>
      </c>
      <c r="I468" s="507">
        <v>1</v>
      </c>
      <c r="J468" s="507" t="s">
        <v>473</v>
      </c>
      <c r="K468" s="507">
        <v>1</v>
      </c>
      <c r="L468" s="507" t="s">
        <v>304</v>
      </c>
      <c r="M468" s="471">
        <v>22300</v>
      </c>
      <c r="N468" s="471">
        <v>14310</v>
      </c>
      <c r="O468" s="471">
        <v>13180</v>
      </c>
      <c r="P468" s="471">
        <v>3360</v>
      </c>
      <c r="Q468" s="471">
        <v>6430</v>
      </c>
      <c r="R468" s="471">
        <v>7410</v>
      </c>
      <c r="S468" s="471">
        <v>1070</v>
      </c>
      <c r="T468" s="471">
        <v>2340</v>
      </c>
      <c r="U468" s="471">
        <v>10210</v>
      </c>
      <c r="V468" s="471">
        <v>590</v>
      </c>
      <c r="W468" s="471">
        <v>370</v>
      </c>
      <c r="X468" s="471">
        <v>5620</v>
      </c>
      <c r="Y468" s="471">
        <v>3790</v>
      </c>
      <c r="Z468" s="471">
        <v>4760</v>
      </c>
      <c r="AA468" s="471">
        <v>1920</v>
      </c>
      <c r="AB468" s="471">
        <v>7990</v>
      </c>
    </row>
    <row r="469" spans="1:28">
      <c r="A469" s="452">
        <v>13374</v>
      </c>
      <c r="B469" s="452" t="s">
        <v>803</v>
      </c>
      <c r="E469" s="507">
        <v>2</v>
      </c>
      <c r="F469" s="507" t="s">
        <v>351</v>
      </c>
      <c r="G469" s="507">
        <v>1</v>
      </c>
      <c r="H469" s="507" t="s">
        <v>521</v>
      </c>
      <c r="I469" s="507">
        <v>1</v>
      </c>
      <c r="J469" s="507" t="s">
        <v>473</v>
      </c>
      <c r="K469" s="507">
        <v>1</v>
      </c>
      <c r="L469" s="507" t="s">
        <v>496</v>
      </c>
      <c r="M469" s="471">
        <v>21810</v>
      </c>
      <c r="N469" s="471">
        <v>14170</v>
      </c>
      <c r="O469" s="471">
        <v>13110</v>
      </c>
      <c r="P469" s="471">
        <v>3360</v>
      </c>
      <c r="Q469" s="471">
        <v>6410</v>
      </c>
      <c r="R469" s="471">
        <v>7370</v>
      </c>
      <c r="S469" s="471">
        <v>1070</v>
      </c>
      <c r="T469" s="471">
        <v>2340</v>
      </c>
      <c r="U469" s="471">
        <v>10170</v>
      </c>
      <c r="V469" s="471">
        <v>590</v>
      </c>
      <c r="W469" s="471">
        <v>370</v>
      </c>
      <c r="X469" s="471">
        <v>5540</v>
      </c>
      <c r="Y469" s="471">
        <v>3760</v>
      </c>
      <c r="Z469" s="471">
        <v>4710</v>
      </c>
      <c r="AA469" s="471">
        <v>1890</v>
      </c>
      <c r="AB469" s="471">
        <v>7630</v>
      </c>
    </row>
    <row r="470" spans="1:28">
      <c r="A470" s="452">
        <v>13375</v>
      </c>
      <c r="B470" s="452" t="s">
        <v>803</v>
      </c>
      <c r="E470" s="507">
        <v>2</v>
      </c>
      <c r="F470" s="507" t="s">
        <v>351</v>
      </c>
      <c r="G470" s="507">
        <v>1</v>
      </c>
      <c r="H470" s="507" t="s">
        <v>521</v>
      </c>
      <c r="I470" s="507">
        <v>1</v>
      </c>
      <c r="J470" s="507" t="s">
        <v>473</v>
      </c>
      <c r="K470" s="507">
        <v>1</v>
      </c>
      <c r="L470" s="507" t="s">
        <v>500</v>
      </c>
      <c r="M470" s="471">
        <v>40</v>
      </c>
      <c r="N470" s="475" t="s">
        <v>58</v>
      </c>
      <c r="O470" s="475" t="s">
        <v>58</v>
      </c>
      <c r="P470" s="475" t="s">
        <v>58</v>
      </c>
      <c r="Q470" s="475" t="s">
        <v>58</v>
      </c>
      <c r="R470" s="475" t="s">
        <v>58</v>
      </c>
      <c r="S470" s="475" t="s">
        <v>58</v>
      </c>
      <c r="T470" s="475" t="s">
        <v>58</v>
      </c>
      <c r="U470" s="475" t="s">
        <v>58</v>
      </c>
      <c r="V470" s="475" t="s">
        <v>58</v>
      </c>
      <c r="W470" s="475" t="s">
        <v>58</v>
      </c>
      <c r="X470" s="475" t="s">
        <v>58</v>
      </c>
      <c r="Y470" s="475" t="s">
        <v>58</v>
      </c>
      <c r="Z470" s="475" t="s">
        <v>58</v>
      </c>
      <c r="AA470" s="475" t="s">
        <v>58</v>
      </c>
      <c r="AB470" s="471">
        <v>40</v>
      </c>
    </row>
    <row r="471" spans="1:28">
      <c r="A471" s="452">
        <v>13376</v>
      </c>
      <c r="B471" s="452" t="s">
        <v>803</v>
      </c>
      <c r="E471" s="507">
        <v>2</v>
      </c>
      <c r="F471" s="507" t="s">
        <v>351</v>
      </c>
      <c r="G471" s="507">
        <v>1</v>
      </c>
      <c r="H471" s="507" t="s">
        <v>521</v>
      </c>
      <c r="I471" s="507">
        <v>1</v>
      </c>
      <c r="J471" s="507" t="s">
        <v>473</v>
      </c>
      <c r="K471" s="507">
        <v>1</v>
      </c>
      <c r="L471" s="507" t="s">
        <v>501</v>
      </c>
      <c r="M471" s="471">
        <v>460</v>
      </c>
      <c r="N471" s="471">
        <v>140</v>
      </c>
      <c r="O471" s="471">
        <v>70</v>
      </c>
      <c r="P471" s="475" t="s">
        <v>58</v>
      </c>
      <c r="Q471" s="471">
        <v>20</v>
      </c>
      <c r="R471" s="471">
        <v>30</v>
      </c>
      <c r="S471" s="475" t="s">
        <v>58</v>
      </c>
      <c r="T471" s="475" t="s">
        <v>58</v>
      </c>
      <c r="U471" s="471">
        <v>40</v>
      </c>
      <c r="V471" s="475" t="s">
        <v>58</v>
      </c>
      <c r="W471" s="475" t="s">
        <v>58</v>
      </c>
      <c r="X471" s="471">
        <v>70</v>
      </c>
      <c r="Y471" s="471">
        <v>30</v>
      </c>
      <c r="Z471" s="471">
        <v>50</v>
      </c>
      <c r="AA471" s="471">
        <v>30</v>
      </c>
      <c r="AB471" s="471">
        <v>310</v>
      </c>
    </row>
    <row r="472" spans="1:28">
      <c r="A472" s="452">
        <v>13377</v>
      </c>
      <c r="B472" s="452" t="s">
        <v>803</v>
      </c>
      <c r="E472" s="507">
        <v>2</v>
      </c>
      <c r="F472" s="507" t="s">
        <v>351</v>
      </c>
      <c r="G472" s="507">
        <v>1</v>
      </c>
      <c r="H472" s="507" t="s">
        <v>521</v>
      </c>
      <c r="I472" s="507">
        <v>1</v>
      </c>
      <c r="J472" s="507" t="s">
        <v>473</v>
      </c>
      <c r="K472" s="507">
        <v>1</v>
      </c>
      <c r="L472" s="507" t="s">
        <v>509</v>
      </c>
      <c r="M472" s="475" t="s">
        <v>58</v>
      </c>
      <c r="N472" s="475" t="s">
        <v>58</v>
      </c>
      <c r="O472" s="475" t="s">
        <v>58</v>
      </c>
      <c r="P472" s="475" t="s">
        <v>58</v>
      </c>
      <c r="Q472" s="475" t="s">
        <v>58</v>
      </c>
      <c r="R472" s="475" t="s">
        <v>58</v>
      </c>
      <c r="S472" s="475" t="s">
        <v>58</v>
      </c>
      <c r="T472" s="475" t="s">
        <v>58</v>
      </c>
      <c r="U472" s="475" t="s">
        <v>58</v>
      </c>
      <c r="V472" s="475" t="s">
        <v>58</v>
      </c>
      <c r="W472" s="475" t="s">
        <v>58</v>
      </c>
      <c r="X472" s="475" t="s">
        <v>58</v>
      </c>
      <c r="Y472" s="475" t="s">
        <v>58</v>
      </c>
      <c r="Z472" s="475" t="s">
        <v>58</v>
      </c>
      <c r="AA472" s="475" t="s">
        <v>58</v>
      </c>
      <c r="AB472" s="475" t="s">
        <v>58</v>
      </c>
    </row>
    <row r="473" spans="1:28">
      <c r="A473" s="452">
        <v>13378</v>
      </c>
      <c r="B473" s="452" t="s">
        <v>803</v>
      </c>
      <c r="E473" s="507">
        <v>2</v>
      </c>
      <c r="F473" s="507" t="s">
        <v>351</v>
      </c>
      <c r="G473" s="507">
        <v>1</v>
      </c>
      <c r="H473" s="507" t="s">
        <v>521</v>
      </c>
      <c r="I473" s="507">
        <v>1</v>
      </c>
      <c r="J473" s="507" t="s">
        <v>474</v>
      </c>
      <c r="K473" s="507">
        <v>1</v>
      </c>
      <c r="L473" s="507" t="s">
        <v>304</v>
      </c>
      <c r="M473" s="471">
        <v>4230</v>
      </c>
      <c r="N473" s="471">
        <v>2000</v>
      </c>
      <c r="O473" s="471">
        <v>1530</v>
      </c>
      <c r="P473" s="471">
        <v>560</v>
      </c>
      <c r="Q473" s="471">
        <v>740</v>
      </c>
      <c r="R473" s="471">
        <v>780</v>
      </c>
      <c r="S473" s="471">
        <v>200</v>
      </c>
      <c r="T473" s="471">
        <v>130</v>
      </c>
      <c r="U473" s="471">
        <v>800</v>
      </c>
      <c r="V473" s="471">
        <v>40</v>
      </c>
      <c r="W473" s="471">
        <v>100</v>
      </c>
      <c r="X473" s="471">
        <v>670</v>
      </c>
      <c r="Y473" s="471">
        <v>620</v>
      </c>
      <c r="Z473" s="471">
        <v>920</v>
      </c>
      <c r="AA473" s="471">
        <v>470</v>
      </c>
      <c r="AB473" s="471">
        <v>2230</v>
      </c>
    </row>
    <row r="474" spans="1:28">
      <c r="A474" s="452">
        <v>13379</v>
      </c>
      <c r="B474" s="452" t="s">
        <v>803</v>
      </c>
      <c r="E474" s="507">
        <v>2</v>
      </c>
      <c r="F474" s="507" t="s">
        <v>351</v>
      </c>
      <c r="G474" s="507">
        <v>1</v>
      </c>
      <c r="H474" s="507" t="s">
        <v>521</v>
      </c>
      <c r="I474" s="507">
        <v>1</v>
      </c>
      <c r="J474" s="507" t="s">
        <v>474</v>
      </c>
      <c r="K474" s="507">
        <v>1</v>
      </c>
      <c r="L474" s="507" t="s">
        <v>496</v>
      </c>
      <c r="M474" s="471">
        <v>530</v>
      </c>
      <c r="N474" s="471">
        <v>270</v>
      </c>
      <c r="O474" s="471">
        <v>240</v>
      </c>
      <c r="P474" s="471">
        <v>40</v>
      </c>
      <c r="Q474" s="471">
        <v>100</v>
      </c>
      <c r="R474" s="471">
        <v>110</v>
      </c>
      <c r="S474" s="471">
        <v>20</v>
      </c>
      <c r="T474" s="471">
        <v>70</v>
      </c>
      <c r="U474" s="471">
        <v>210</v>
      </c>
      <c r="V474" s="471">
        <v>10</v>
      </c>
      <c r="W474" s="471">
        <v>10</v>
      </c>
      <c r="X474" s="471">
        <v>70</v>
      </c>
      <c r="Y474" s="471">
        <v>40</v>
      </c>
      <c r="Z474" s="471">
        <v>70</v>
      </c>
      <c r="AA474" s="471">
        <v>20</v>
      </c>
      <c r="AB474" s="471">
        <v>260</v>
      </c>
    </row>
    <row r="475" spans="1:28">
      <c r="A475" s="452">
        <v>13380</v>
      </c>
      <c r="B475" s="452" t="s">
        <v>803</v>
      </c>
      <c r="E475" s="507">
        <v>2</v>
      </c>
      <c r="F475" s="507" t="s">
        <v>351</v>
      </c>
      <c r="G475" s="507">
        <v>1</v>
      </c>
      <c r="H475" s="507" t="s">
        <v>521</v>
      </c>
      <c r="I475" s="507">
        <v>1</v>
      </c>
      <c r="J475" s="507" t="s">
        <v>474</v>
      </c>
      <c r="K475" s="507">
        <v>1</v>
      </c>
      <c r="L475" s="507" t="s">
        <v>500</v>
      </c>
      <c r="M475" s="471">
        <v>130</v>
      </c>
      <c r="N475" s="471">
        <v>60</v>
      </c>
      <c r="O475" s="471">
        <v>50</v>
      </c>
      <c r="P475" s="475" t="s">
        <v>58</v>
      </c>
      <c r="Q475" s="471">
        <v>10</v>
      </c>
      <c r="R475" s="471">
        <v>40</v>
      </c>
      <c r="S475" s="475" t="s">
        <v>58</v>
      </c>
      <c r="T475" s="475" t="s">
        <v>58</v>
      </c>
      <c r="U475" s="471">
        <v>50</v>
      </c>
      <c r="V475" s="475" t="s">
        <v>58</v>
      </c>
      <c r="W475" s="475" t="s">
        <v>58</v>
      </c>
      <c r="X475" s="471">
        <v>20</v>
      </c>
      <c r="Y475" s="475" t="s">
        <v>58</v>
      </c>
      <c r="Z475" s="471">
        <v>10</v>
      </c>
      <c r="AA475" s="475" t="s">
        <v>58</v>
      </c>
      <c r="AB475" s="471">
        <v>80</v>
      </c>
    </row>
    <row r="476" spans="1:28">
      <c r="A476" s="452">
        <v>13381</v>
      </c>
      <c r="B476" s="452" t="s">
        <v>803</v>
      </c>
      <c r="E476" s="507">
        <v>2</v>
      </c>
      <c r="F476" s="507" t="s">
        <v>351</v>
      </c>
      <c r="G476" s="507">
        <v>1</v>
      </c>
      <c r="H476" s="507" t="s">
        <v>521</v>
      </c>
      <c r="I476" s="507">
        <v>1</v>
      </c>
      <c r="J476" s="507" t="s">
        <v>474</v>
      </c>
      <c r="K476" s="507">
        <v>1</v>
      </c>
      <c r="L476" s="507" t="s">
        <v>501</v>
      </c>
      <c r="M476" s="471">
        <v>3560</v>
      </c>
      <c r="N476" s="471">
        <v>1670</v>
      </c>
      <c r="O476" s="471">
        <v>1250</v>
      </c>
      <c r="P476" s="471">
        <v>520</v>
      </c>
      <c r="Q476" s="471">
        <v>630</v>
      </c>
      <c r="R476" s="471">
        <v>630</v>
      </c>
      <c r="S476" s="471">
        <v>170</v>
      </c>
      <c r="T476" s="471">
        <v>70</v>
      </c>
      <c r="U476" s="471">
        <v>550</v>
      </c>
      <c r="V476" s="471">
        <v>30</v>
      </c>
      <c r="W476" s="471">
        <v>80</v>
      </c>
      <c r="X476" s="471">
        <v>580</v>
      </c>
      <c r="Y476" s="471">
        <v>580</v>
      </c>
      <c r="Z476" s="471">
        <v>840</v>
      </c>
      <c r="AA476" s="471">
        <v>450</v>
      </c>
      <c r="AB476" s="471">
        <v>1890</v>
      </c>
    </row>
    <row r="477" spans="1:28">
      <c r="A477" s="452">
        <v>13382</v>
      </c>
      <c r="B477" s="452" t="s">
        <v>803</v>
      </c>
      <c r="E477" s="507">
        <v>2</v>
      </c>
      <c r="F477" s="507" t="s">
        <v>351</v>
      </c>
      <c r="G477" s="507">
        <v>1</v>
      </c>
      <c r="H477" s="507" t="s">
        <v>521</v>
      </c>
      <c r="I477" s="507">
        <v>1</v>
      </c>
      <c r="J477" s="507" t="s">
        <v>474</v>
      </c>
      <c r="K477" s="507">
        <v>1</v>
      </c>
      <c r="L477" s="507" t="s">
        <v>509</v>
      </c>
      <c r="M477" s="475" t="s">
        <v>58</v>
      </c>
      <c r="N477" s="475" t="s">
        <v>58</v>
      </c>
      <c r="O477" s="475" t="s">
        <v>58</v>
      </c>
      <c r="P477" s="475" t="s">
        <v>58</v>
      </c>
      <c r="Q477" s="475" t="s">
        <v>58</v>
      </c>
      <c r="R477" s="475" t="s">
        <v>58</v>
      </c>
      <c r="S477" s="475" t="s">
        <v>58</v>
      </c>
      <c r="T477" s="475" t="s">
        <v>58</v>
      </c>
      <c r="U477" s="475" t="s">
        <v>58</v>
      </c>
      <c r="V477" s="475" t="s">
        <v>58</v>
      </c>
      <c r="W477" s="475" t="s">
        <v>58</v>
      </c>
      <c r="X477" s="475" t="s">
        <v>58</v>
      </c>
      <c r="Y477" s="475" t="s">
        <v>58</v>
      </c>
      <c r="Z477" s="475" t="s">
        <v>58</v>
      </c>
      <c r="AA477" s="475" t="s">
        <v>58</v>
      </c>
      <c r="AB477" s="475" t="s">
        <v>58</v>
      </c>
    </row>
    <row r="478" spans="1:28">
      <c r="A478" s="452">
        <v>13383</v>
      </c>
      <c r="B478" s="452" t="s">
        <v>803</v>
      </c>
      <c r="E478" s="507">
        <v>2</v>
      </c>
      <c r="F478" s="507" t="s">
        <v>351</v>
      </c>
      <c r="G478" s="507">
        <v>1</v>
      </c>
      <c r="H478" s="507" t="s">
        <v>522</v>
      </c>
      <c r="I478" s="507">
        <v>1</v>
      </c>
      <c r="J478" s="507" t="s">
        <v>304</v>
      </c>
      <c r="K478" s="507">
        <v>1</v>
      </c>
      <c r="L478" s="507" t="s">
        <v>304</v>
      </c>
      <c r="M478" s="471">
        <v>710</v>
      </c>
      <c r="N478" s="471">
        <v>470</v>
      </c>
      <c r="O478" s="471">
        <v>450</v>
      </c>
      <c r="P478" s="471">
        <v>100</v>
      </c>
      <c r="Q478" s="471">
        <v>260</v>
      </c>
      <c r="R478" s="471">
        <v>230</v>
      </c>
      <c r="S478" s="471">
        <v>30</v>
      </c>
      <c r="T478" s="471">
        <v>90</v>
      </c>
      <c r="U478" s="471">
        <v>310</v>
      </c>
      <c r="V478" s="475" t="s">
        <v>58</v>
      </c>
      <c r="W478" s="471">
        <v>30</v>
      </c>
      <c r="X478" s="471">
        <v>150</v>
      </c>
      <c r="Y478" s="471">
        <v>80</v>
      </c>
      <c r="Z478" s="471">
        <v>120</v>
      </c>
      <c r="AA478" s="471">
        <v>30</v>
      </c>
      <c r="AB478" s="471">
        <v>240</v>
      </c>
    </row>
    <row r="479" spans="1:28">
      <c r="A479" s="452">
        <v>13384</v>
      </c>
      <c r="B479" s="452" t="s">
        <v>803</v>
      </c>
      <c r="E479" s="507">
        <v>2</v>
      </c>
      <c r="F479" s="507" t="s">
        <v>351</v>
      </c>
      <c r="G479" s="507">
        <v>1</v>
      </c>
      <c r="H479" s="507" t="s">
        <v>549</v>
      </c>
      <c r="I479" s="507">
        <v>1</v>
      </c>
      <c r="J479" s="507" t="s">
        <v>304</v>
      </c>
      <c r="K479" s="507">
        <v>1</v>
      </c>
      <c r="L479" s="507" t="s">
        <v>304</v>
      </c>
      <c r="M479" s="475" t="s">
        <v>58</v>
      </c>
      <c r="N479" s="475" t="s">
        <v>58</v>
      </c>
      <c r="O479" s="475" t="s">
        <v>58</v>
      </c>
      <c r="P479" s="475" t="s">
        <v>58</v>
      </c>
      <c r="Q479" s="475" t="s">
        <v>58</v>
      </c>
      <c r="R479" s="475" t="s">
        <v>58</v>
      </c>
      <c r="S479" s="475" t="s">
        <v>58</v>
      </c>
      <c r="T479" s="475" t="s">
        <v>58</v>
      </c>
      <c r="U479" s="475" t="s">
        <v>58</v>
      </c>
      <c r="V479" s="475" t="s">
        <v>58</v>
      </c>
      <c r="W479" s="475" t="s">
        <v>58</v>
      </c>
      <c r="X479" s="475" t="s">
        <v>58</v>
      </c>
      <c r="Y479" s="475" t="s">
        <v>58</v>
      </c>
      <c r="Z479" s="475" t="s">
        <v>58</v>
      </c>
      <c r="AA479" s="475" t="s">
        <v>58</v>
      </c>
      <c r="AB479" s="475" t="s">
        <v>58</v>
      </c>
    </row>
    <row r="480" spans="1:28">
      <c r="A480" s="452">
        <v>13385</v>
      </c>
      <c r="B480" s="452" t="s">
        <v>803</v>
      </c>
      <c r="E480" s="507">
        <v>2</v>
      </c>
      <c r="F480" s="507" t="s">
        <v>352</v>
      </c>
      <c r="G480" s="507">
        <v>1</v>
      </c>
      <c r="H480" s="507" t="s">
        <v>304</v>
      </c>
      <c r="I480" s="507">
        <v>1</v>
      </c>
      <c r="J480" s="507" t="s">
        <v>304</v>
      </c>
      <c r="K480" s="507">
        <v>1</v>
      </c>
      <c r="L480" s="507" t="s">
        <v>304</v>
      </c>
      <c r="M480" s="471">
        <v>34820</v>
      </c>
      <c r="N480" s="471">
        <v>20320</v>
      </c>
      <c r="O480" s="471">
        <v>18190</v>
      </c>
      <c r="P480" s="471">
        <v>5790</v>
      </c>
      <c r="Q480" s="471">
        <v>8850</v>
      </c>
      <c r="R480" s="471">
        <v>10350</v>
      </c>
      <c r="S480" s="471">
        <v>1310</v>
      </c>
      <c r="T480" s="471">
        <v>2460</v>
      </c>
      <c r="U480" s="471">
        <v>13590</v>
      </c>
      <c r="V480" s="471">
        <v>600</v>
      </c>
      <c r="W480" s="471">
        <v>260</v>
      </c>
      <c r="X480" s="471">
        <v>7180</v>
      </c>
      <c r="Y480" s="471">
        <v>5280</v>
      </c>
      <c r="Z480" s="471">
        <v>6640</v>
      </c>
      <c r="AA480" s="471">
        <v>3110</v>
      </c>
      <c r="AB480" s="471">
        <v>13640</v>
      </c>
    </row>
    <row r="481" spans="1:28">
      <c r="A481" s="452">
        <v>13386</v>
      </c>
      <c r="B481" s="452" t="s">
        <v>803</v>
      </c>
      <c r="E481" s="507">
        <v>2</v>
      </c>
      <c r="F481" s="507" t="s">
        <v>352</v>
      </c>
      <c r="G481" s="507">
        <v>1</v>
      </c>
      <c r="H481" s="507" t="s">
        <v>521</v>
      </c>
      <c r="I481" s="507">
        <v>1</v>
      </c>
      <c r="J481" s="507" t="s">
        <v>304</v>
      </c>
      <c r="K481" s="507">
        <v>1</v>
      </c>
      <c r="L481" s="507" t="s">
        <v>304</v>
      </c>
      <c r="M481" s="471">
        <v>34200</v>
      </c>
      <c r="N481" s="471">
        <v>19900</v>
      </c>
      <c r="O481" s="471">
        <v>17810</v>
      </c>
      <c r="P481" s="471">
        <v>5650</v>
      </c>
      <c r="Q481" s="471">
        <v>8620</v>
      </c>
      <c r="R481" s="471">
        <v>10180</v>
      </c>
      <c r="S481" s="471">
        <v>1220</v>
      </c>
      <c r="T481" s="471">
        <v>2370</v>
      </c>
      <c r="U481" s="471">
        <v>13340</v>
      </c>
      <c r="V481" s="471">
        <v>600</v>
      </c>
      <c r="W481" s="471">
        <v>250</v>
      </c>
      <c r="X481" s="471">
        <v>6990</v>
      </c>
      <c r="Y481" s="471">
        <v>5160</v>
      </c>
      <c r="Z481" s="471">
        <v>6540</v>
      </c>
      <c r="AA481" s="471">
        <v>3040</v>
      </c>
      <c r="AB481" s="471">
        <v>13450</v>
      </c>
    </row>
    <row r="482" spans="1:28">
      <c r="A482" s="452">
        <v>13387</v>
      </c>
      <c r="B482" s="452" t="s">
        <v>803</v>
      </c>
      <c r="E482" s="507">
        <v>2</v>
      </c>
      <c r="F482" s="507" t="s">
        <v>352</v>
      </c>
      <c r="G482" s="507">
        <v>1</v>
      </c>
      <c r="H482" s="507" t="s">
        <v>521</v>
      </c>
      <c r="I482" s="507">
        <v>1</v>
      </c>
      <c r="J482" s="507" t="s">
        <v>304</v>
      </c>
      <c r="K482" s="507">
        <v>1</v>
      </c>
      <c r="L482" s="507" t="s">
        <v>496</v>
      </c>
      <c r="M482" s="471">
        <v>26190</v>
      </c>
      <c r="N482" s="471">
        <v>17060</v>
      </c>
      <c r="O482" s="471">
        <v>15770</v>
      </c>
      <c r="P482" s="471">
        <v>4890</v>
      </c>
      <c r="Q482" s="471">
        <v>7550</v>
      </c>
      <c r="R482" s="471">
        <v>9170</v>
      </c>
      <c r="S482" s="471">
        <v>1110</v>
      </c>
      <c r="T482" s="471">
        <v>2230</v>
      </c>
      <c r="U482" s="471">
        <v>12580</v>
      </c>
      <c r="V482" s="471">
        <v>380</v>
      </c>
      <c r="W482" s="471">
        <v>230</v>
      </c>
      <c r="X482" s="471">
        <v>6290</v>
      </c>
      <c r="Y482" s="471">
        <v>4350</v>
      </c>
      <c r="Z482" s="471">
        <v>5630</v>
      </c>
      <c r="AA482" s="471">
        <v>2250</v>
      </c>
      <c r="AB482" s="471">
        <v>8850</v>
      </c>
    </row>
    <row r="483" spans="1:28">
      <c r="A483" s="452">
        <v>13388</v>
      </c>
      <c r="B483" s="452" t="s">
        <v>803</v>
      </c>
      <c r="E483" s="507">
        <v>2</v>
      </c>
      <c r="F483" s="507" t="s">
        <v>352</v>
      </c>
      <c r="G483" s="507">
        <v>1</v>
      </c>
      <c r="H483" s="507" t="s">
        <v>521</v>
      </c>
      <c r="I483" s="507">
        <v>1</v>
      </c>
      <c r="J483" s="507" t="s">
        <v>304</v>
      </c>
      <c r="K483" s="507">
        <v>1</v>
      </c>
      <c r="L483" s="507" t="s">
        <v>500</v>
      </c>
      <c r="M483" s="471">
        <v>1050</v>
      </c>
      <c r="N483" s="471">
        <v>370</v>
      </c>
      <c r="O483" s="471">
        <v>260</v>
      </c>
      <c r="P483" s="471">
        <v>100</v>
      </c>
      <c r="Q483" s="471">
        <v>100</v>
      </c>
      <c r="R483" s="471">
        <v>10</v>
      </c>
      <c r="S483" s="475" t="s">
        <v>58</v>
      </c>
      <c r="T483" s="475" t="s">
        <v>58</v>
      </c>
      <c r="U483" s="471">
        <v>180</v>
      </c>
      <c r="V483" s="475" t="s">
        <v>58</v>
      </c>
      <c r="W483" s="475" t="s">
        <v>58</v>
      </c>
      <c r="X483" s="471">
        <v>100</v>
      </c>
      <c r="Y483" s="471">
        <v>70</v>
      </c>
      <c r="Z483" s="471">
        <v>220</v>
      </c>
      <c r="AA483" s="471">
        <v>20</v>
      </c>
      <c r="AB483" s="471">
        <v>570</v>
      </c>
    </row>
    <row r="484" spans="1:28">
      <c r="A484" s="452">
        <v>13389</v>
      </c>
      <c r="B484" s="452" t="s">
        <v>803</v>
      </c>
      <c r="E484" s="507">
        <v>2</v>
      </c>
      <c r="F484" s="507" t="s">
        <v>352</v>
      </c>
      <c r="G484" s="507">
        <v>1</v>
      </c>
      <c r="H484" s="507" t="s">
        <v>521</v>
      </c>
      <c r="I484" s="507">
        <v>1</v>
      </c>
      <c r="J484" s="507" t="s">
        <v>304</v>
      </c>
      <c r="K484" s="507">
        <v>1</v>
      </c>
      <c r="L484" s="507" t="s">
        <v>501</v>
      </c>
      <c r="M484" s="471">
        <v>6920</v>
      </c>
      <c r="N484" s="471">
        <v>2480</v>
      </c>
      <c r="O484" s="471">
        <v>1780</v>
      </c>
      <c r="P484" s="471">
        <v>670</v>
      </c>
      <c r="Q484" s="471">
        <v>970</v>
      </c>
      <c r="R484" s="471">
        <v>1010</v>
      </c>
      <c r="S484" s="471">
        <v>110</v>
      </c>
      <c r="T484" s="471">
        <v>140</v>
      </c>
      <c r="U484" s="471">
        <v>570</v>
      </c>
      <c r="V484" s="471">
        <v>220</v>
      </c>
      <c r="W484" s="471">
        <v>10</v>
      </c>
      <c r="X484" s="471">
        <v>590</v>
      </c>
      <c r="Y484" s="471">
        <v>740</v>
      </c>
      <c r="Z484" s="471">
        <v>690</v>
      </c>
      <c r="AA484" s="471">
        <v>770</v>
      </c>
      <c r="AB484" s="471">
        <v>4020</v>
      </c>
    </row>
    <row r="485" spans="1:28">
      <c r="A485" s="452">
        <v>13390</v>
      </c>
      <c r="B485" s="452" t="s">
        <v>803</v>
      </c>
      <c r="E485" s="507">
        <v>2</v>
      </c>
      <c r="F485" s="507" t="s">
        <v>352</v>
      </c>
      <c r="G485" s="507">
        <v>1</v>
      </c>
      <c r="H485" s="507" t="s">
        <v>521</v>
      </c>
      <c r="I485" s="507">
        <v>1</v>
      </c>
      <c r="J485" s="507" t="s">
        <v>304</v>
      </c>
      <c r="K485" s="507">
        <v>1</v>
      </c>
      <c r="L485" s="507" t="s">
        <v>509</v>
      </c>
      <c r="M485" s="471">
        <v>40</v>
      </c>
      <c r="N485" s="475" t="s">
        <v>58</v>
      </c>
      <c r="O485" s="475" t="s">
        <v>58</v>
      </c>
      <c r="P485" s="475" t="s">
        <v>58</v>
      </c>
      <c r="Q485" s="475" t="s">
        <v>58</v>
      </c>
      <c r="R485" s="475" t="s">
        <v>58</v>
      </c>
      <c r="S485" s="475" t="s">
        <v>58</v>
      </c>
      <c r="T485" s="475" t="s">
        <v>58</v>
      </c>
      <c r="U485" s="475" t="s">
        <v>58</v>
      </c>
      <c r="V485" s="475" t="s">
        <v>58</v>
      </c>
      <c r="W485" s="475" t="s">
        <v>58</v>
      </c>
      <c r="X485" s="475" t="s">
        <v>58</v>
      </c>
      <c r="Y485" s="475" t="s">
        <v>58</v>
      </c>
      <c r="Z485" s="475" t="s">
        <v>58</v>
      </c>
      <c r="AA485" s="475" t="s">
        <v>58</v>
      </c>
      <c r="AB485" s="471">
        <v>20</v>
      </c>
    </row>
    <row r="486" spans="1:28">
      <c r="A486" s="452">
        <v>13391</v>
      </c>
      <c r="B486" s="452" t="s">
        <v>803</v>
      </c>
      <c r="E486" s="507">
        <v>2</v>
      </c>
      <c r="F486" s="507" t="s">
        <v>352</v>
      </c>
      <c r="G486" s="507">
        <v>1</v>
      </c>
      <c r="H486" s="507" t="s">
        <v>521</v>
      </c>
      <c r="I486" s="507">
        <v>1</v>
      </c>
      <c r="J486" s="507" t="s">
        <v>473</v>
      </c>
      <c r="K486" s="507">
        <v>1</v>
      </c>
      <c r="L486" s="507" t="s">
        <v>304</v>
      </c>
      <c r="M486" s="471">
        <v>25930</v>
      </c>
      <c r="N486" s="471">
        <v>17090</v>
      </c>
      <c r="O486" s="471">
        <v>15740</v>
      </c>
      <c r="P486" s="471">
        <v>4910</v>
      </c>
      <c r="Q486" s="471">
        <v>7650</v>
      </c>
      <c r="R486" s="471">
        <v>9230</v>
      </c>
      <c r="S486" s="471">
        <v>1110</v>
      </c>
      <c r="T486" s="471">
        <v>2240</v>
      </c>
      <c r="U486" s="471">
        <v>12440</v>
      </c>
      <c r="V486" s="471">
        <v>380</v>
      </c>
      <c r="W486" s="471">
        <v>220</v>
      </c>
      <c r="X486" s="471">
        <v>6320</v>
      </c>
      <c r="Y486" s="471">
        <v>4450</v>
      </c>
      <c r="Z486" s="471">
        <v>5690</v>
      </c>
      <c r="AA486" s="471">
        <v>2400</v>
      </c>
      <c r="AB486" s="471">
        <v>8840</v>
      </c>
    </row>
    <row r="487" spans="1:28">
      <c r="A487" s="452">
        <v>13392</v>
      </c>
      <c r="B487" s="452" t="s">
        <v>803</v>
      </c>
      <c r="E487" s="507">
        <v>2</v>
      </c>
      <c r="F487" s="507" t="s">
        <v>352</v>
      </c>
      <c r="G487" s="507">
        <v>1</v>
      </c>
      <c r="H487" s="507" t="s">
        <v>521</v>
      </c>
      <c r="I487" s="507">
        <v>1</v>
      </c>
      <c r="J487" s="507" t="s">
        <v>473</v>
      </c>
      <c r="K487" s="507">
        <v>1</v>
      </c>
      <c r="L487" s="507" t="s">
        <v>496</v>
      </c>
      <c r="M487" s="471">
        <v>25280</v>
      </c>
      <c r="N487" s="471">
        <v>16830</v>
      </c>
      <c r="O487" s="471">
        <v>15590</v>
      </c>
      <c r="P487" s="471">
        <v>4870</v>
      </c>
      <c r="Q487" s="471">
        <v>7540</v>
      </c>
      <c r="R487" s="471">
        <v>9120</v>
      </c>
      <c r="S487" s="471">
        <v>1110</v>
      </c>
      <c r="T487" s="471">
        <v>2230</v>
      </c>
      <c r="U487" s="471">
        <v>12420</v>
      </c>
      <c r="V487" s="471">
        <v>380</v>
      </c>
      <c r="W487" s="471">
        <v>220</v>
      </c>
      <c r="X487" s="471">
        <v>6210</v>
      </c>
      <c r="Y487" s="471">
        <v>4300</v>
      </c>
      <c r="Z487" s="471">
        <v>5590</v>
      </c>
      <c r="AA487" s="471">
        <v>2250</v>
      </c>
      <c r="AB487" s="471">
        <v>8450</v>
      </c>
    </row>
    <row r="488" spans="1:28">
      <c r="A488" s="452">
        <v>13393</v>
      </c>
      <c r="B488" s="452" t="s">
        <v>803</v>
      </c>
      <c r="E488" s="507">
        <v>2</v>
      </c>
      <c r="F488" s="507" t="s">
        <v>352</v>
      </c>
      <c r="G488" s="507">
        <v>1</v>
      </c>
      <c r="H488" s="507" t="s">
        <v>521</v>
      </c>
      <c r="I488" s="507">
        <v>1</v>
      </c>
      <c r="J488" s="507" t="s">
        <v>473</v>
      </c>
      <c r="K488" s="507">
        <v>1</v>
      </c>
      <c r="L488" s="507" t="s">
        <v>500</v>
      </c>
      <c r="M488" s="471">
        <v>40</v>
      </c>
      <c r="N488" s="471">
        <v>10</v>
      </c>
      <c r="O488" s="471">
        <v>10</v>
      </c>
      <c r="P488" s="475" t="s">
        <v>58</v>
      </c>
      <c r="Q488" s="471">
        <v>10</v>
      </c>
      <c r="R488" s="471">
        <v>10</v>
      </c>
      <c r="S488" s="475" t="s">
        <v>58</v>
      </c>
      <c r="T488" s="475" t="s">
        <v>58</v>
      </c>
      <c r="U488" s="471">
        <v>10</v>
      </c>
      <c r="V488" s="475" t="s">
        <v>58</v>
      </c>
      <c r="W488" s="475" t="s">
        <v>58</v>
      </c>
      <c r="X488" s="475" t="s">
        <v>58</v>
      </c>
      <c r="Y488" s="475" t="s">
        <v>58</v>
      </c>
      <c r="Z488" s="475" t="s">
        <v>58</v>
      </c>
      <c r="AA488" s="475" t="s">
        <v>58</v>
      </c>
      <c r="AB488" s="471">
        <v>30</v>
      </c>
    </row>
    <row r="489" spans="1:28">
      <c r="A489" s="452">
        <v>13394</v>
      </c>
      <c r="B489" s="452" t="s">
        <v>803</v>
      </c>
      <c r="E489" s="507">
        <v>2</v>
      </c>
      <c r="F489" s="507" t="s">
        <v>352</v>
      </c>
      <c r="G489" s="507">
        <v>1</v>
      </c>
      <c r="H489" s="507" t="s">
        <v>521</v>
      </c>
      <c r="I489" s="507">
        <v>1</v>
      </c>
      <c r="J489" s="507" t="s">
        <v>473</v>
      </c>
      <c r="K489" s="507">
        <v>1</v>
      </c>
      <c r="L489" s="507" t="s">
        <v>501</v>
      </c>
      <c r="M489" s="471">
        <v>590</v>
      </c>
      <c r="N489" s="471">
        <v>250</v>
      </c>
      <c r="O489" s="471">
        <v>150</v>
      </c>
      <c r="P489" s="471">
        <v>40</v>
      </c>
      <c r="Q489" s="471">
        <v>100</v>
      </c>
      <c r="R489" s="471">
        <v>100</v>
      </c>
      <c r="S489" s="475" t="s">
        <v>58</v>
      </c>
      <c r="T489" s="471">
        <v>10</v>
      </c>
      <c r="U489" s="471">
        <v>10</v>
      </c>
      <c r="V489" s="475" t="s">
        <v>58</v>
      </c>
      <c r="W489" s="475" t="s">
        <v>58</v>
      </c>
      <c r="X489" s="471">
        <v>100</v>
      </c>
      <c r="Y489" s="471">
        <v>150</v>
      </c>
      <c r="Z489" s="471">
        <v>100</v>
      </c>
      <c r="AA489" s="471">
        <v>150</v>
      </c>
      <c r="AB489" s="471">
        <v>340</v>
      </c>
    </row>
    <row r="490" spans="1:28">
      <c r="A490" s="452">
        <v>13395</v>
      </c>
      <c r="B490" s="452" t="s">
        <v>803</v>
      </c>
      <c r="E490" s="507">
        <v>2</v>
      </c>
      <c r="F490" s="507" t="s">
        <v>352</v>
      </c>
      <c r="G490" s="507">
        <v>1</v>
      </c>
      <c r="H490" s="507" t="s">
        <v>521</v>
      </c>
      <c r="I490" s="507">
        <v>1</v>
      </c>
      <c r="J490" s="507" t="s">
        <v>473</v>
      </c>
      <c r="K490" s="507">
        <v>1</v>
      </c>
      <c r="L490" s="507" t="s">
        <v>509</v>
      </c>
      <c r="M490" s="471">
        <v>20</v>
      </c>
      <c r="N490" s="475" t="s">
        <v>58</v>
      </c>
      <c r="O490" s="475" t="s">
        <v>58</v>
      </c>
      <c r="P490" s="475" t="s">
        <v>58</v>
      </c>
      <c r="Q490" s="475" t="s">
        <v>58</v>
      </c>
      <c r="R490" s="475" t="s">
        <v>58</v>
      </c>
      <c r="S490" s="475" t="s">
        <v>58</v>
      </c>
      <c r="T490" s="475" t="s">
        <v>58</v>
      </c>
      <c r="U490" s="475" t="s">
        <v>58</v>
      </c>
      <c r="V490" s="475" t="s">
        <v>58</v>
      </c>
      <c r="W490" s="475" t="s">
        <v>58</v>
      </c>
      <c r="X490" s="475" t="s">
        <v>58</v>
      </c>
      <c r="Y490" s="475" t="s">
        <v>58</v>
      </c>
      <c r="Z490" s="475" t="s">
        <v>58</v>
      </c>
      <c r="AA490" s="475" t="s">
        <v>58</v>
      </c>
      <c r="AB490" s="471">
        <v>20</v>
      </c>
    </row>
    <row r="491" spans="1:28">
      <c r="A491" s="452">
        <v>13396</v>
      </c>
      <c r="B491" s="452" t="s">
        <v>803</v>
      </c>
      <c r="E491" s="507">
        <v>2</v>
      </c>
      <c r="F491" s="507" t="s">
        <v>352</v>
      </c>
      <c r="G491" s="507">
        <v>1</v>
      </c>
      <c r="H491" s="507" t="s">
        <v>521</v>
      </c>
      <c r="I491" s="507">
        <v>1</v>
      </c>
      <c r="J491" s="507" t="s">
        <v>474</v>
      </c>
      <c r="K491" s="507">
        <v>1</v>
      </c>
      <c r="L491" s="507" t="s">
        <v>304</v>
      </c>
      <c r="M491" s="471">
        <v>7420</v>
      </c>
      <c r="N491" s="471">
        <v>2800</v>
      </c>
      <c r="O491" s="471">
        <v>2060</v>
      </c>
      <c r="P491" s="471">
        <v>740</v>
      </c>
      <c r="Q491" s="471">
        <v>960</v>
      </c>
      <c r="R491" s="471">
        <v>950</v>
      </c>
      <c r="S491" s="471">
        <v>110</v>
      </c>
      <c r="T491" s="471">
        <v>120</v>
      </c>
      <c r="U491" s="471">
        <v>890</v>
      </c>
      <c r="V491" s="471">
        <v>220</v>
      </c>
      <c r="W491" s="471">
        <v>30</v>
      </c>
      <c r="X491" s="471">
        <v>670</v>
      </c>
      <c r="Y491" s="471">
        <v>710</v>
      </c>
      <c r="Z491" s="471">
        <v>850</v>
      </c>
      <c r="AA491" s="471">
        <v>640</v>
      </c>
      <c r="AB491" s="471">
        <v>4610</v>
      </c>
    </row>
    <row r="492" spans="1:28">
      <c r="A492" s="452">
        <v>13397</v>
      </c>
      <c r="B492" s="452" t="s">
        <v>803</v>
      </c>
      <c r="E492" s="507">
        <v>2</v>
      </c>
      <c r="F492" s="507" t="s">
        <v>352</v>
      </c>
      <c r="G492" s="507">
        <v>1</v>
      </c>
      <c r="H492" s="507" t="s">
        <v>521</v>
      </c>
      <c r="I492" s="507">
        <v>1</v>
      </c>
      <c r="J492" s="507" t="s">
        <v>474</v>
      </c>
      <c r="K492" s="507">
        <v>1</v>
      </c>
      <c r="L492" s="507" t="s">
        <v>496</v>
      </c>
      <c r="M492" s="471">
        <v>620</v>
      </c>
      <c r="N492" s="471">
        <v>220</v>
      </c>
      <c r="O492" s="471">
        <v>180</v>
      </c>
      <c r="P492" s="471">
        <v>20</v>
      </c>
      <c r="Q492" s="471">
        <v>10</v>
      </c>
      <c r="R492" s="471">
        <v>40</v>
      </c>
      <c r="S492" s="475" t="s">
        <v>58</v>
      </c>
      <c r="T492" s="475" t="s">
        <v>58</v>
      </c>
      <c r="U492" s="471">
        <v>160</v>
      </c>
      <c r="V492" s="475" t="s">
        <v>58</v>
      </c>
      <c r="W492" s="471">
        <v>10</v>
      </c>
      <c r="X492" s="471">
        <v>80</v>
      </c>
      <c r="Y492" s="471">
        <v>40</v>
      </c>
      <c r="Z492" s="471">
        <v>40</v>
      </c>
      <c r="AA492" s="475" t="s">
        <v>58</v>
      </c>
      <c r="AB492" s="471">
        <v>400</v>
      </c>
    </row>
    <row r="493" spans="1:28">
      <c r="A493" s="452">
        <v>13398</v>
      </c>
      <c r="B493" s="452" t="s">
        <v>803</v>
      </c>
      <c r="E493" s="507">
        <v>2</v>
      </c>
      <c r="F493" s="507" t="s">
        <v>352</v>
      </c>
      <c r="G493" s="507">
        <v>1</v>
      </c>
      <c r="H493" s="507" t="s">
        <v>521</v>
      </c>
      <c r="I493" s="507">
        <v>1</v>
      </c>
      <c r="J493" s="507" t="s">
        <v>474</v>
      </c>
      <c r="K493" s="507">
        <v>1</v>
      </c>
      <c r="L493" s="507" t="s">
        <v>500</v>
      </c>
      <c r="M493" s="471">
        <v>890</v>
      </c>
      <c r="N493" s="471">
        <v>350</v>
      </c>
      <c r="O493" s="471">
        <v>250</v>
      </c>
      <c r="P493" s="471">
        <v>100</v>
      </c>
      <c r="Q493" s="471">
        <v>90</v>
      </c>
      <c r="R493" s="475" t="s">
        <v>58</v>
      </c>
      <c r="S493" s="475" t="s">
        <v>58</v>
      </c>
      <c r="T493" s="475" t="s">
        <v>58</v>
      </c>
      <c r="U493" s="471">
        <v>180</v>
      </c>
      <c r="V493" s="475" t="s">
        <v>58</v>
      </c>
      <c r="W493" s="475" t="s">
        <v>58</v>
      </c>
      <c r="X493" s="471">
        <v>100</v>
      </c>
      <c r="Y493" s="471">
        <v>70</v>
      </c>
      <c r="Z493" s="471">
        <v>220</v>
      </c>
      <c r="AA493" s="471">
        <v>20</v>
      </c>
      <c r="AB493" s="471">
        <v>540</v>
      </c>
    </row>
    <row r="494" spans="1:28">
      <c r="A494" s="452">
        <v>13399</v>
      </c>
      <c r="B494" s="452" t="s">
        <v>803</v>
      </c>
      <c r="E494" s="507">
        <v>2</v>
      </c>
      <c r="F494" s="507" t="s">
        <v>352</v>
      </c>
      <c r="G494" s="507">
        <v>1</v>
      </c>
      <c r="H494" s="507" t="s">
        <v>521</v>
      </c>
      <c r="I494" s="507">
        <v>1</v>
      </c>
      <c r="J494" s="507" t="s">
        <v>474</v>
      </c>
      <c r="K494" s="507">
        <v>1</v>
      </c>
      <c r="L494" s="507" t="s">
        <v>501</v>
      </c>
      <c r="M494" s="471">
        <v>5910</v>
      </c>
      <c r="N494" s="471">
        <v>2230</v>
      </c>
      <c r="O494" s="471">
        <v>1630</v>
      </c>
      <c r="P494" s="471">
        <v>630</v>
      </c>
      <c r="Q494" s="471">
        <v>870</v>
      </c>
      <c r="R494" s="471">
        <v>900</v>
      </c>
      <c r="S494" s="471">
        <v>110</v>
      </c>
      <c r="T494" s="471">
        <v>120</v>
      </c>
      <c r="U494" s="471">
        <v>560</v>
      </c>
      <c r="V494" s="471">
        <v>220</v>
      </c>
      <c r="W494" s="471">
        <v>10</v>
      </c>
      <c r="X494" s="471">
        <v>490</v>
      </c>
      <c r="Y494" s="471">
        <v>600</v>
      </c>
      <c r="Z494" s="471">
        <v>580</v>
      </c>
      <c r="AA494" s="471">
        <v>620</v>
      </c>
      <c r="AB494" s="471">
        <v>3680</v>
      </c>
    </row>
    <row r="495" spans="1:28">
      <c r="A495" s="452">
        <v>13400</v>
      </c>
      <c r="B495" s="452" t="s">
        <v>803</v>
      </c>
      <c r="E495" s="507">
        <v>2</v>
      </c>
      <c r="F495" s="507" t="s">
        <v>352</v>
      </c>
      <c r="G495" s="507">
        <v>1</v>
      </c>
      <c r="H495" s="507" t="s">
        <v>521</v>
      </c>
      <c r="I495" s="507">
        <v>1</v>
      </c>
      <c r="J495" s="507" t="s">
        <v>474</v>
      </c>
      <c r="K495" s="507">
        <v>1</v>
      </c>
      <c r="L495" s="507" t="s">
        <v>509</v>
      </c>
      <c r="M495" s="475" t="s">
        <v>58</v>
      </c>
      <c r="N495" s="475" t="s">
        <v>58</v>
      </c>
      <c r="O495" s="475" t="s">
        <v>58</v>
      </c>
      <c r="P495" s="475" t="s">
        <v>58</v>
      </c>
      <c r="Q495" s="475" t="s">
        <v>58</v>
      </c>
      <c r="R495" s="475" t="s">
        <v>58</v>
      </c>
      <c r="S495" s="475" t="s">
        <v>58</v>
      </c>
      <c r="T495" s="475" t="s">
        <v>58</v>
      </c>
      <c r="U495" s="475" t="s">
        <v>58</v>
      </c>
      <c r="V495" s="475" t="s">
        <v>58</v>
      </c>
      <c r="W495" s="475" t="s">
        <v>58</v>
      </c>
      <c r="X495" s="475" t="s">
        <v>58</v>
      </c>
      <c r="Y495" s="475" t="s">
        <v>58</v>
      </c>
      <c r="Z495" s="475" t="s">
        <v>58</v>
      </c>
      <c r="AA495" s="475" t="s">
        <v>58</v>
      </c>
      <c r="AB495" s="475" t="s">
        <v>58</v>
      </c>
    </row>
    <row r="496" spans="1:28">
      <c r="A496" s="452">
        <v>13401</v>
      </c>
      <c r="B496" s="452" t="s">
        <v>803</v>
      </c>
      <c r="E496" s="507">
        <v>2</v>
      </c>
      <c r="F496" s="507" t="s">
        <v>352</v>
      </c>
      <c r="G496" s="507">
        <v>1</v>
      </c>
      <c r="H496" s="507" t="s">
        <v>522</v>
      </c>
      <c r="I496" s="507">
        <v>1</v>
      </c>
      <c r="J496" s="507" t="s">
        <v>304</v>
      </c>
      <c r="K496" s="507">
        <v>1</v>
      </c>
      <c r="L496" s="507" t="s">
        <v>304</v>
      </c>
      <c r="M496" s="471">
        <v>620</v>
      </c>
      <c r="N496" s="471">
        <v>420</v>
      </c>
      <c r="O496" s="471">
        <v>380</v>
      </c>
      <c r="P496" s="471">
        <v>140</v>
      </c>
      <c r="Q496" s="471">
        <v>240</v>
      </c>
      <c r="R496" s="471">
        <v>180</v>
      </c>
      <c r="S496" s="471">
        <v>90</v>
      </c>
      <c r="T496" s="471">
        <v>90</v>
      </c>
      <c r="U496" s="471">
        <v>260</v>
      </c>
      <c r="V496" s="475" t="s">
        <v>58</v>
      </c>
      <c r="W496" s="471">
        <v>10</v>
      </c>
      <c r="X496" s="471">
        <v>190</v>
      </c>
      <c r="Y496" s="471">
        <v>130</v>
      </c>
      <c r="Z496" s="471">
        <v>100</v>
      </c>
      <c r="AA496" s="471">
        <v>70</v>
      </c>
      <c r="AB496" s="471">
        <v>190</v>
      </c>
    </row>
    <row r="497" spans="1:28">
      <c r="A497" s="452">
        <v>13402</v>
      </c>
      <c r="B497" s="452" t="s">
        <v>803</v>
      </c>
      <c r="E497" s="507">
        <v>2</v>
      </c>
      <c r="F497" s="507" t="s">
        <v>352</v>
      </c>
      <c r="G497" s="507">
        <v>1</v>
      </c>
      <c r="H497" s="507" t="s">
        <v>549</v>
      </c>
      <c r="I497" s="507">
        <v>1</v>
      </c>
      <c r="J497" s="507" t="s">
        <v>304</v>
      </c>
      <c r="K497" s="507">
        <v>1</v>
      </c>
      <c r="L497" s="507" t="s">
        <v>304</v>
      </c>
      <c r="M497" s="471">
        <v>1850</v>
      </c>
      <c r="N497" s="471">
        <v>1220</v>
      </c>
      <c r="O497" s="471">
        <v>930</v>
      </c>
      <c r="P497" s="471">
        <v>230</v>
      </c>
      <c r="Q497" s="471">
        <v>600</v>
      </c>
      <c r="R497" s="471">
        <v>640</v>
      </c>
      <c r="S497" s="471">
        <v>10</v>
      </c>
      <c r="T497" s="471">
        <v>20</v>
      </c>
      <c r="U497" s="471">
        <v>250</v>
      </c>
      <c r="V497" s="471">
        <v>70</v>
      </c>
      <c r="W497" s="475" t="s">
        <v>58</v>
      </c>
      <c r="X497" s="471">
        <v>200</v>
      </c>
      <c r="Y497" s="471">
        <v>520</v>
      </c>
      <c r="Z497" s="471">
        <v>330</v>
      </c>
      <c r="AA497" s="471">
        <v>710</v>
      </c>
      <c r="AB497" s="471">
        <v>630</v>
      </c>
    </row>
    <row r="498" spans="1:28">
      <c r="A498" s="452">
        <v>13403</v>
      </c>
      <c r="B498" s="452" t="s">
        <v>803</v>
      </c>
      <c r="E498" s="507">
        <v>2</v>
      </c>
      <c r="F498" s="507" t="s">
        <v>353</v>
      </c>
      <c r="G498" s="507">
        <v>1</v>
      </c>
      <c r="H498" s="507" t="s">
        <v>304</v>
      </c>
      <c r="I498" s="507">
        <v>1</v>
      </c>
      <c r="J498" s="507" t="s">
        <v>304</v>
      </c>
      <c r="K498" s="507">
        <v>1</v>
      </c>
      <c r="L498" s="507" t="s">
        <v>304</v>
      </c>
      <c r="M498" s="471">
        <v>62340</v>
      </c>
      <c r="N498" s="471">
        <v>37490</v>
      </c>
      <c r="O498" s="471">
        <v>32130</v>
      </c>
      <c r="P498" s="471">
        <v>8480</v>
      </c>
      <c r="Q498" s="471">
        <v>14710</v>
      </c>
      <c r="R498" s="471">
        <v>18480</v>
      </c>
      <c r="S498" s="471">
        <v>2130</v>
      </c>
      <c r="T498" s="471">
        <v>3740</v>
      </c>
      <c r="U498" s="471">
        <v>23420</v>
      </c>
      <c r="V498" s="471">
        <v>1060</v>
      </c>
      <c r="W498" s="471">
        <v>660</v>
      </c>
      <c r="X498" s="471">
        <v>14420</v>
      </c>
      <c r="Y498" s="471">
        <v>11140</v>
      </c>
      <c r="Z498" s="471">
        <v>14620</v>
      </c>
      <c r="AA498" s="471">
        <v>6900</v>
      </c>
      <c r="AB498" s="471">
        <v>24160</v>
      </c>
    </row>
    <row r="499" spans="1:28">
      <c r="A499" s="452">
        <v>13404</v>
      </c>
      <c r="B499" s="452" t="s">
        <v>803</v>
      </c>
      <c r="E499" s="507">
        <v>2</v>
      </c>
      <c r="F499" s="507" t="s">
        <v>353</v>
      </c>
      <c r="G499" s="507">
        <v>1</v>
      </c>
      <c r="H499" s="507" t="s">
        <v>521</v>
      </c>
      <c r="I499" s="507">
        <v>1</v>
      </c>
      <c r="J499" s="507" t="s">
        <v>304</v>
      </c>
      <c r="K499" s="507">
        <v>1</v>
      </c>
      <c r="L499" s="507" t="s">
        <v>304</v>
      </c>
      <c r="M499" s="471">
        <v>61590</v>
      </c>
      <c r="N499" s="471">
        <v>37150</v>
      </c>
      <c r="O499" s="471">
        <v>31800</v>
      </c>
      <c r="P499" s="471">
        <v>8370</v>
      </c>
      <c r="Q499" s="471">
        <v>14630</v>
      </c>
      <c r="R499" s="471">
        <v>18360</v>
      </c>
      <c r="S499" s="471">
        <v>2130</v>
      </c>
      <c r="T499" s="471">
        <v>3660</v>
      </c>
      <c r="U499" s="471">
        <v>23120</v>
      </c>
      <c r="V499" s="471">
        <v>1060</v>
      </c>
      <c r="W499" s="471">
        <v>660</v>
      </c>
      <c r="X499" s="471">
        <v>14310</v>
      </c>
      <c r="Y499" s="471">
        <v>11110</v>
      </c>
      <c r="Z499" s="471">
        <v>14590</v>
      </c>
      <c r="AA499" s="471">
        <v>6870</v>
      </c>
      <c r="AB499" s="471">
        <v>23810</v>
      </c>
    </row>
    <row r="500" spans="1:28">
      <c r="A500" s="452">
        <v>13405</v>
      </c>
      <c r="B500" s="452" t="s">
        <v>803</v>
      </c>
      <c r="E500" s="507">
        <v>2</v>
      </c>
      <c r="F500" s="507" t="s">
        <v>353</v>
      </c>
      <c r="G500" s="507">
        <v>1</v>
      </c>
      <c r="H500" s="507" t="s">
        <v>521</v>
      </c>
      <c r="I500" s="507">
        <v>1</v>
      </c>
      <c r="J500" s="507" t="s">
        <v>304</v>
      </c>
      <c r="K500" s="507">
        <v>1</v>
      </c>
      <c r="L500" s="507" t="s">
        <v>496</v>
      </c>
      <c r="M500" s="471">
        <v>41370</v>
      </c>
      <c r="N500" s="471">
        <v>26280</v>
      </c>
      <c r="O500" s="471">
        <v>24610</v>
      </c>
      <c r="P500" s="471">
        <v>6580</v>
      </c>
      <c r="Q500" s="471">
        <v>10620</v>
      </c>
      <c r="R500" s="471">
        <v>13290</v>
      </c>
      <c r="S500" s="471">
        <v>1290</v>
      </c>
      <c r="T500" s="471">
        <v>2740</v>
      </c>
      <c r="U500" s="471">
        <v>20740</v>
      </c>
      <c r="V500" s="471">
        <v>560</v>
      </c>
      <c r="W500" s="471">
        <v>560</v>
      </c>
      <c r="X500" s="471">
        <v>10310</v>
      </c>
      <c r="Y500" s="471">
        <v>5990</v>
      </c>
      <c r="Z500" s="471">
        <v>9100</v>
      </c>
      <c r="AA500" s="471">
        <v>1860</v>
      </c>
      <c r="AB500" s="471">
        <v>14840</v>
      </c>
    </row>
    <row r="501" spans="1:28">
      <c r="A501" s="452">
        <v>13406</v>
      </c>
      <c r="B501" s="452" t="s">
        <v>803</v>
      </c>
      <c r="E501" s="507">
        <v>2</v>
      </c>
      <c r="F501" s="507" t="s">
        <v>353</v>
      </c>
      <c r="G501" s="507">
        <v>1</v>
      </c>
      <c r="H501" s="507" t="s">
        <v>521</v>
      </c>
      <c r="I501" s="507">
        <v>1</v>
      </c>
      <c r="J501" s="507" t="s">
        <v>304</v>
      </c>
      <c r="K501" s="507">
        <v>1</v>
      </c>
      <c r="L501" s="507" t="s">
        <v>500</v>
      </c>
      <c r="M501" s="471">
        <v>1970</v>
      </c>
      <c r="N501" s="471">
        <v>970</v>
      </c>
      <c r="O501" s="471">
        <v>870</v>
      </c>
      <c r="P501" s="471">
        <v>290</v>
      </c>
      <c r="Q501" s="471">
        <v>320</v>
      </c>
      <c r="R501" s="471">
        <v>380</v>
      </c>
      <c r="S501" s="471">
        <v>50</v>
      </c>
      <c r="T501" s="471">
        <v>80</v>
      </c>
      <c r="U501" s="471">
        <v>840</v>
      </c>
      <c r="V501" s="471">
        <v>50</v>
      </c>
      <c r="W501" s="471">
        <v>30</v>
      </c>
      <c r="X501" s="471">
        <v>310</v>
      </c>
      <c r="Y501" s="471">
        <v>80</v>
      </c>
      <c r="Z501" s="471">
        <v>170</v>
      </c>
      <c r="AA501" s="471">
        <v>170</v>
      </c>
      <c r="AB501" s="471">
        <v>960</v>
      </c>
    </row>
    <row r="502" spans="1:28">
      <c r="A502" s="452">
        <v>13407</v>
      </c>
      <c r="B502" s="452" t="s">
        <v>803</v>
      </c>
      <c r="E502" s="507">
        <v>2</v>
      </c>
      <c r="F502" s="507" t="s">
        <v>353</v>
      </c>
      <c r="G502" s="507">
        <v>1</v>
      </c>
      <c r="H502" s="507" t="s">
        <v>521</v>
      </c>
      <c r="I502" s="507">
        <v>1</v>
      </c>
      <c r="J502" s="507" t="s">
        <v>304</v>
      </c>
      <c r="K502" s="507">
        <v>1</v>
      </c>
      <c r="L502" s="507" t="s">
        <v>501</v>
      </c>
      <c r="M502" s="471">
        <v>18220</v>
      </c>
      <c r="N502" s="471">
        <v>9900</v>
      </c>
      <c r="O502" s="471">
        <v>6320</v>
      </c>
      <c r="P502" s="471">
        <v>1500</v>
      </c>
      <c r="Q502" s="471">
        <v>3690</v>
      </c>
      <c r="R502" s="471">
        <v>4690</v>
      </c>
      <c r="S502" s="471">
        <v>790</v>
      </c>
      <c r="T502" s="471">
        <v>840</v>
      </c>
      <c r="U502" s="471">
        <v>1540</v>
      </c>
      <c r="V502" s="471">
        <v>450</v>
      </c>
      <c r="W502" s="471">
        <v>80</v>
      </c>
      <c r="X502" s="471">
        <v>3700</v>
      </c>
      <c r="Y502" s="471">
        <v>5040</v>
      </c>
      <c r="Z502" s="471">
        <v>5320</v>
      </c>
      <c r="AA502" s="471">
        <v>4850</v>
      </c>
      <c r="AB502" s="471">
        <v>7980</v>
      </c>
    </row>
    <row r="503" spans="1:28">
      <c r="A503" s="452">
        <v>13408</v>
      </c>
      <c r="B503" s="452" t="s">
        <v>803</v>
      </c>
      <c r="E503" s="507">
        <v>2</v>
      </c>
      <c r="F503" s="507" t="s">
        <v>353</v>
      </c>
      <c r="G503" s="507">
        <v>1</v>
      </c>
      <c r="H503" s="507" t="s">
        <v>521</v>
      </c>
      <c r="I503" s="507">
        <v>1</v>
      </c>
      <c r="J503" s="507" t="s">
        <v>304</v>
      </c>
      <c r="K503" s="507">
        <v>1</v>
      </c>
      <c r="L503" s="507" t="s">
        <v>509</v>
      </c>
      <c r="M503" s="471">
        <v>20</v>
      </c>
      <c r="N503" s="475" t="s">
        <v>58</v>
      </c>
      <c r="O503" s="475" t="s">
        <v>58</v>
      </c>
      <c r="P503" s="475" t="s">
        <v>58</v>
      </c>
      <c r="Q503" s="475" t="s">
        <v>58</v>
      </c>
      <c r="R503" s="475" t="s">
        <v>58</v>
      </c>
      <c r="S503" s="475" t="s">
        <v>58</v>
      </c>
      <c r="T503" s="475" t="s">
        <v>58</v>
      </c>
      <c r="U503" s="475" t="s">
        <v>58</v>
      </c>
      <c r="V503" s="475" t="s">
        <v>58</v>
      </c>
      <c r="W503" s="475" t="s">
        <v>58</v>
      </c>
      <c r="X503" s="475" t="s">
        <v>58</v>
      </c>
      <c r="Y503" s="475" t="s">
        <v>58</v>
      </c>
      <c r="Z503" s="475" t="s">
        <v>58</v>
      </c>
      <c r="AA503" s="475" t="s">
        <v>58</v>
      </c>
      <c r="AB503" s="471">
        <v>20</v>
      </c>
    </row>
    <row r="504" spans="1:28">
      <c r="A504" s="452">
        <v>13409</v>
      </c>
      <c r="B504" s="452" t="s">
        <v>803</v>
      </c>
      <c r="E504" s="507">
        <v>2</v>
      </c>
      <c r="F504" s="507" t="s">
        <v>353</v>
      </c>
      <c r="G504" s="507">
        <v>1</v>
      </c>
      <c r="H504" s="507" t="s">
        <v>521</v>
      </c>
      <c r="I504" s="507">
        <v>1</v>
      </c>
      <c r="J504" s="507" t="s">
        <v>473</v>
      </c>
      <c r="K504" s="507">
        <v>1</v>
      </c>
      <c r="L504" s="507" t="s">
        <v>304</v>
      </c>
      <c r="M504" s="471">
        <v>46980</v>
      </c>
      <c r="N504" s="471">
        <v>30950</v>
      </c>
      <c r="O504" s="471">
        <v>27440</v>
      </c>
      <c r="P504" s="471">
        <v>7300</v>
      </c>
      <c r="Q504" s="471">
        <v>12060</v>
      </c>
      <c r="R504" s="471">
        <v>15850</v>
      </c>
      <c r="S504" s="471">
        <v>1330</v>
      </c>
      <c r="T504" s="471">
        <v>2840</v>
      </c>
      <c r="U504" s="471">
        <v>21100</v>
      </c>
      <c r="V504" s="471">
        <v>690</v>
      </c>
      <c r="W504" s="471">
        <v>590</v>
      </c>
      <c r="X504" s="471">
        <v>12420</v>
      </c>
      <c r="Y504" s="471">
        <v>8710</v>
      </c>
      <c r="Z504" s="471">
        <v>11890</v>
      </c>
      <c r="AA504" s="471">
        <v>4910</v>
      </c>
      <c r="AB504" s="471">
        <v>16030</v>
      </c>
    </row>
    <row r="505" spans="1:28">
      <c r="A505" s="452">
        <v>13410</v>
      </c>
      <c r="B505" s="452" t="s">
        <v>803</v>
      </c>
      <c r="E505" s="507">
        <v>2</v>
      </c>
      <c r="F505" s="507" t="s">
        <v>353</v>
      </c>
      <c r="G505" s="507">
        <v>1</v>
      </c>
      <c r="H505" s="507" t="s">
        <v>521</v>
      </c>
      <c r="I505" s="507">
        <v>1</v>
      </c>
      <c r="J505" s="507" t="s">
        <v>473</v>
      </c>
      <c r="K505" s="507">
        <v>1</v>
      </c>
      <c r="L505" s="507" t="s">
        <v>496</v>
      </c>
      <c r="M505" s="471">
        <v>39240</v>
      </c>
      <c r="N505" s="471">
        <v>25470</v>
      </c>
      <c r="O505" s="471">
        <v>23870</v>
      </c>
      <c r="P505" s="471">
        <v>6520</v>
      </c>
      <c r="Q505" s="471">
        <v>10440</v>
      </c>
      <c r="R505" s="471">
        <v>13090</v>
      </c>
      <c r="S505" s="471">
        <v>1270</v>
      </c>
      <c r="T505" s="471">
        <v>2610</v>
      </c>
      <c r="U505" s="471">
        <v>20140</v>
      </c>
      <c r="V505" s="471">
        <v>550</v>
      </c>
      <c r="W505" s="471">
        <v>540</v>
      </c>
      <c r="X505" s="471">
        <v>10140</v>
      </c>
      <c r="Y505" s="471">
        <v>5860</v>
      </c>
      <c r="Z505" s="471">
        <v>8960</v>
      </c>
      <c r="AA505" s="471">
        <v>1820</v>
      </c>
      <c r="AB505" s="471">
        <v>13770</v>
      </c>
    </row>
    <row r="506" spans="1:28">
      <c r="A506" s="452">
        <v>13411</v>
      </c>
      <c r="B506" s="452" t="s">
        <v>803</v>
      </c>
      <c r="E506" s="507">
        <v>2</v>
      </c>
      <c r="F506" s="507" t="s">
        <v>353</v>
      </c>
      <c r="G506" s="507">
        <v>1</v>
      </c>
      <c r="H506" s="507" t="s">
        <v>521</v>
      </c>
      <c r="I506" s="507">
        <v>1</v>
      </c>
      <c r="J506" s="507" t="s">
        <v>473</v>
      </c>
      <c r="K506" s="507">
        <v>1</v>
      </c>
      <c r="L506" s="507" t="s">
        <v>500</v>
      </c>
      <c r="M506" s="471">
        <v>1290</v>
      </c>
      <c r="N506" s="471">
        <v>770</v>
      </c>
      <c r="O506" s="471">
        <v>690</v>
      </c>
      <c r="P506" s="471">
        <v>240</v>
      </c>
      <c r="Q506" s="471">
        <v>270</v>
      </c>
      <c r="R506" s="471">
        <v>330</v>
      </c>
      <c r="S506" s="471">
        <v>30</v>
      </c>
      <c r="T506" s="471">
        <v>50</v>
      </c>
      <c r="U506" s="471">
        <v>670</v>
      </c>
      <c r="V506" s="471">
        <v>50</v>
      </c>
      <c r="W506" s="471">
        <v>30</v>
      </c>
      <c r="X506" s="471">
        <v>280</v>
      </c>
      <c r="Y506" s="471">
        <v>80</v>
      </c>
      <c r="Z506" s="471">
        <v>150</v>
      </c>
      <c r="AA506" s="471">
        <v>120</v>
      </c>
      <c r="AB506" s="471">
        <v>510</v>
      </c>
    </row>
    <row r="507" spans="1:28">
      <c r="A507" s="452">
        <v>13412</v>
      </c>
      <c r="B507" s="452" t="s">
        <v>803</v>
      </c>
      <c r="E507" s="507">
        <v>2</v>
      </c>
      <c r="F507" s="507" t="s">
        <v>353</v>
      </c>
      <c r="G507" s="507">
        <v>1</v>
      </c>
      <c r="H507" s="507" t="s">
        <v>521</v>
      </c>
      <c r="I507" s="507">
        <v>1</v>
      </c>
      <c r="J507" s="507" t="s">
        <v>473</v>
      </c>
      <c r="K507" s="507">
        <v>1</v>
      </c>
      <c r="L507" s="507" t="s">
        <v>501</v>
      </c>
      <c r="M507" s="471">
        <v>6430</v>
      </c>
      <c r="N507" s="471">
        <v>4700</v>
      </c>
      <c r="O507" s="471">
        <v>2880</v>
      </c>
      <c r="P507" s="471">
        <v>540</v>
      </c>
      <c r="Q507" s="471">
        <v>1350</v>
      </c>
      <c r="R507" s="471">
        <v>2420</v>
      </c>
      <c r="S507" s="471">
        <v>30</v>
      </c>
      <c r="T507" s="471">
        <v>180</v>
      </c>
      <c r="U507" s="471">
        <v>290</v>
      </c>
      <c r="V507" s="471">
        <v>100</v>
      </c>
      <c r="W507" s="471">
        <v>20</v>
      </c>
      <c r="X507" s="471">
        <v>2000</v>
      </c>
      <c r="Y507" s="471">
        <v>2770</v>
      </c>
      <c r="Z507" s="471">
        <v>2780</v>
      </c>
      <c r="AA507" s="471">
        <v>2970</v>
      </c>
      <c r="AB507" s="471">
        <v>1730</v>
      </c>
    </row>
    <row r="508" spans="1:28">
      <c r="A508" s="452">
        <v>13413</v>
      </c>
      <c r="B508" s="452" t="s">
        <v>803</v>
      </c>
      <c r="E508" s="507">
        <v>2</v>
      </c>
      <c r="F508" s="507" t="s">
        <v>353</v>
      </c>
      <c r="G508" s="507">
        <v>1</v>
      </c>
      <c r="H508" s="507" t="s">
        <v>521</v>
      </c>
      <c r="I508" s="507">
        <v>1</v>
      </c>
      <c r="J508" s="507" t="s">
        <v>473</v>
      </c>
      <c r="K508" s="507">
        <v>1</v>
      </c>
      <c r="L508" s="507" t="s">
        <v>509</v>
      </c>
      <c r="M508" s="471">
        <v>20</v>
      </c>
      <c r="N508" s="475" t="s">
        <v>58</v>
      </c>
      <c r="O508" s="475" t="s">
        <v>58</v>
      </c>
      <c r="P508" s="475" t="s">
        <v>58</v>
      </c>
      <c r="Q508" s="475" t="s">
        <v>58</v>
      </c>
      <c r="R508" s="475" t="s">
        <v>58</v>
      </c>
      <c r="S508" s="475" t="s">
        <v>58</v>
      </c>
      <c r="T508" s="475" t="s">
        <v>58</v>
      </c>
      <c r="U508" s="475" t="s">
        <v>58</v>
      </c>
      <c r="V508" s="475" t="s">
        <v>58</v>
      </c>
      <c r="W508" s="475" t="s">
        <v>58</v>
      </c>
      <c r="X508" s="475" t="s">
        <v>58</v>
      </c>
      <c r="Y508" s="475" t="s">
        <v>58</v>
      </c>
      <c r="Z508" s="475" t="s">
        <v>58</v>
      </c>
      <c r="AA508" s="475" t="s">
        <v>58</v>
      </c>
      <c r="AB508" s="471">
        <v>20</v>
      </c>
    </row>
    <row r="509" spans="1:28">
      <c r="A509" s="452">
        <v>13414</v>
      </c>
      <c r="B509" s="452" t="s">
        <v>803</v>
      </c>
      <c r="E509" s="507">
        <v>2</v>
      </c>
      <c r="F509" s="507" t="s">
        <v>353</v>
      </c>
      <c r="G509" s="507">
        <v>1</v>
      </c>
      <c r="H509" s="507" t="s">
        <v>521</v>
      </c>
      <c r="I509" s="507">
        <v>1</v>
      </c>
      <c r="J509" s="507" t="s">
        <v>474</v>
      </c>
      <c r="K509" s="507">
        <v>1</v>
      </c>
      <c r="L509" s="507" t="s">
        <v>304</v>
      </c>
      <c r="M509" s="471">
        <v>13980</v>
      </c>
      <c r="N509" s="471">
        <v>6210</v>
      </c>
      <c r="O509" s="471">
        <v>4350</v>
      </c>
      <c r="P509" s="471">
        <v>1060</v>
      </c>
      <c r="Q509" s="471">
        <v>2580</v>
      </c>
      <c r="R509" s="471">
        <v>2510</v>
      </c>
      <c r="S509" s="471">
        <v>800</v>
      </c>
      <c r="T509" s="471">
        <v>820</v>
      </c>
      <c r="U509" s="471">
        <v>2030</v>
      </c>
      <c r="V509" s="471">
        <v>370</v>
      </c>
      <c r="W509" s="471">
        <v>80</v>
      </c>
      <c r="X509" s="471">
        <v>1890</v>
      </c>
      <c r="Y509" s="471">
        <v>2400</v>
      </c>
      <c r="Z509" s="471">
        <v>2700</v>
      </c>
      <c r="AA509" s="471">
        <v>1960</v>
      </c>
      <c r="AB509" s="471">
        <v>7780</v>
      </c>
    </row>
    <row r="510" spans="1:28">
      <c r="A510" s="452">
        <v>13415</v>
      </c>
      <c r="B510" s="452" t="s">
        <v>803</v>
      </c>
      <c r="E510" s="507">
        <v>2</v>
      </c>
      <c r="F510" s="507" t="s">
        <v>353</v>
      </c>
      <c r="G510" s="507">
        <v>1</v>
      </c>
      <c r="H510" s="507" t="s">
        <v>521</v>
      </c>
      <c r="I510" s="507">
        <v>1</v>
      </c>
      <c r="J510" s="507" t="s">
        <v>474</v>
      </c>
      <c r="K510" s="507">
        <v>1</v>
      </c>
      <c r="L510" s="507" t="s">
        <v>496</v>
      </c>
      <c r="M510" s="471">
        <v>1890</v>
      </c>
      <c r="N510" s="471">
        <v>810</v>
      </c>
      <c r="O510" s="471">
        <v>740</v>
      </c>
      <c r="P510" s="471">
        <v>60</v>
      </c>
      <c r="Q510" s="471">
        <v>190</v>
      </c>
      <c r="R510" s="471">
        <v>200</v>
      </c>
      <c r="S510" s="471">
        <v>20</v>
      </c>
      <c r="T510" s="471">
        <v>140</v>
      </c>
      <c r="U510" s="471">
        <v>600</v>
      </c>
      <c r="V510" s="471">
        <v>20</v>
      </c>
      <c r="W510" s="471">
        <v>20</v>
      </c>
      <c r="X510" s="471">
        <v>170</v>
      </c>
      <c r="Y510" s="471">
        <v>130</v>
      </c>
      <c r="Z510" s="471">
        <v>130</v>
      </c>
      <c r="AA510" s="471">
        <v>40</v>
      </c>
      <c r="AB510" s="471">
        <v>1080</v>
      </c>
    </row>
    <row r="511" spans="1:28">
      <c r="A511" s="452">
        <v>13416</v>
      </c>
      <c r="B511" s="452" t="s">
        <v>803</v>
      </c>
      <c r="E511" s="507">
        <v>2</v>
      </c>
      <c r="F511" s="507" t="s">
        <v>353</v>
      </c>
      <c r="G511" s="507">
        <v>1</v>
      </c>
      <c r="H511" s="507" t="s">
        <v>521</v>
      </c>
      <c r="I511" s="507">
        <v>1</v>
      </c>
      <c r="J511" s="507" t="s">
        <v>474</v>
      </c>
      <c r="K511" s="507">
        <v>1</v>
      </c>
      <c r="L511" s="507" t="s">
        <v>500</v>
      </c>
      <c r="M511" s="471">
        <v>640</v>
      </c>
      <c r="N511" s="471">
        <v>190</v>
      </c>
      <c r="O511" s="471">
        <v>170</v>
      </c>
      <c r="P511" s="471">
        <v>50</v>
      </c>
      <c r="Q511" s="471">
        <v>50</v>
      </c>
      <c r="R511" s="471">
        <v>40</v>
      </c>
      <c r="S511" s="471">
        <v>20</v>
      </c>
      <c r="T511" s="471">
        <v>20</v>
      </c>
      <c r="U511" s="471">
        <v>170</v>
      </c>
      <c r="V511" s="475" t="s">
        <v>58</v>
      </c>
      <c r="W511" s="475" t="s">
        <v>58</v>
      </c>
      <c r="X511" s="471">
        <v>20</v>
      </c>
      <c r="Y511" s="475" t="s">
        <v>58</v>
      </c>
      <c r="Z511" s="471">
        <v>20</v>
      </c>
      <c r="AA511" s="471">
        <v>40</v>
      </c>
      <c r="AB511" s="471">
        <v>450</v>
      </c>
    </row>
    <row r="512" spans="1:28">
      <c r="A512" s="452">
        <v>13417</v>
      </c>
      <c r="B512" s="452" t="s">
        <v>803</v>
      </c>
      <c r="E512" s="507">
        <v>2</v>
      </c>
      <c r="F512" s="507" t="s">
        <v>353</v>
      </c>
      <c r="G512" s="507">
        <v>1</v>
      </c>
      <c r="H512" s="507" t="s">
        <v>521</v>
      </c>
      <c r="I512" s="507">
        <v>1</v>
      </c>
      <c r="J512" s="507" t="s">
        <v>474</v>
      </c>
      <c r="K512" s="507">
        <v>1</v>
      </c>
      <c r="L512" s="507" t="s">
        <v>501</v>
      </c>
      <c r="M512" s="471">
        <v>11450</v>
      </c>
      <c r="N512" s="471">
        <v>5200</v>
      </c>
      <c r="O512" s="471">
        <v>3440</v>
      </c>
      <c r="P512" s="471">
        <v>960</v>
      </c>
      <c r="Q512" s="471">
        <v>2340</v>
      </c>
      <c r="R512" s="471">
        <v>2270</v>
      </c>
      <c r="S512" s="471">
        <v>760</v>
      </c>
      <c r="T512" s="471">
        <v>660</v>
      </c>
      <c r="U512" s="471">
        <v>1250</v>
      </c>
      <c r="V512" s="471">
        <v>360</v>
      </c>
      <c r="W512" s="471">
        <v>60</v>
      </c>
      <c r="X512" s="471">
        <v>1700</v>
      </c>
      <c r="Y512" s="471">
        <v>2270</v>
      </c>
      <c r="Z512" s="471">
        <v>2540</v>
      </c>
      <c r="AA512" s="471">
        <v>1880</v>
      </c>
      <c r="AB512" s="471">
        <v>6250</v>
      </c>
    </row>
    <row r="513" spans="1:28">
      <c r="A513" s="452">
        <v>13418</v>
      </c>
      <c r="B513" s="452" t="s">
        <v>803</v>
      </c>
      <c r="E513" s="507">
        <v>2</v>
      </c>
      <c r="F513" s="507" t="s">
        <v>353</v>
      </c>
      <c r="G513" s="507">
        <v>1</v>
      </c>
      <c r="H513" s="507" t="s">
        <v>521</v>
      </c>
      <c r="I513" s="507">
        <v>1</v>
      </c>
      <c r="J513" s="507" t="s">
        <v>474</v>
      </c>
      <c r="K513" s="507">
        <v>1</v>
      </c>
      <c r="L513" s="507" t="s">
        <v>509</v>
      </c>
      <c r="M513" s="475" t="s">
        <v>58</v>
      </c>
      <c r="N513" s="475" t="s">
        <v>58</v>
      </c>
      <c r="O513" s="475" t="s">
        <v>58</v>
      </c>
      <c r="P513" s="475" t="s">
        <v>58</v>
      </c>
      <c r="Q513" s="475" t="s">
        <v>58</v>
      </c>
      <c r="R513" s="475" t="s">
        <v>58</v>
      </c>
      <c r="S513" s="475" t="s">
        <v>58</v>
      </c>
      <c r="T513" s="475" t="s">
        <v>58</v>
      </c>
      <c r="U513" s="475" t="s">
        <v>58</v>
      </c>
      <c r="V513" s="475" t="s">
        <v>58</v>
      </c>
      <c r="W513" s="475" t="s">
        <v>58</v>
      </c>
      <c r="X513" s="475" t="s">
        <v>58</v>
      </c>
      <c r="Y513" s="475" t="s">
        <v>58</v>
      </c>
      <c r="Z513" s="475" t="s">
        <v>58</v>
      </c>
      <c r="AA513" s="475" t="s">
        <v>58</v>
      </c>
      <c r="AB513" s="475" t="s">
        <v>58</v>
      </c>
    </row>
    <row r="514" spans="1:28">
      <c r="A514" s="452">
        <v>13419</v>
      </c>
      <c r="B514" s="452" t="s">
        <v>803</v>
      </c>
      <c r="E514" s="507">
        <v>2</v>
      </c>
      <c r="F514" s="507" t="s">
        <v>353</v>
      </c>
      <c r="G514" s="507">
        <v>1</v>
      </c>
      <c r="H514" s="507" t="s">
        <v>522</v>
      </c>
      <c r="I514" s="507">
        <v>1</v>
      </c>
      <c r="J514" s="507" t="s">
        <v>304</v>
      </c>
      <c r="K514" s="507">
        <v>1</v>
      </c>
      <c r="L514" s="507" t="s">
        <v>304</v>
      </c>
      <c r="M514" s="471">
        <v>750</v>
      </c>
      <c r="N514" s="471">
        <v>340</v>
      </c>
      <c r="O514" s="471">
        <v>340</v>
      </c>
      <c r="P514" s="471">
        <v>120</v>
      </c>
      <c r="Q514" s="471">
        <v>70</v>
      </c>
      <c r="R514" s="471">
        <v>120</v>
      </c>
      <c r="S514" s="475" t="s">
        <v>58</v>
      </c>
      <c r="T514" s="471">
        <v>80</v>
      </c>
      <c r="U514" s="471">
        <v>290</v>
      </c>
      <c r="V514" s="475" t="s">
        <v>58</v>
      </c>
      <c r="W514" s="475" t="s">
        <v>58</v>
      </c>
      <c r="X514" s="471">
        <v>110</v>
      </c>
      <c r="Y514" s="471">
        <v>30</v>
      </c>
      <c r="Z514" s="471">
        <v>30</v>
      </c>
      <c r="AA514" s="471">
        <v>30</v>
      </c>
      <c r="AB514" s="471">
        <v>360</v>
      </c>
    </row>
    <row r="515" spans="1:28">
      <c r="A515" s="452">
        <v>13420</v>
      </c>
      <c r="B515" s="452" t="s">
        <v>803</v>
      </c>
      <c r="E515" s="507">
        <v>2</v>
      </c>
      <c r="F515" s="507" t="s">
        <v>353</v>
      </c>
      <c r="G515" s="507">
        <v>1</v>
      </c>
      <c r="H515" s="507" t="s">
        <v>549</v>
      </c>
      <c r="I515" s="507">
        <v>1</v>
      </c>
      <c r="J515" s="507" t="s">
        <v>304</v>
      </c>
      <c r="K515" s="507">
        <v>1</v>
      </c>
      <c r="L515" s="507" t="s">
        <v>304</v>
      </c>
      <c r="M515" s="471">
        <v>4190</v>
      </c>
      <c r="N515" s="471">
        <v>3420</v>
      </c>
      <c r="O515" s="471">
        <v>2540</v>
      </c>
      <c r="P515" s="471">
        <v>820</v>
      </c>
      <c r="Q515" s="471">
        <v>1750</v>
      </c>
      <c r="R515" s="471">
        <v>2320</v>
      </c>
      <c r="S515" s="471">
        <v>710</v>
      </c>
      <c r="T515" s="471">
        <v>630</v>
      </c>
      <c r="U515" s="471">
        <v>560</v>
      </c>
      <c r="V515" s="471">
        <v>310</v>
      </c>
      <c r="W515" s="471">
        <v>30</v>
      </c>
      <c r="X515" s="471">
        <v>1920</v>
      </c>
      <c r="Y515" s="471">
        <v>2360</v>
      </c>
      <c r="Z515" s="471">
        <v>2480</v>
      </c>
      <c r="AA515" s="471">
        <v>2450</v>
      </c>
      <c r="AB515" s="471">
        <v>770</v>
      </c>
    </row>
    <row r="516" spans="1:28">
      <c r="A516" s="452">
        <v>13421</v>
      </c>
      <c r="B516" s="452" t="s">
        <v>803</v>
      </c>
      <c r="E516" s="507">
        <v>2</v>
      </c>
      <c r="F516" s="507" t="s">
        <v>354</v>
      </c>
      <c r="G516" s="507">
        <v>1</v>
      </c>
      <c r="H516" s="507" t="s">
        <v>304</v>
      </c>
      <c r="I516" s="507">
        <v>1</v>
      </c>
      <c r="J516" s="507" t="s">
        <v>304</v>
      </c>
      <c r="K516" s="507">
        <v>1</v>
      </c>
      <c r="L516" s="507" t="s">
        <v>304</v>
      </c>
      <c r="M516" s="471">
        <v>17120</v>
      </c>
      <c r="N516" s="471">
        <v>10530</v>
      </c>
      <c r="O516" s="471">
        <v>9290</v>
      </c>
      <c r="P516" s="471">
        <v>2250</v>
      </c>
      <c r="Q516" s="471">
        <v>4650</v>
      </c>
      <c r="R516" s="471">
        <v>5030</v>
      </c>
      <c r="S516" s="471">
        <v>710</v>
      </c>
      <c r="T516" s="471">
        <v>1600</v>
      </c>
      <c r="U516" s="471">
        <v>7070</v>
      </c>
      <c r="V516" s="471">
        <v>280</v>
      </c>
      <c r="W516" s="471">
        <v>150</v>
      </c>
      <c r="X516" s="471">
        <v>3560</v>
      </c>
      <c r="Y516" s="471">
        <v>2860</v>
      </c>
      <c r="Z516" s="471">
        <v>3370</v>
      </c>
      <c r="AA516" s="471">
        <v>1410</v>
      </c>
      <c r="AB516" s="471">
        <v>6350</v>
      </c>
    </row>
    <row r="517" spans="1:28">
      <c r="A517" s="452">
        <v>13422</v>
      </c>
      <c r="B517" s="452" t="s">
        <v>803</v>
      </c>
      <c r="E517" s="507">
        <v>2</v>
      </c>
      <c r="F517" s="507" t="s">
        <v>354</v>
      </c>
      <c r="G517" s="507">
        <v>1</v>
      </c>
      <c r="H517" s="507" t="s">
        <v>521</v>
      </c>
      <c r="I517" s="507">
        <v>1</v>
      </c>
      <c r="J517" s="507" t="s">
        <v>304</v>
      </c>
      <c r="K517" s="507">
        <v>1</v>
      </c>
      <c r="L517" s="507" t="s">
        <v>304</v>
      </c>
      <c r="M517" s="471">
        <v>16810</v>
      </c>
      <c r="N517" s="471">
        <v>10330</v>
      </c>
      <c r="O517" s="471">
        <v>9100</v>
      </c>
      <c r="P517" s="471">
        <v>2180</v>
      </c>
      <c r="Q517" s="471">
        <v>4550</v>
      </c>
      <c r="R517" s="471">
        <v>4910</v>
      </c>
      <c r="S517" s="471">
        <v>700</v>
      </c>
      <c r="T517" s="471">
        <v>1530</v>
      </c>
      <c r="U517" s="471">
        <v>6940</v>
      </c>
      <c r="V517" s="471">
        <v>260</v>
      </c>
      <c r="W517" s="471">
        <v>150</v>
      </c>
      <c r="X517" s="471">
        <v>3500</v>
      </c>
      <c r="Y517" s="471">
        <v>2810</v>
      </c>
      <c r="Z517" s="471">
        <v>3290</v>
      </c>
      <c r="AA517" s="471">
        <v>1390</v>
      </c>
      <c r="AB517" s="471">
        <v>6260</v>
      </c>
    </row>
    <row r="518" spans="1:28">
      <c r="A518" s="452">
        <v>13423</v>
      </c>
      <c r="B518" s="452" t="s">
        <v>803</v>
      </c>
      <c r="E518" s="507">
        <v>2</v>
      </c>
      <c r="F518" s="507" t="s">
        <v>354</v>
      </c>
      <c r="G518" s="507">
        <v>1</v>
      </c>
      <c r="H518" s="507" t="s">
        <v>521</v>
      </c>
      <c r="I518" s="507">
        <v>1</v>
      </c>
      <c r="J518" s="507" t="s">
        <v>304</v>
      </c>
      <c r="K518" s="507">
        <v>1</v>
      </c>
      <c r="L518" s="507" t="s">
        <v>496</v>
      </c>
      <c r="M518" s="471">
        <v>13210</v>
      </c>
      <c r="N518" s="471">
        <v>8980</v>
      </c>
      <c r="O518" s="471">
        <v>8410</v>
      </c>
      <c r="P518" s="471">
        <v>2110</v>
      </c>
      <c r="Q518" s="471">
        <v>4270</v>
      </c>
      <c r="R518" s="471">
        <v>4680</v>
      </c>
      <c r="S518" s="471">
        <v>700</v>
      </c>
      <c r="T518" s="471">
        <v>1490</v>
      </c>
      <c r="U518" s="471">
        <v>6480</v>
      </c>
      <c r="V518" s="471">
        <v>260</v>
      </c>
      <c r="W518" s="471">
        <v>150</v>
      </c>
      <c r="X518" s="471">
        <v>3320</v>
      </c>
      <c r="Y518" s="471">
        <v>2230</v>
      </c>
      <c r="Z518" s="471">
        <v>3000</v>
      </c>
      <c r="AA518" s="471">
        <v>1280</v>
      </c>
      <c r="AB518" s="471">
        <v>4120</v>
      </c>
    </row>
    <row r="519" spans="1:28">
      <c r="A519" s="452">
        <v>13424</v>
      </c>
      <c r="B519" s="452" t="s">
        <v>803</v>
      </c>
      <c r="E519" s="507">
        <v>2</v>
      </c>
      <c r="F519" s="507" t="s">
        <v>354</v>
      </c>
      <c r="G519" s="507">
        <v>1</v>
      </c>
      <c r="H519" s="507" t="s">
        <v>521</v>
      </c>
      <c r="I519" s="507">
        <v>1</v>
      </c>
      <c r="J519" s="507" t="s">
        <v>304</v>
      </c>
      <c r="K519" s="507">
        <v>1</v>
      </c>
      <c r="L519" s="507" t="s">
        <v>500</v>
      </c>
      <c r="M519" s="471">
        <v>290</v>
      </c>
      <c r="N519" s="471">
        <v>130</v>
      </c>
      <c r="O519" s="471">
        <v>120</v>
      </c>
      <c r="P519" s="471">
        <v>30</v>
      </c>
      <c r="Q519" s="471">
        <v>20</v>
      </c>
      <c r="R519" s="471">
        <v>20</v>
      </c>
      <c r="S519" s="475" t="s">
        <v>58</v>
      </c>
      <c r="T519" s="471">
        <v>30</v>
      </c>
      <c r="U519" s="471">
        <v>70</v>
      </c>
      <c r="V519" s="475" t="s">
        <v>58</v>
      </c>
      <c r="W519" s="475" t="s">
        <v>58</v>
      </c>
      <c r="X519" s="471">
        <v>20</v>
      </c>
      <c r="Y519" s="471">
        <v>10</v>
      </c>
      <c r="Z519" s="471">
        <v>10</v>
      </c>
      <c r="AA519" s="471">
        <v>10</v>
      </c>
      <c r="AB519" s="471">
        <v>150</v>
      </c>
    </row>
    <row r="520" spans="1:28">
      <c r="A520" s="452">
        <v>13425</v>
      </c>
      <c r="B520" s="452" t="s">
        <v>803</v>
      </c>
      <c r="E520" s="507">
        <v>2</v>
      </c>
      <c r="F520" s="507" t="s">
        <v>354</v>
      </c>
      <c r="G520" s="507">
        <v>1</v>
      </c>
      <c r="H520" s="507" t="s">
        <v>521</v>
      </c>
      <c r="I520" s="507">
        <v>1</v>
      </c>
      <c r="J520" s="507" t="s">
        <v>304</v>
      </c>
      <c r="K520" s="507">
        <v>1</v>
      </c>
      <c r="L520" s="507" t="s">
        <v>501</v>
      </c>
      <c r="M520" s="471">
        <v>3310</v>
      </c>
      <c r="N520" s="471">
        <v>1220</v>
      </c>
      <c r="O520" s="471">
        <v>570</v>
      </c>
      <c r="P520" s="471">
        <v>40</v>
      </c>
      <c r="Q520" s="471">
        <v>250</v>
      </c>
      <c r="R520" s="471">
        <v>210</v>
      </c>
      <c r="S520" s="475" t="s">
        <v>58</v>
      </c>
      <c r="T520" s="471">
        <v>20</v>
      </c>
      <c r="U520" s="471">
        <v>390</v>
      </c>
      <c r="V520" s="475" t="s">
        <v>58</v>
      </c>
      <c r="W520" s="475" t="s">
        <v>58</v>
      </c>
      <c r="X520" s="471">
        <v>170</v>
      </c>
      <c r="Y520" s="471">
        <v>580</v>
      </c>
      <c r="Z520" s="471">
        <v>290</v>
      </c>
      <c r="AA520" s="471">
        <v>100</v>
      </c>
      <c r="AB520" s="471">
        <v>1990</v>
      </c>
    </row>
    <row r="521" spans="1:28">
      <c r="A521" s="452">
        <v>13426</v>
      </c>
      <c r="B521" s="452" t="s">
        <v>803</v>
      </c>
      <c r="E521" s="507">
        <v>2</v>
      </c>
      <c r="F521" s="507" t="s">
        <v>354</v>
      </c>
      <c r="G521" s="507">
        <v>1</v>
      </c>
      <c r="H521" s="507" t="s">
        <v>521</v>
      </c>
      <c r="I521" s="507">
        <v>1</v>
      </c>
      <c r="J521" s="507" t="s">
        <v>304</v>
      </c>
      <c r="K521" s="507">
        <v>1</v>
      </c>
      <c r="L521" s="507" t="s">
        <v>509</v>
      </c>
      <c r="M521" s="475" t="s">
        <v>58</v>
      </c>
      <c r="N521" s="475" t="s">
        <v>58</v>
      </c>
      <c r="O521" s="475" t="s">
        <v>58</v>
      </c>
      <c r="P521" s="475" t="s">
        <v>58</v>
      </c>
      <c r="Q521" s="475" t="s">
        <v>58</v>
      </c>
      <c r="R521" s="475" t="s">
        <v>58</v>
      </c>
      <c r="S521" s="475" t="s">
        <v>58</v>
      </c>
      <c r="T521" s="475" t="s">
        <v>58</v>
      </c>
      <c r="U521" s="475" t="s">
        <v>58</v>
      </c>
      <c r="V521" s="475" t="s">
        <v>58</v>
      </c>
      <c r="W521" s="475" t="s">
        <v>58</v>
      </c>
      <c r="X521" s="475" t="s">
        <v>58</v>
      </c>
      <c r="Y521" s="475" t="s">
        <v>58</v>
      </c>
      <c r="Z521" s="475" t="s">
        <v>58</v>
      </c>
      <c r="AA521" s="475" t="s">
        <v>58</v>
      </c>
      <c r="AB521" s="475" t="s">
        <v>58</v>
      </c>
    </row>
    <row r="522" spans="1:28">
      <c r="A522" s="452">
        <v>13427</v>
      </c>
      <c r="B522" s="452" t="s">
        <v>803</v>
      </c>
      <c r="E522" s="507">
        <v>2</v>
      </c>
      <c r="F522" s="507" t="s">
        <v>354</v>
      </c>
      <c r="G522" s="507">
        <v>1</v>
      </c>
      <c r="H522" s="507" t="s">
        <v>521</v>
      </c>
      <c r="I522" s="507">
        <v>1</v>
      </c>
      <c r="J522" s="507" t="s">
        <v>473</v>
      </c>
      <c r="K522" s="507">
        <v>1</v>
      </c>
      <c r="L522" s="507" t="s">
        <v>304</v>
      </c>
      <c r="M522" s="471">
        <v>12840</v>
      </c>
      <c r="N522" s="471">
        <v>8860</v>
      </c>
      <c r="O522" s="471">
        <v>8290</v>
      </c>
      <c r="P522" s="471">
        <v>2080</v>
      </c>
      <c r="Q522" s="471">
        <v>4190</v>
      </c>
      <c r="R522" s="471">
        <v>4660</v>
      </c>
      <c r="S522" s="471">
        <v>680</v>
      </c>
      <c r="T522" s="471">
        <v>1460</v>
      </c>
      <c r="U522" s="471">
        <v>6430</v>
      </c>
      <c r="V522" s="471">
        <v>250</v>
      </c>
      <c r="W522" s="471">
        <v>150</v>
      </c>
      <c r="X522" s="471">
        <v>3310</v>
      </c>
      <c r="Y522" s="471">
        <v>2220</v>
      </c>
      <c r="Z522" s="471">
        <v>2980</v>
      </c>
      <c r="AA522" s="471">
        <v>1260</v>
      </c>
      <c r="AB522" s="471">
        <v>3980</v>
      </c>
    </row>
    <row r="523" spans="1:28">
      <c r="A523" s="452">
        <v>13428</v>
      </c>
      <c r="B523" s="452" t="s">
        <v>803</v>
      </c>
      <c r="E523" s="507">
        <v>2</v>
      </c>
      <c r="F523" s="507" t="s">
        <v>354</v>
      </c>
      <c r="G523" s="507">
        <v>1</v>
      </c>
      <c r="H523" s="507" t="s">
        <v>521</v>
      </c>
      <c r="I523" s="507">
        <v>1</v>
      </c>
      <c r="J523" s="507" t="s">
        <v>473</v>
      </c>
      <c r="K523" s="507">
        <v>1</v>
      </c>
      <c r="L523" s="507" t="s">
        <v>496</v>
      </c>
      <c r="M523" s="471">
        <v>12810</v>
      </c>
      <c r="N523" s="471">
        <v>8840</v>
      </c>
      <c r="O523" s="471">
        <v>8260</v>
      </c>
      <c r="P523" s="471">
        <v>2080</v>
      </c>
      <c r="Q523" s="471">
        <v>4180</v>
      </c>
      <c r="R523" s="471">
        <v>4640</v>
      </c>
      <c r="S523" s="471">
        <v>680</v>
      </c>
      <c r="T523" s="471">
        <v>1460</v>
      </c>
      <c r="U523" s="471">
        <v>6410</v>
      </c>
      <c r="V523" s="471">
        <v>250</v>
      </c>
      <c r="W523" s="471">
        <v>150</v>
      </c>
      <c r="X523" s="471">
        <v>3310</v>
      </c>
      <c r="Y523" s="471">
        <v>2220</v>
      </c>
      <c r="Z523" s="471">
        <v>2980</v>
      </c>
      <c r="AA523" s="471">
        <v>1260</v>
      </c>
      <c r="AB523" s="471">
        <v>3980</v>
      </c>
    </row>
    <row r="524" spans="1:28">
      <c r="A524" s="452">
        <v>13429</v>
      </c>
      <c r="B524" s="452" t="s">
        <v>803</v>
      </c>
      <c r="E524" s="507">
        <v>2</v>
      </c>
      <c r="F524" s="507" t="s">
        <v>354</v>
      </c>
      <c r="G524" s="507">
        <v>1</v>
      </c>
      <c r="H524" s="507" t="s">
        <v>521</v>
      </c>
      <c r="I524" s="507">
        <v>1</v>
      </c>
      <c r="J524" s="507" t="s">
        <v>473</v>
      </c>
      <c r="K524" s="507">
        <v>1</v>
      </c>
      <c r="L524" s="507" t="s">
        <v>500</v>
      </c>
      <c r="M524" s="471">
        <v>30</v>
      </c>
      <c r="N524" s="471">
        <v>20</v>
      </c>
      <c r="O524" s="471">
        <v>20</v>
      </c>
      <c r="P524" s="475" t="s">
        <v>58</v>
      </c>
      <c r="Q524" s="471">
        <v>10</v>
      </c>
      <c r="R524" s="471">
        <v>20</v>
      </c>
      <c r="S524" s="475" t="s">
        <v>58</v>
      </c>
      <c r="T524" s="471">
        <v>10</v>
      </c>
      <c r="U524" s="471">
        <v>20</v>
      </c>
      <c r="V524" s="475" t="s">
        <v>58</v>
      </c>
      <c r="W524" s="475" t="s">
        <v>58</v>
      </c>
      <c r="X524" s="475" t="s">
        <v>58</v>
      </c>
      <c r="Y524" s="475" t="s">
        <v>58</v>
      </c>
      <c r="Z524" s="475" t="s">
        <v>58</v>
      </c>
      <c r="AA524" s="475" t="s">
        <v>58</v>
      </c>
      <c r="AB524" s="471">
        <v>10</v>
      </c>
    </row>
    <row r="525" spans="1:28">
      <c r="A525" s="452">
        <v>13430</v>
      </c>
      <c r="B525" s="452" t="s">
        <v>803</v>
      </c>
      <c r="E525" s="507">
        <v>2</v>
      </c>
      <c r="F525" s="507" t="s">
        <v>354</v>
      </c>
      <c r="G525" s="507">
        <v>1</v>
      </c>
      <c r="H525" s="507" t="s">
        <v>521</v>
      </c>
      <c r="I525" s="507">
        <v>1</v>
      </c>
      <c r="J525" s="507" t="s">
        <v>473</v>
      </c>
      <c r="K525" s="507">
        <v>1</v>
      </c>
      <c r="L525" s="507" t="s">
        <v>501</v>
      </c>
      <c r="M525" s="475" t="s">
        <v>58</v>
      </c>
      <c r="N525" s="475" t="s">
        <v>58</v>
      </c>
      <c r="O525" s="475" t="s">
        <v>58</v>
      </c>
      <c r="P525" s="475" t="s">
        <v>58</v>
      </c>
      <c r="Q525" s="475" t="s">
        <v>58</v>
      </c>
      <c r="R525" s="475" t="s">
        <v>58</v>
      </c>
      <c r="S525" s="475" t="s">
        <v>58</v>
      </c>
      <c r="T525" s="475" t="s">
        <v>58</v>
      </c>
      <c r="U525" s="475" t="s">
        <v>58</v>
      </c>
      <c r="V525" s="475" t="s">
        <v>58</v>
      </c>
      <c r="W525" s="475" t="s">
        <v>58</v>
      </c>
      <c r="X525" s="475" t="s">
        <v>58</v>
      </c>
      <c r="Y525" s="475" t="s">
        <v>58</v>
      </c>
      <c r="Z525" s="475" t="s">
        <v>58</v>
      </c>
      <c r="AA525" s="475" t="s">
        <v>58</v>
      </c>
      <c r="AB525" s="475" t="s">
        <v>58</v>
      </c>
    </row>
    <row r="526" spans="1:28">
      <c r="A526" s="452">
        <v>13431</v>
      </c>
      <c r="B526" s="452" t="s">
        <v>803</v>
      </c>
      <c r="E526" s="507">
        <v>2</v>
      </c>
      <c r="F526" s="507" t="s">
        <v>354</v>
      </c>
      <c r="G526" s="507">
        <v>1</v>
      </c>
      <c r="H526" s="507" t="s">
        <v>521</v>
      </c>
      <c r="I526" s="507">
        <v>1</v>
      </c>
      <c r="J526" s="507" t="s">
        <v>473</v>
      </c>
      <c r="K526" s="507">
        <v>1</v>
      </c>
      <c r="L526" s="507" t="s">
        <v>509</v>
      </c>
      <c r="M526" s="475" t="s">
        <v>58</v>
      </c>
      <c r="N526" s="475" t="s">
        <v>58</v>
      </c>
      <c r="O526" s="475" t="s">
        <v>58</v>
      </c>
      <c r="P526" s="475" t="s">
        <v>58</v>
      </c>
      <c r="Q526" s="475" t="s">
        <v>58</v>
      </c>
      <c r="R526" s="475" t="s">
        <v>58</v>
      </c>
      <c r="S526" s="475" t="s">
        <v>58</v>
      </c>
      <c r="T526" s="475" t="s">
        <v>58</v>
      </c>
      <c r="U526" s="475" t="s">
        <v>58</v>
      </c>
      <c r="V526" s="475" t="s">
        <v>58</v>
      </c>
      <c r="W526" s="475" t="s">
        <v>58</v>
      </c>
      <c r="X526" s="475" t="s">
        <v>58</v>
      </c>
      <c r="Y526" s="475" t="s">
        <v>58</v>
      </c>
      <c r="Z526" s="475" t="s">
        <v>58</v>
      </c>
      <c r="AA526" s="475" t="s">
        <v>58</v>
      </c>
      <c r="AB526" s="475" t="s">
        <v>58</v>
      </c>
    </row>
    <row r="527" spans="1:28">
      <c r="A527" s="452">
        <v>13432</v>
      </c>
      <c r="B527" s="452" t="s">
        <v>803</v>
      </c>
      <c r="E527" s="507">
        <v>2</v>
      </c>
      <c r="F527" s="507" t="s">
        <v>354</v>
      </c>
      <c r="G527" s="507">
        <v>1</v>
      </c>
      <c r="H527" s="507" t="s">
        <v>521</v>
      </c>
      <c r="I527" s="507">
        <v>1</v>
      </c>
      <c r="J527" s="507" t="s">
        <v>474</v>
      </c>
      <c r="K527" s="507">
        <v>1</v>
      </c>
      <c r="L527" s="507" t="s">
        <v>304</v>
      </c>
      <c r="M527" s="471">
        <v>3750</v>
      </c>
      <c r="N527" s="471">
        <v>1470</v>
      </c>
      <c r="O527" s="471">
        <v>810</v>
      </c>
      <c r="P527" s="471">
        <v>110</v>
      </c>
      <c r="Q527" s="471">
        <v>360</v>
      </c>
      <c r="R527" s="471">
        <v>250</v>
      </c>
      <c r="S527" s="471">
        <v>10</v>
      </c>
      <c r="T527" s="471">
        <v>60</v>
      </c>
      <c r="U527" s="471">
        <v>510</v>
      </c>
      <c r="V527" s="471">
        <v>10</v>
      </c>
      <c r="W527" s="471">
        <v>0</v>
      </c>
      <c r="X527" s="471">
        <v>190</v>
      </c>
      <c r="Y527" s="471">
        <v>590</v>
      </c>
      <c r="Z527" s="471">
        <v>310</v>
      </c>
      <c r="AA527" s="471">
        <v>120</v>
      </c>
      <c r="AB527" s="471">
        <v>2280</v>
      </c>
    </row>
    <row r="528" spans="1:28">
      <c r="A528" s="452">
        <v>13433</v>
      </c>
      <c r="B528" s="452" t="s">
        <v>803</v>
      </c>
      <c r="E528" s="507">
        <v>2</v>
      </c>
      <c r="F528" s="507" t="s">
        <v>354</v>
      </c>
      <c r="G528" s="507">
        <v>1</v>
      </c>
      <c r="H528" s="507" t="s">
        <v>521</v>
      </c>
      <c r="I528" s="507">
        <v>1</v>
      </c>
      <c r="J528" s="507" t="s">
        <v>474</v>
      </c>
      <c r="K528" s="507">
        <v>1</v>
      </c>
      <c r="L528" s="507" t="s">
        <v>496</v>
      </c>
      <c r="M528" s="471">
        <v>290</v>
      </c>
      <c r="N528" s="471">
        <v>140</v>
      </c>
      <c r="O528" s="471">
        <v>140</v>
      </c>
      <c r="P528" s="471">
        <v>30</v>
      </c>
      <c r="Q528" s="471">
        <v>100</v>
      </c>
      <c r="R528" s="471">
        <v>40</v>
      </c>
      <c r="S528" s="471">
        <v>10</v>
      </c>
      <c r="T528" s="471">
        <v>30</v>
      </c>
      <c r="U528" s="471">
        <v>70</v>
      </c>
      <c r="V528" s="471">
        <v>10</v>
      </c>
      <c r="W528" s="471">
        <v>0</v>
      </c>
      <c r="X528" s="471">
        <v>0</v>
      </c>
      <c r="Y528" s="471">
        <v>0</v>
      </c>
      <c r="Z528" s="471">
        <v>20</v>
      </c>
      <c r="AA528" s="471">
        <v>10</v>
      </c>
      <c r="AB528" s="471">
        <v>150</v>
      </c>
    </row>
    <row r="529" spans="1:28">
      <c r="A529" s="452">
        <v>13434</v>
      </c>
      <c r="B529" s="452" t="s">
        <v>803</v>
      </c>
      <c r="E529" s="507">
        <v>2</v>
      </c>
      <c r="F529" s="507" t="s">
        <v>354</v>
      </c>
      <c r="G529" s="507">
        <v>1</v>
      </c>
      <c r="H529" s="507" t="s">
        <v>521</v>
      </c>
      <c r="I529" s="507">
        <v>1</v>
      </c>
      <c r="J529" s="507" t="s">
        <v>474</v>
      </c>
      <c r="K529" s="507">
        <v>1</v>
      </c>
      <c r="L529" s="507" t="s">
        <v>500</v>
      </c>
      <c r="M529" s="471">
        <v>240</v>
      </c>
      <c r="N529" s="471">
        <v>100</v>
      </c>
      <c r="O529" s="471">
        <v>100</v>
      </c>
      <c r="P529" s="471">
        <v>30</v>
      </c>
      <c r="Q529" s="471">
        <v>10</v>
      </c>
      <c r="R529" s="475" t="s">
        <v>58</v>
      </c>
      <c r="S529" s="475" t="s">
        <v>58</v>
      </c>
      <c r="T529" s="471">
        <v>20</v>
      </c>
      <c r="U529" s="471">
        <v>60</v>
      </c>
      <c r="V529" s="475" t="s">
        <v>58</v>
      </c>
      <c r="W529" s="475" t="s">
        <v>58</v>
      </c>
      <c r="X529" s="471">
        <v>20</v>
      </c>
      <c r="Y529" s="471">
        <v>10</v>
      </c>
      <c r="Z529" s="471">
        <v>10</v>
      </c>
      <c r="AA529" s="471">
        <v>10</v>
      </c>
      <c r="AB529" s="471">
        <v>140</v>
      </c>
    </row>
    <row r="530" spans="1:28">
      <c r="A530" s="452">
        <v>13435</v>
      </c>
      <c r="B530" s="452" t="s">
        <v>803</v>
      </c>
      <c r="E530" s="507">
        <v>2</v>
      </c>
      <c r="F530" s="507" t="s">
        <v>354</v>
      </c>
      <c r="G530" s="507">
        <v>1</v>
      </c>
      <c r="H530" s="507" t="s">
        <v>521</v>
      </c>
      <c r="I530" s="507">
        <v>1</v>
      </c>
      <c r="J530" s="507" t="s">
        <v>474</v>
      </c>
      <c r="K530" s="507">
        <v>1</v>
      </c>
      <c r="L530" s="507" t="s">
        <v>501</v>
      </c>
      <c r="M530" s="471">
        <v>3220</v>
      </c>
      <c r="N530" s="471">
        <v>1220</v>
      </c>
      <c r="O530" s="471">
        <v>570</v>
      </c>
      <c r="P530" s="471">
        <v>40</v>
      </c>
      <c r="Q530" s="471">
        <v>250</v>
      </c>
      <c r="R530" s="471">
        <v>210</v>
      </c>
      <c r="S530" s="475" t="s">
        <v>58</v>
      </c>
      <c r="T530" s="471">
        <v>20</v>
      </c>
      <c r="U530" s="471">
        <v>390</v>
      </c>
      <c r="V530" s="475" t="s">
        <v>58</v>
      </c>
      <c r="W530" s="475" t="s">
        <v>58</v>
      </c>
      <c r="X530" s="471">
        <v>170</v>
      </c>
      <c r="Y530" s="471">
        <v>580</v>
      </c>
      <c r="Z530" s="471">
        <v>290</v>
      </c>
      <c r="AA530" s="471">
        <v>100</v>
      </c>
      <c r="AB530" s="471">
        <v>1990</v>
      </c>
    </row>
    <row r="531" spans="1:28">
      <c r="A531" s="452">
        <v>13436</v>
      </c>
      <c r="B531" s="452" t="s">
        <v>803</v>
      </c>
      <c r="E531" s="507">
        <v>2</v>
      </c>
      <c r="F531" s="507" t="s">
        <v>354</v>
      </c>
      <c r="G531" s="507">
        <v>1</v>
      </c>
      <c r="H531" s="507" t="s">
        <v>521</v>
      </c>
      <c r="I531" s="507">
        <v>1</v>
      </c>
      <c r="J531" s="507" t="s">
        <v>474</v>
      </c>
      <c r="K531" s="507">
        <v>1</v>
      </c>
      <c r="L531" s="507" t="s">
        <v>509</v>
      </c>
      <c r="M531" s="475" t="s">
        <v>58</v>
      </c>
      <c r="N531" s="475" t="s">
        <v>58</v>
      </c>
      <c r="O531" s="475" t="s">
        <v>58</v>
      </c>
      <c r="P531" s="475" t="s">
        <v>58</v>
      </c>
      <c r="Q531" s="475" t="s">
        <v>58</v>
      </c>
      <c r="R531" s="475" t="s">
        <v>58</v>
      </c>
      <c r="S531" s="475" t="s">
        <v>58</v>
      </c>
      <c r="T531" s="475" t="s">
        <v>58</v>
      </c>
      <c r="U531" s="475" t="s">
        <v>58</v>
      </c>
      <c r="V531" s="475" t="s">
        <v>58</v>
      </c>
      <c r="W531" s="475" t="s">
        <v>58</v>
      </c>
      <c r="X531" s="475" t="s">
        <v>58</v>
      </c>
      <c r="Y531" s="475" t="s">
        <v>58</v>
      </c>
      <c r="Z531" s="475" t="s">
        <v>58</v>
      </c>
      <c r="AA531" s="475" t="s">
        <v>58</v>
      </c>
      <c r="AB531" s="475" t="s">
        <v>58</v>
      </c>
    </row>
    <row r="532" spans="1:28">
      <c r="A532" s="452">
        <v>13437</v>
      </c>
      <c r="B532" s="452" t="s">
        <v>803</v>
      </c>
      <c r="E532" s="507">
        <v>2</v>
      </c>
      <c r="F532" s="507" t="s">
        <v>354</v>
      </c>
      <c r="G532" s="507">
        <v>1</v>
      </c>
      <c r="H532" s="507" t="s">
        <v>522</v>
      </c>
      <c r="I532" s="507">
        <v>1</v>
      </c>
      <c r="J532" s="507" t="s">
        <v>304</v>
      </c>
      <c r="K532" s="507">
        <v>1</v>
      </c>
      <c r="L532" s="507" t="s">
        <v>304</v>
      </c>
      <c r="M532" s="471">
        <v>310</v>
      </c>
      <c r="N532" s="471">
        <v>200</v>
      </c>
      <c r="O532" s="471">
        <v>190</v>
      </c>
      <c r="P532" s="471">
        <v>60</v>
      </c>
      <c r="Q532" s="471">
        <v>100</v>
      </c>
      <c r="R532" s="471">
        <v>130</v>
      </c>
      <c r="S532" s="471">
        <v>10</v>
      </c>
      <c r="T532" s="471">
        <v>70</v>
      </c>
      <c r="U532" s="471">
        <v>130</v>
      </c>
      <c r="V532" s="471">
        <v>10</v>
      </c>
      <c r="W532" s="475" t="s">
        <v>58</v>
      </c>
      <c r="X532" s="471">
        <v>50</v>
      </c>
      <c r="Y532" s="471">
        <v>50</v>
      </c>
      <c r="Z532" s="471">
        <v>80</v>
      </c>
      <c r="AA532" s="471">
        <v>20</v>
      </c>
      <c r="AB532" s="471">
        <v>90</v>
      </c>
    </row>
    <row r="533" spans="1:28">
      <c r="A533" s="452">
        <v>13438</v>
      </c>
      <c r="B533" s="452" t="s">
        <v>803</v>
      </c>
      <c r="E533" s="507">
        <v>2</v>
      </c>
      <c r="F533" s="507" t="s">
        <v>354</v>
      </c>
      <c r="G533" s="507">
        <v>1</v>
      </c>
      <c r="H533" s="507" t="s">
        <v>549</v>
      </c>
      <c r="I533" s="507">
        <v>1</v>
      </c>
      <c r="J533" s="507" t="s">
        <v>304</v>
      </c>
      <c r="K533" s="507">
        <v>1</v>
      </c>
      <c r="L533" s="507" t="s">
        <v>304</v>
      </c>
      <c r="M533" s="471">
        <v>90</v>
      </c>
      <c r="N533" s="471">
        <v>90</v>
      </c>
      <c r="O533" s="471">
        <v>90</v>
      </c>
      <c r="P533" s="471">
        <v>10</v>
      </c>
      <c r="Q533" s="471">
        <v>90</v>
      </c>
      <c r="R533" s="471">
        <v>80</v>
      </c>
      <c r="S533" s="475" t="s">
        <v>58</v>
      </c>
      <c r="T533" s="475" t="s">
        <v>58</v>
      </c>
      <c r="U533" s="471">
        <v>10</v>
      </c>
      <c r="V533" s="475" t="s">
        <v>58</v>
      </c>
      <c r="W533" s="475" t="s">
        <v>58</v>
      </c>
      <c r="X533" s="471">
        <v>10</v>
      </c>
      <c r="Y533" s="471">
        <v>10</v>
      </c>
      <c r="Z533" s="471">
        <v>10</v>
      </c>
      <c r="AA533" s="475" t="s">
        <v>58</v>
      </c>
      <c r="AB533" s="471">
        <v>10</v>
      </c>
    </row>
    <row r="534" spans="1:28">
      <c r="A534" s="452">
        <v>13439</v>
      </c>
      <c r="B534" s="452" t="s">
        <v>803</v>
      </c>
      <c r="E534" s="507">
        <v>2</v>
      </c>
      <c r="F534" s="507" t="s">
        <v>355</v>
      </c>
      <c r="G534" s="507">
        <v>1</v>
      </c>
      <c r="H534" s="507" t="s">
        <v>304</v>
      </c>
      <c r="I534" s="507">
        <v>1</v>
      </c>
      <c r="J534" s="507" t="s">
        <v>304</v>
      </c>
      <c r="K534" s="507">
        <v>1</v>
      </c>
      <c r="L534" s="507" t="s">
        <v>304</v>
      </c>
      <c r="M534" s="471">
        <v>39680</v>
      </c>
      <c r="N534" s="471">
        <v>22570</v>
      </c>
      <c r="O534" s="471">
        <v>19170</v>
      </c>
      <c r="P534" s="471">
        <v>6410</v>
      </c>
      <c r="Q534" s="471">
        <v>10390</v>
      </c>
      <c r="R534" s="471">
        <v>11400</v>
      </c>
      <c r="S534" s="471">
        <v>1540</v>
      </c>
      <c r="T534" s="471">
        <v>2740</v>
      </c>
      <c r="U534" s="471">
        <v>12530</v>
      </c>
      <c r="V534" s="471">
        <v>460</v>
      </c>
      <c r="W534" s="471">
        <v>470</v>
      </c>
      <c r="X534" s="471">
        <v>10020</v>
      </c>
      <c r="Y534" s="471">
        <v>7870</v>
      </c>
      <c r="Z534" s="471">
        <v>9110</v>
      </c>
      <c r="AA534" s="471">
        <v>4900</v>
      </c>
      <c r="AB534" s="471">
        <v>16710</v>
      </c>
    </row>
    <row r="535" spans="1:28">
      <c r="A535" s="452">
        <v>13440</v>
      </c>
      <c r="B535" s="452" t="s">
        <v>803</v>
      </c>
      <c r="E535" s="507">
        <v>2</v>
      </c>
      <c r="F535" s="507" t="s">
        <v>355</v>
      </c>
      <c r="G535" s="507">
        <v>1</v>
      </c>
      <c r="H535" s="507" t="s">
        <v>521</v>
      </c>
      <c r="I535" s="507">
        <v>1</v>
      </c>
      <c r="J535" s="507" t="s">
        <v>304</v>
      </c>
      <c r="K535" s="507">
        <v>1</v>
      </c>
      <c r="L535" s="507" t="s">
        <v>304</v>
      </c>
      <c r="M535" s="471">
        <v>39320</v>
      </c>
      <c r="N535" s="471">
        <v>22380</v>
      </c>
      <c r="O535" s="471">
        <v>18990</v>
      </c>
      <c r="P535" s="471">
        <v>6380</v>
      </c>
      <c r="Q535" s="471">
        <v>10290</v>
      </c>
      <c r="R535" s="471">
        <v>11310</v>
      </c>
      <c r="S535" s="471">
        <v>1490</v>
      </c>
      <c r="T535" s="471">
        <v>2680</v>
      </c>
      <c r="U535" s="471">
        <v>12410</v>
      </c>
      <c r="V535" s="471">
        <v>460</v>
      </c>
      <c r="W535" s="471">
        <v>470</v>
      </c>
      <c r="X535" s="471">
        <v>9930</v>
      </c>
      <c r="Y535" s="471">
        <v>7790</v>
      </c>
      <c r="Z535" s="471">
        <v>9020</v>
      </c>
      <c r="AA535" s="471">
        <v>4860</v>
      </c>
      <c r="AB535" s="471">
        <v>16550</v>
      </c>
    </row>
    <row r="536" spans="1:28">
      <c r="A536" s="452">
        <v>13441</v>
      </c>
      <c r="B536" s="452" t="s">
        <v>803</v>
      </c>
      <c r="E536" s="507">
        <v>2</v>
      </c>
      <c r="F536" s="507" t="s">
        <v>355</v>
      </c>
      <c r="G536" s="507">
        <v>1</v>
      </c>
      <c r="H536" s="507" t="s">
        <v>521</v>
      </c>
      <c r="I536" s="507">
        <v>1</v>
      </c>
      <c r="J536" s="507" t="s">
        <v>304</v>
      </c>
      <c r="K536" s="507">
        <v>1</v>
      </c>
      <c r="L536" s="507" t="s">
        <v>496</v>
      </c>
      <c r="M536" s="471">
        <v>24300</v>
      </c>
      <c r="N536" s="471">
        <v>15180</v>
      </c>
      <c r="O536" s="471">
        <v>14100</v>
      </c>
      <c r="P536" s="471">
        <v>4630</v>
      </c>
      <c r="Q536" s="471">
        <v>6880</v>
      </c>
      <c r="R536" s="471">
        <v>7820</v>
      </c>
      <c r="S536" s="471">
        <v>970</v>
      </c>
      <c r="T536" s="471">
        <v>1710</v>
      </c>
      <c r="U536" s="471">
        <v>11620</v>
      </c>
      <c r="V536" s="471">
        <v>370</v>
      </c>
      <c r="W536" s="471">
        <v>380</v>
      </c>
      <c r="X536" s="471">
        <v>6830</v>
      </c>
      <c r="Y536" s="471">
        <v>4340</v>
      </c>
      <c r="Z536" s="471">
        <v>5470</v>
      </c>
      <c r="AA536" s="471">
        <v>1430</v>
      </c>
      <c r="AB536" s="471">
        <v>8870</v>
      </c>
    </row>
    <row r="537" spans="1:28">
      <c r="A537" s="452">
        <v>13442</v>
      </c>
      <c r="B537" s="452" t="s">
        <v>803</v>
      </c>
      <c r="E537" s="507">
        <v>2</v>
      </c>
      <c r="F537" s="507" t="s">
        <v>355</v>
      </c>
      <c r="G537" s="507">
        <v>1</v>
      </c>
      <c r="H537" s="507" t="s">
        <v>521</v>
      </c>
      <c r="I537" s="507">
        <v>1</v>
      </c>
      <c r="J537" s="507" t="s">
        <v>304</v>
      </c>
      <c r="K537" s="507">
        <v>1</v>
      </c>
      <c r="L537" s="507" t="s">
        <v>500</v>
      </c>
      <c r="M537" s="471">
        <v>530</v>
      </c>
      <c r="N537" s="471">
        <v>250</v>
      </c>
      <c r="O537" s="471">
        <v>200</v>
      </c>
      <c r="P537" s="471">
        <v>60</v>
      </c>
      <c r="Q537" s="471">
        <v>30</v>
      </c>
      <c r="R537" s="471">
        <v>70</v>
      </c>
      <c r="S537" s="475" t="s">
        <v>58</v>
      </c>
      <c r="T537" s="471">
        <v>50</v>
      </c>
      <c r="U537" s="471">
        <v>120</v>
      </c>
      <c r="V537" s="475" t="s">
        <v>58</v>
      </c>
      <c r="W537" s="475" t="s">
        <v>58</v>
      </c>
      <c r="X537" s="471">
        <v>70</v>
      </c>
      <c r="Y537" s="471">
        <v>120</v>
      </c>
      <c r="Z537" s="471">
        <v>60</v>
      </c>
      <c r="AA537" s="471">
        <v>40</v>
      </c>
      <c r="AB537" s="471">
        <v>270</v>
      </c>
    </row>
    <row r="538" spans="1:28">
      <c r="A538" s="452">
        <v>13443</v>
      </c>
      <c r="B538" s="452" t="s">
        <v>803</v>
      </c>
      <c r="E538" s="507">
        <v>2</v>
      </c>
      <c r="F538" s="507" t="s">
        <v>355</v>
      </c>
      <c r="G538" s="507">
        <v>1</v>
      </c>
      <c r="H538" s="507" t="s">
        <v>521</v>
      </c>
      <c r="I538" s="507">
        <v>1</v>
      </c>
      <c r="J538" s="507" t="s">
        <v>304</v>
      </c>
      <c r="K538" s="507">
        <v>1</v>
      </c>
      <c r="L538" s="507" t="s">
        <v>501</v>
      </c>
      <c r="M538" s="471">
        <v>14490</v>
      </c>
      <c r="N538" s="471">
        <v>6950</v>
      </c>
      <c r="O538" s="471">
        <v>4690</v>
      </c>
      <c r="P538" s="471">
        <v>1680</v>
      </c>
      <c r="Q538" s="471">
        <v>3380</v>
      </c>
      <c r="R538" s="471">
        <v>3420</v>
      </c>
      <c r="S538" s="471">
        <v>520</v>
      </c>
      <c r="T538" s="471">
        <v>920</v>
      </c>
      <c r="U538" s="471">
        <v>670</v>
      </c>
      <c r="V538" s="471">
        <v>90</v>
      </c>
      <c r="W538" s="471">
        <v>90</v>
      </c>
      <c r="X538" s="471">
        <v>3040</v>
      </c>
      <c r="Y538" s="471">
        <v>3330</v>
      </c>
      <c r="Z538" s="471">
        <v>3490</v>
      </c>
      <c r="AA538" s="471">
        <v>3390</v>
      </c>
      <c r="AB538" s="471">
        <v>7410</v>
      </c>
    </row>
    <row r="539" spans="1:28">
      <c r="A539" s="452">
        <v>13444</v>
      </c>
      <c r="B539" s="452" t="s">
        <v>803</v>
      </c>
      <c r="E539" s="507">
        <v>2</v>
      </c>
      <c r="F539" s="507" t="s">
        <v>355</v>
      </c>
      <c r="G539" s="507">
        <v>1</v>
      </c>
      <c r="H539" s="507" t="s">
        <v>521</v>
      </c>
      <c r="I539" s="507">
        <v>1</v>
      </c>
      <c r="J539" s="507" t="s">
        <v>304</v>
      </c>
      <c r="K539" s="507">
        <v>1</v>
      </c>
      <c r="L539" s="507" t="s">
        <v>509</v>
      </c>
      <c r="M539" s="475" t="s">
        <v>58</v>
      </c>
      <c r="N539" s="475" t="s">
        <v>58</v>
      </c>
      <c r="O539" s="475" t="s">
        <v>58</v>
      </c>
      <c r="P539" s="475" t="s">
        <v>58</v>
      </c>
      <c r="Q539" s="475" t="s">
        <v>58</v>
      </c>
      <c r="R539" s="475" t="s">
        <v>58</v>
      </c>
      <c r="S539" s="475" t="s">
        <v>58</v>
      </c>
      <c r="T539" s="475" t="s">
        <v>58</v>
      </c>
      <c r="U539" s="475" t="s">
        <v>58</v>
      </c>
      <c r="V539" s="475" t="s">
        <v>58</v>
      </c>
      <c r="W539" s="475" t="s">
        <v>58</v>
      </c>
      <c r="X539" s="475" t="s">
        <v>58</v>
      </c>
      <c r="Y539" s="475" t="s">
        <v>58</v>
      </c>
      <c r="Z539" s="475" t="s">
        <v>58</v>
      </c>
      <c r="AA539" s="475" t="s">
        <v>58</v>
      </c>
      <c r="AB539" s="475" t="s">
        <v>58</v>
      </c>
    </row>
    <row r="540" spans="1:28">
      <c r="A540" s="452">
        <v>13445</v>
      </c>
      <c r="B540" s="452" t="s">
        <v>803</v>
      </c>
      <c r="E540" s="507">
        <v>2</v>
      </c>
      <c r="F540" s="507" t="s">
        <v>355</v>
      </c>
      <c r="G540" s="507">
        <v>1</v>
      </c>
      <c r="H540" s="507" t="s">
        <v>521</v>
      </c>
      <c r="I540" s="507">
        <v>1</v>
      </c>
      <c r="J540" s="507" t="s">
        <v>473</v>
      </c>
      <c r="K540" s="507">
        <v>1</v>
      </c>
      <c r="L540" s="507" t="s">
        <v>304</v>
      </c>
      <c r="M540" s="471">
        <v>30630</v>
      </c>
      <c r="N540" s="471">
        <v>19460</v>
      </c>
      <c r="O540" s="471">
        <v>16890</v>
      </c>
      <c r="P540" s="471">
        <v>5460</v>
      </c>
      <c r="Q540" s="471">
        <v>8780</v>
      </c>
      <c r="R540" s="471">
        <v>10060</v>
      </c>
      <c r="S540" s="471">
        <v>1170</v>
      </c>
      <c r="T540" s="471">
        <v>1930</v>
      </c>
      <c r="U540" s="471">
        <v>11760</v>
      </c>
      <c r="V540" s="471">
        <v>390</v>
      </c>
      <c r="W540" s="471">
        <v>390</v>
      </c>
      <c r="X540" s="471">
        <v>9130</v>
      </c>
      <c r="Y540" s="471">
        <v>7040</v>
      </c>
      <c r="Z540" s="471">
        <v>7820</v>
      </c>
      <c r="AA540" s="471">
        <v>4250</v>
      </c>
      <c r="AB540" s="471">
        <v>11170</v>
      </c>
    </row>
    <row r="541" spans="1:28">
      <c r="A541" s="452">
        <v>13446</v>
      </c>
      <c r="B541" s="452" t="s">
        <v>803</v>
      </c>
      <c r="E541" s="507">
        <v>2</v>
      </c>
      <c r="F541" s="507" t="s">
        <v>355</v>
      </c>
      <c r="G541" s="507">
        <v>1</v>
      </c>
      <c r="H541" s="507" t="s">
        <v>521</v>
      </c>
      <c r="I541" s="507">
        <v>1</v>
      </c>
      <c r="J541" s="507" t="s">
        <v>473</v>
      </c>
      <c r="K541" s="507">
        <v>1</v>
      </c>
      <c r="L541" s="507" t="s">
        <v>496</v>
      </c>
      <c r="M541" s="471">
        <v>23180</v>
      </c>
      <c r="N541" s="471">
        <v>14860</v>
      </c>
      <c r="O541" s="471">
        <v>13810</v>
      </c>
      <c r="P541" s="471">
        <v>4540</v>
      </c>
      <c r="Q541" s="471">
        <v>6810</v>
      </c>
      <c r="R541" s="471">
        <v>7760</v>
      </c>
      <c r="S541" s="471">
        <v>950</v>
      </c>
      <c r="T541" s="471">
        <v>1700</v>
      </c>
      <c r="U541" s="471">
        <v>11350</v>
      </c>
      <c r="V541" s="471">
        <v>370</v>
      </c>
      <c r="W541" s="471">
        <v>360</v>
      </c>
      <c r="X541" s="471">
        <v>6710</v>
      </c>
      <c r="Y541" s="471">
        <v>4330</v>
      </c>
      <c r="Z541" s="471">
        <v>5460</v>
      </c>
      <c r="AA541" s="471">
        <v>1430</v>
      </c>
      <c r="AB541" s="471">
        <v>8320</v>
      </c>
    </row>
    <row r="542" spans="1:28">
      <c r="A542" s="452">
        <v>13447</v>
      </c>
      <c r="B542" s="452" t="s">
        <v>803</v>
      </c>
      <c r="E542" s="507">
        <v>2</v>
      </c>
      <c r="F542" s="507" t="s">
        <v>355</v>
      </c>
      <c r="G542" s="507">
        <v>1</v>
      </c>
      <c r="H542" s="507" t="s">
        <v>521</v>
      </c>
      <c r="I542" s="507">
        <v>1</v>
      </c>
      <c r="J542" s="507" t="s">
        <v>473</v>
      </c>
      <c r="K542" s="507">
        <v>1</v>
      </c>
      <c r="L542" s="507" t="s">
        <v>500</v>
      </c>
      <c r="M542" s="471">
        <v>310</v>
      </c>
      <c r="N542" s="471">
        <v>150</v>
      </c>
      <c r="O542" s="471">
        <v>150</v>
      </c>
      <c r="P542" s="471">
        <v>20</v>
      </c>
      <c r="Q542" s="471">
        <v>30</v>
      </c>
      <c r="R542" s="471">
        <v>70</v>
      </c>
      <c r="S542" s="475" t="s">
        <v>58</v>
      </c>
      <c r="T542" s="475" t="s">
        <v>58</v>
      </c>
      <c r="U542" s="471">
        <v>120</v>
      </c>
      <c r="V542" s="475" t="s">
        <v>58</v>
      </c>
      <c r="W542" s="475" t="s">
        <v>58</v>
      </c>
      <c r="X542" s="471">
        <v>70</v>
      </c>
      <c r="Y542" s="471">
        <v>70</v>
      </c>
      <c r="Z542" s="471">
        <v>10</v>
      </c>
      <c r="AA542" s="471">
        <v>40</v>
      </c>
      <c r="AB542" s="471">
        <v>160</v>
      </c>
    </row>
    <row r="543" spans="1:28">
      <c r="A543" s="452">
        <v>13448</v>
      </c>
      <c r="B543" s="452" t="s">
        <v>803</v>
      </c>
      <c r="E543" s="507">
        <v>2</v>
      </c>
      <c r="F543" s="507" t="s">
        <v>355</v>
      </c>
      <c r="G543" s="507">
        <v>1</v>
      </c>
      <c r="H543" s="507" t="s">
        <v>521</v>
      </c>
      <c r="I543" s="507">
        <v>1</v>
      </c>
      <c r="J543" s="507" t="s">
        <v>473</v>
      </c>
      <c r="K543" s="507">
        <v>1</v>
      </c>
      <c r="L543" s="507" t="s">
        <v>501</v>
      </c>
      <c r="M543" s="471">
        <v>7140</v>
      </c>
      <c r="N543" s="471">
        <v>4440</v>
      </c>
      <c r="O543" s="471">
        <v>2930</v>
      </c>
      <c r="P543" s="471">
        <v>900</v>
      </c>
      <c r="Q543" s="471">
        <v>1930</v>
      </c>
      <c r="R543" s="471">
        <v>2230</v>
      </c>
      <c r="S543" s="471">
        <v>220</v>
      </c>
      <c r="T543" s="471">
        <v>230</v>
      </c>
      <c r="U543" s="471">
        <v>280</v>
      </c>
      <c r="V543" s="471">
        <v>20</v>
      </c>
      <c r="W543" s="471">
        <v>30</v>
      </c>
      <c r="X543" s="471">
        <v>2350</v>
      </c>
      <c r="Y543" s="471">
        <v>2640</v>
      </c>
      <c r="Z543" s="471">
        <v>2350</v>
      </c>
      <c r="AA543" s="471">
        <v>2780</v>
      </c>
      <c r="AB543" s="471">
        <v>2690</v>
      </c>
    </row>
    <row r="544" spans="1:28">
      <c r="A544" s="452">
        <v>13449</v>
      </c>
      <c r="B544" s="452" t="s">
        <v>803</v>
      </c>
      <c r="E544" s="507">
        <v>2</v>
      </c>
      <c r="F544" s="507" t="s">
        <v>355</v>
      </c>
      <c r="G544" s="507">
        <v>1</v>
      </c>
      <c r="H544" s="507" t="s">
        <v>521</v>
      </c>
      <c r="I544" s="507">
        <v>1</v>
      </c>
      <c r="J544" s="507" t="s">
        <v>473</v>
      </c>
      <c r="K544" s="507">
        <v>1</v>
      </c>
      <c r="L544" s="507" t="s">
        <v>509</v>
      </c>
      <c r="M544" s="475" t="s">
        <v>58</v>
      </c>
      <c r="N544" s="475" t="s">
        <v>58</v>
      </c>
      <c r="O544" s="475" t="s">
        <v>58</v>
      </c>
      <c r="P544" s="475" t="s">
        <v>58</v>
      </c>
      <c r="Q544" s="475" t="s">
        <v>58</v>
      </c>
      <c r="R544" s="475" t="s">
        <v>58</v>
      </c>
      <c r="S544" s="475" t="s">
        <v>58</v>
      </c>
      <c r="T544" s="475" t="s">
        <v>58</v>
      </c>
      <c r="U544" s="475" t="s">
        <v>58</v>
      </c>
      <c r="V544" s="475" t="s">
        <v>58</v>
      </c>
      <c r="W544" s="475" t="s">
        <v>58</v>
      </c>
      <c r="X544" s="475" t="s">
        <v>58</v>
      </c>
      <c r="Y544" s="475" t="s">
        <v>58</v>
      </c>
      <c r="Z544" s="475" t="s">
        <v>58</v>
      </c>
      <c r="AA544" s="475" t="s">
        <v>58</v>
      </c>
      <c r="AB544" s="475" t="s">
        <v>58</v>
      </c>
    </row>
    <row r="545" spans="1:28">
      <c r="A545" s="452">
        <v>13450</v>
      </c>
      <c r="B545" s="452" t="s">
        <v>803</v>
      </c>
      <c r="E545" s="507">
        <v>2</v>
      </c>
      <c r="F545" s="507" t="s">
        <v>355</v>
      </c>
      <c r="G545" s="507">
        <v>1</v>
      </c>
      <c r="H545" s="507" t="s">
        <v>521</v>
      </c>
      <c r="I545" s="507">
        <v>1</v>
      </c>
      <c r="J545" s="507" t="s">
        <v>474</v>
      </c>
      <c r="K545" s="507">
        <v>1</v>
      </c>
      <c r="L545" s="507" t="s">
        <v>304</v>
      </c>
      <c r="M545" s="471">
        <v>8300</v>
      </c>
      <c r="N545" s="471">
        <v>2920</v>
      </c>
      <c r="O545" s="471">
        <v>2100</v>
      </c>
      <c r="P545" s="471">
        <v>920</v>
      </c>
      <c r="Q545" s="471">
        <v>1510</v>
      </c>
      <c r="R545" s="471">
        <v>1260</v>
      </c>
      <c r="S545" s="471">
        <v>310</v>
      </c>
      <c r="T545" s="471">
        <v>750</v>
      </c>
      <c r="U545" s="471">
        <v>650</v>
      </c>
      <c r="V545" s="471">
        <v>70</v>
      </c>
      <c r="W545" s="471">
        <v>80</v>
      </c>
      <c r="X545" s="471">
        <v>800</v>
      </c>
      <c r="Y545" s="471">
        <v>750</v>
      </c>
      <c r="Z545" s="471">
        <v>1210</v>
      </c>
      <c r="AA545" s="471">
        <v>610</v>
      </c>
      <c r="AB545" s="471">
        <v>5380</v>
      </c>
    </row>
    <row r="546" spans="1:28">
      <c r="A546" s="452">
        <v>13451</v>
      </c>
      <c r="B546" s="452" t="s">
        <v>803</v>
      </c>
      <c r="E546" s="507">
        <v>2</v>
      </c>
      <c r="F546" s="507" t="s">
        <v>355</v>
      </c>
      <c r="G546" s="507">
        <v>1</v>
      </c>
      <c r="H546" s="507" t="s">
        <v>521</v>
      </c>
      <c r="I546" s="507">
        <v>1</v>
      </c>
      <c r="J546" s="507" t="s">
        <v>474</v>
      </c>
      <c r="K546" s="507">
        <v>1</v>
      </c>
      <c r="L546" s="507" t="s">
        <v>496</v>
      </c>
      <c r="M546" s="471">
        <v>870</v>
      </c>
      <c r="N546" s="471">
        <v>320</v>
      </c>
      <c r="O546" s="471">
        <v>290</v>
      </c>
      <c r="P546" s="471">
        <v>90</v>
      </c>
      <c r="Q546" s="471">
        <v>60</v>
      </c>
      <c r="R546" s="471">
        <v>60</v>
      </c>
      <c r="S546" s="471">
        <v>10</v>
      </c>
      <c r="T546" s="471">
        <v>20</v>
      </c>
      <c r="U546" s="471">
        <v>260</v>
      </c>
      <c r="V546" s="475" t="s">
        <v>58</v>
      </c>
      <c r="W546" s="471">
        <v>20</v>
      </c>
      <c r="X546" s="471">
        <v>120</v>
      </c>
      <c r="Y546" s="471">
        <v>10</v>
      </c>
      <c r="Z546" s="471">
        <v>10</v>
      </c>
      <c r="AA546" s="475" t="s">
        <v>58</v>
      </c>
      <c r="AB546" s="471">
        <v>550</v>
      </c>
    </row>
    <row r="547" spans="1:28">
      <c r="A547" s="452">
        <v>13452</v>
      </c>
      <c r="B547" s="452" t="s">
        <v>803</v>
      </c>
      <c r="E547" s="507">
        <v>2</v>
      </c>
      <c r="F547" s="507" t="s">
        <v>355</v>
      </c>
      <c r="G547" s="507">
        <v>1</v>
      </c>
      <c r="H547" s="507" t="s">
        <v>521</v>
      </c>
      <c r="I547" s="507">
        <v>1</v>
      </c>
      <c r="J547" s="507" t="s">
        <v>474</v>
      </c>
      <c r="K547" s="507">
        <v>1</v>
      </c>
      <c r="L547" s="507" t="s">
        <v>500</v>
      </c>
      <c r="M547" s="471">
        <v>210</v>
      </c>
      <c r="N547" s="471">
        <v>100</v>
      </c>
      <c r="O547" s="471">
        <v>50</v>
      </c>
      <c r="P547" s="471">
        <v>50</v>
      </c>
      <c r="Q547" s="475" t="s">
        <v>58</v>
      </c>
      <c r="R547" s="475" t="s">
        <v>58</v>
      </c>
      <c r="S547" s="475" t="s">
        <v>58</v>
      </c>
      <c r="T547" s="471">
        <v>50</v>
      </c>
      <c r="U547" s="475" t="s">
        <v>58</v>
      </c>
      <c r="V547" s="475" t="s">
        <v>58</v>
      </c>
      <c r="W547" s="475" t="s">
        <v>58</v>
      </c>
      <c r="X547" s="475" t="s">
        <v>58</v>
      </c>
      <c r="Y547" s="471">
        <v>50</v>
      </c>
      <c r="Z547" s="471">
        <v>50</v>
      </c>
      <c r="AA547" s="475" t="s">
        <v>58</v>
      </c>
      <c r="AB547" s="471">
        <v>110</v>
      </c>
    </row>
    <row r="548" spans="1:28">
      <c r="A548" s="452">
        <v>13453</v>
      </c>
      <c r="B548" s="452" t="s">
        <v>803</v>
      </c>
      <c r="E548" s="507">
        <v>2</v>
      </c>
      <c r="F548" s="507" t="s">
        <v>355</v>
      </c>
      <c r="G548" s="507">
        <v>1</v>
      </c>
      <c r="H548" s="507" t="s">
        <v>521</v>
      </c>
      <c r="I548" s="507">
        <v>1</v>
      </c>
      <c r="J548" s="507" t="s">
        <v>474</v>
      </c>
      <c r="K548" s="507">
        <v>1</v>
      </c>
      <c r="L548" s="507" t="s">
        <v>501</v>
      </c>
      <c r="M548" s="471">
        <v>7210</v>
      </c>
      <c r="N548" s="471">
        <v>2500</v>
      </c>
      <c r="O548" s="471">
        <v>1760</v>
      </c>
      <c r="P548" s="471">
        <v>790</v>
      </c>
      <c r="Q548" s="471">
        <v>1450</v>
      </c>
      <c r="R548" s="471">
        <v>1200</v>
      </c>
      <c r="S548" s="471">
        <v>300</v>
      </c>
      <c r="T548" s="471">
        <v>690</v>
      </c>
      <c r="U548" s="471">
        <v>390</v>
      </c>
      <c r="V548" s="471">
        <v>70</v>
      </c>
      <c r="W548" s="471">
        <v>70</v>
      </c>
      <c r="X548" s="471">
        <v>680</v>
      </c>
      <c r="Y548" s="471">
        <v>690</v>
      </c>
      <c r="Z548" s="471">
        <v>1150</v>
      </c>
      <c r="AA548" s="471">
        <v>610</v>
      </c>
      <c r="AB548" s="471">
        <v>4710</v>
      </c>
    </row>
    <row r="549" spans="1:28">
      <c r="A549" s="452">
        <v>13454</v>
      </c>
      <c r="B549" s="452" t="s">
        <v>803</v>
      </c>
      <c r="E549" s="507">
        <v>2</v>
      </c>
      <c r="F549" s="507" t="s">
        <v>355</v>
      </c>
      <c r="G549" s="507">
        <v>1</v>
      </c>
      <c r="H549" s="507" t="s">
        <v>521</v>
      </c>
      <c r="I549" s="507">
        <v>1</v>
      </c>
      <c r="J549" s="507" t="s">
        <v>474</v>
      </c>
      <c r="K549" s="507">
        <v>1</v>
      </c>
      <c r="L549" s="507" t="s">
        <v>509</v>
      </c>
      <c r="M549" s="475" t="s">
        <v>58</v>
      </c>
      <c r="N549" s="475" t="s">
        <v>58</v>
      </c>
      <c r="O549" s="475" t="s">
        <v>58</v>
      </c>
      <c r="P549" s="475" t="s">
        <v>58</v>
      </c>
      <c r="Q549" s="475" t="s">
        <v>58</v>
      </c>
      <c r="R549" s="475" t="s">
        <v>58</v>
      </c>
      <c r="S549" s="475" t="s">
        <v>58</v>
      </c>
      <c r="T549" s="475" t="s">
        <v>58</v>
      </c>
      <c r="U549" s="475" t="s">
        <v>58</v>
      </c>
      <c r="V549" s="475" t="s">
        <v>58</v>
      </c>
      <c r="W549" s="475" t="s">
        <v>58</v>
      </c>
      <c r="X549" s="475" t="s">
        <v>58</v>
      </c>
      <c r="Y549" s="475" t="s">
        <v>58</v>
      </c>
      <c r="Z549" s="475" t="s">
        <v>58</v>
      </c>
      <c r="AA549" s="475" t="s">
        <v>58</v>
      </c>
      <c r="AB549" s="475" t="s">
        <v>58</v>
      </c>
    </row>
    <row r="550" spans="1:28">
      <c r="A550" s="452">
        <v>13455</v>
      </c>
      <c r="B550" s="452" t="s">
        <v>803</v>
      </c>
      <c r="E550" s="507">
        <v>2</v>
      </c>
      <c r="F550" s="507" t="s">
        <v>355</v>
      </c>
      <c r="G550" s="507">
        <v>1</v>
      </c>
      <c r="H550" s="507" t="s">
        <v>522</v>
      </c>
      <c r="I550" s="507">
        <v>1</v>
      </c>
      <c r="J550" s="507" t="s">
        <v>304</v>
      </c>
      <c r="K550" s="507">
        <v>1</v>
      </c>
      <c r="L550" s="507" t="s">
        <v>304</v>
      </c>
      <c r="M550" s="471">
        <v>370</v>
      </c>
      <c r="N550" s="471">
        <v>190</v>
      </c>
      <c r="O550" s="471">
        <v>180</v>
      </c>
      <c r="P550" s="471">
        <v>40</v>
      </c>
      <c r="Q550" s="471">
        <v>110</v>
      </c>
      <c r="R550" s="471">
        <v>90</v>
      </c>
      <c r="S550" s="471">
        <v>60</v>
      </c>
      <c r="T550" s="471">
        <v>60</v>
      </c>
      <c r="U550" s="471">
        <v>130</v>
      </c>
      <c r="V550" s="475" t="s">
        <v>58</v>
      </c>
      <c r="W550" s="475" t="s">
        <v>58</v>
      </c>
      <c r="X550" s="471">
        <v>90</v>
      </c>
      <c r="Y550" s="471">
        <v>80</v>
      </c>
      <c r="Z550" s="471">
        <v>90</v>
      </c>
      <c r="AA550" s="471">
        <v>30</v>
      </c>
      <c r="AB550" s="471">
        <v>160</v>
      </c>
    </row>
    <row r="551" spans="1:28">
      <c r="A551" s="452">
        <v>13456</v>
      </c>
      <c r="B551" s="452" t="s">
        <v>803</v>
      </c>
      <c r="E551" s="507">
        <v>2</v>
      </c>
      <c r="F551" s="507" t="s">
        <v>355</v>
      </c>
      <c r="G551" s="507">
        <v>1</v>
      </c>
      <c r="H551" s="507" t="s">
        <v>549</v>
      </c>
      <c r="I551" s="507">
        <v>1</v>
      </c>
      <c r="J551" s="507" t="s">
        <v>304</v>
      </c>
      <c r="K551" s="507">
        <v>1</v>
      </c>
      <c r="L551" s="507" t="s">
        <v>304</v>
      </c>
      <c r="M551" s="471">
        <v>5230</v>
      </c>
      <c r="N551" s="471">
        <v>3910</v>
      </c>
      <c r="O551" s="471">
        <v>2920</v>
      </c>
      <c r="P551" s="471">
        <v>1290</v>
      </c>
      <c r="Q551" s="471">
        <v>2360</v>
      </c>
      <c r="R551" s="471">
        <v>2520</v>
      </c>
      <c r="S551" s="471">
        <v>360</v>
      </c>
      <c r="T551" s="471">
        <v>700</v>
      </c>
      <c r="U551" s="471">
        <v>240</v>
      </c>
      <c r="V551" s="471">
        <v>20</v>
      </c>
      <c r="W551" s="471">
        <v>30</v>
      </c>
      <c r="X551" s="471">
        <v>1930</v>
      </c>
      <c r="Y551" s="471">
        <v>2110</v>
      </c>
      <c r="Z551" s="471">
        <v>2370</v>
      </c>
      <c r="AA551" s="471">
        <v>2220</v>
      </c>
      <c r="AB551" s="471">
        <v>1320</v>
      </c>
    </row>
    <row r="552" spans="1:28">
      <c r="A552" s="452">
        <v>13457</v>
      </c>
      <c r="B552" s="452" t="s">
        <v>803</v>
      </c>
      <c r="E552" s="507">
        <v>2</v>
      </c>
      <c r="F552" s="507" t="s">
        <v>356</v>
      </c>
      <c r="G552" s="507">
        <v>1</v>
      </c>
      <c r="H552" s="507" t="s">
        <v>304</v>
      </c>
      <c r="I552" s="507">
        <v>1</v>
      </c>
      <c r="J552" s="507" t="s">
        <v>304</v>
      </c>
      <c r="K552" s="507">
        <v>1</v>
      </c>
      <c r="L552" s="507" t="s">
        <v>304</v>
      </c>
      <c r="M552" s="471">
        <v>15690</v>
      </c>
      <c r="N552" s="471">
        <v>8170</v>
      </c>
      <c r="O552" s="471">
        <v>7590</v>
      </c>
      <c r="P552" s="471">
        <v>1960</v>
      </c>
      <c r="Q552" s="471">
        <v>4580</v>
      </c>
      <c r="R552" s="471">
        <v>4350</v>
      </c>
      <c r="S552" s="471">
        <v>910</v>
      </c>
      <c r="T552" s="471">
        <v>1500</v>
      </c>
      <c r="U552" s="471">
        <v>5340</v>
      </c>
      <c r="V552" s="471">
        <v>340</v>
      </c>
      <c r="W552" s="471">
        <v>200</v>
      </c>
      <c r="X552" s="471">
        <v>2840</v>
      </c>
      <c r="Y552" s="471">
        <v>2340</v>
      </c>
      <c r="Z552" s="471">
        <v>2760</v>
      </c>
      <c r="AA552" s="471">
        <v>1400</v>
      </c>
      <c r="AB552" s="471">
        <v>7330</v>
      </c>
    </row>
    <row r="553" spans="1:28">
      <c r="A553" s="452">
        <v>13458</v>
      </c>
      <c r="B553" s="452" t="s">
        <v>803</v>
      </c>
      <c r="E553" s="507">
        <v>2</v>
      </c>
      <c r="F553" s="507" t="s">
        <v>356</v>
      </c>
      <c r="G553" s="507">
        <v>1</v>
      </c>
      <c r="H553" s="507" t="s">
        <v>521</v>
      </c>
      <c r="I553" s="507">
        <v>1</v>
      </c>
      <c r="J553" s="507" t="s">
        <v>304</v>
      </c>
      <c r="K553" s="507">
        <v>1</v>
      </c>
      <c r="L553" s="507" t="s">
        <v>304</v>
      </c>
      <c r="M553" s="471">
        <v>15370</v>
      </c>
      <c r="N553" s="471">
        <v>8020</v>
      </c>
      <c r="O553" s="471">
        <v>7460</v>
      </c>
      <c r="P553" s="471">
        <v>1940</v>
      </c>
      <c r="Q553" s="471">
        <v>4510</v>
      </c>
      <c r="R553" s="471">
        <v>4270</v>
      </c>
      <c r="S553" s="471">
        <v>870</v>
      </c>
      <c r="T553" s="471">
        <v>1470</v>
      </c>
      <c r="U553" s="471">
        <v>5260</v>
      </c>
      <c r="V553" s="471">
        <v>330</v>
      </c>
      <c r="W553" s="471">
        <v>190</v>
      </c>
      <c r="X553" s="471">
        <v>2770</v>
      </c>
      <c r="Y553" s="471">
        <v>2270</v>
      </c>
      <c r="Z553" s="471">
        <v>2730</v>
      </c>
      <c r="AA553" s="471">
        <v>1380</v>
      </c>
      <c r="AB553" s="471">
        <v>7150</v>
      </c>
    </row>
    <row r="554" spans="1:28">
      <c r="A554" s="452">
        <v>13459</v>
      </c>
      <c r="B554" s="452" t="s">
        <v>803</v>
      </c>
      <c r="E554" s="507">
        <v>2</v>
      </c>
      <c r="F554" s="507" t="s">
        <v>356</v>
      </c>
      <c r="G554" s="507">
        <v>1</v>
      </c>
      <c r="H554" s="507" t="s">
        <v>521</v>
      </c>
      <c r="I554" s="507">
        <v>1</v>
      </c>
      <c r="J554" s="507" t="s">
        <v>304</v>
      </c>
      <c r="K554" s="507">
        <v>1</v>
      </c>
      <c r="L554" s="507" t="s">
        <v>496</v>
      </c>
      <c r="M554" s="471">
        <v>12250</v>
      </c>
      <c r="N554" s="471">
        <v>7470</v>
      </c>
      <c r="O554" s="471">
        <v>7020</v>
      </c>
      <c r="P554" s="471">
        <v>1630</v>
      </c>
      <c r="Q554" s="471">
        <v>4200</v>
      </c>
      <c r="R554" s="471">
        <v>4050</v>
      </c>
      <c r="S554" s="471">
        <v>790</v>
      </c>
      <c r="T554" s="471">
        <v>1470</v>
      </c>
      <c r="U554" s="471">
        <v>5060</v>
      </c>
      <c r="V554" s="471">
        <v>330</v>
      </c>
      <c r="W554" s="471">
        <v>190</v>
      </c>
      <c r="X554" s="471">
        <v>2530</v>
      </c>
      <c r="Y554" s="471">
        <v>2150</v>
      </c>
      <c r="Z554" s="471">
        <v>2400</v>
      </c>
      <c r="AA554" s="471">
        <v>1270</v>
      </c>
      <c r="AB554" s="471">
        <v>4720</v>
      </c>
    </row>
    <row r="555" spans="1:28">
      <c r="A555" s="452">
        <v>13460</v>
      </c>
      <c r="B555" s="452" t="s">
        <v>803</v>
      </c>
      <c r="E555" s="507">
        <v>2</v>
      </c>
      <c r="F555" s="507" t="s">
        <v>356</v>
      </c>
      <c r="G555" s="507">
        <v>1</v>
      </c>
      <c r="H555" s="507" t="s">
        <v>521</v>
      </c>
      <c r="I555" s="507">
        <v>1</v>
      </c>
      <c r="J555" s="507" t="s">
        <v>304</v>
      </c>
      <c r="K555" s="507">
        <v>1</v>
      </c>
      <c r="L555" s="507" t="s">
        <v>500</v>
      </c>
      <c r="M555" s="471">
        <v>220</v>
      </c>
      <c r="N555" s="471">
        <v>40</v>
      </c>
      <c r="O555" s="471">
        <v>40</v>
      </c>
      <c r="P555" s="471">
        <v>30</v>
      </c>
      <c r="Q555" s="471">
        <v>20</v>
      </c>
      <c r="R555" s="471">
        <v>20</v>
      </c>
      <c r="S555" s="475" t="s">
        <v>58</v>
      </c>
      <c r="T555" s="475" t="s">
        <v>58</v>
      </c>
      <c r="U555" s="471">
        <v>10</v>
      </c>
      <c r="V555" s="475" t="s">
        <v>58</v>
      </c>
      <c r="W555" s="475" t="s">
        <v>58</v>
      </c>
      <c r="X555" s="475" t="s">
        <v>58</v>
      </c>
      <c r="Y555" s="475" t="s">
        <v>58</v>
      </c>
      <c r="Z555" s="471">
        <v>20</v>
      </c>
      <c r="AA555" s="475" t="s">
        <v>58</v>
      </c>
      <c r="AB555" s="471">
        <v>130</v>
      </c>
    </row>
    <row r="556" spans="1:28">
      <c r="A556" s="452">
        <v>13461</v>
      </c>
      <c r="B556" s="452" t="s">
        <v>803</v>
      </c>
      <c r="E556" s="507">
        <v>2</v>
      </c>
      <c r="F556" s="507" t="s">
        <v>356</v>
      </c>
      <c r="G556" s="507">
        <v>1</v>
      </c>
      <c r="H556" s="507" t="s">
        <v>521</v>
      </c>
      <c r="I556" s="507">
        <v>1</v>
      </c>
      <c r="J556" s="507" t="s">
        <v>304</v>
      </c>
      <c r="K556" s="507">
        <v>1</v>
      </c>
      <c r="L556" s="507" t="s">
        <v>501</v>
      </c>
      <c r="M556" s="471">
        <v>2910</v>
      </c>
      <c r="N556" s="471">
        <v>520</v>
      </c>
      <c r="O556" s="471">
        <v>410</v>
      </c>
      <c r="P556" s="471">
        <v>280</v>
      </c>
      <c r="Q556" s="471">
        <v>290</v>
      </c>
      <c r="R556" s="471">
        <v>200</v>
      </c>
      <c r="S556" s="471">
        <v>90</v>
      </c>
      <c r="T556" s="475" t="s">
        <v>58</v>
      </c>
      <c r="U556" s="471">
        <v>200</v>
      </c>
      <c r="V556" s="475" t="s">
        <v>58</v>
      </c>
      <c r="W556" s="475" t="s">
        <v>58</v>
      </c>
      <c r="X556" s="471">
        <v>230</v>
      </c>
      <c r="Y556" s="471">
        <v>120</v>
      </c>
      <c r="Z556" s="471">
        <v>300</v>
      </c>
      <c r="AA556" s="471">
        <v>110</v>
      </c>
      <c r="AB556" s="471">
        <v>2290</v>
      </c>
    </row>
    <row r="557" spans="1:28">
      <c r="A557" s="452">
        <v>13462</v>
      </c>
      <c r="B557" s="452" t="s">
        <v>803</v>
      </c>
      <c r="E557" s="507">
        <v>2</v>
      </c>
      <c r="F557" s="507" t="s">
        <v>356</v>
      </c>
      <c r="G557" s="507">
        <v>1</v>
      </c>
      <c r="H557" s="507" t="s">
        <v>521</v>
      </c>
      <c r="I557" s="507">
        <v>1</v>
      </c>
      <c r="J557" s="507" t="s">
        <v>304</v>
      </c>
      <c r="K557" s="507">
        <v>1</v>
      </c>
      <c r="L557" s="507" t="s">
        <v>509</v>
      </c>
      <c r="M557" s="475" t="s">
        <v>58</v>
      </c>
      <c r="N557" s="475" t="s">
        <v>58</v>
      </c>
      <c r="O557" s="475" t="s">
        <v>58</v>
      </c>
      <c r="P557" s="475" t="s">
        <v>58</v>
      </c>
      <c r="Q557" s="475" t="s">
        <v>58</v>
      </c>
      <c r="R557" s="475" t="s">
        <v>58</v>
      </c>
      <c r="S557" s="475" t="s">
        <v>58</v>
      </c>
      <c r="T557" s="475" t="s">
        <v>58</v>
      </c>
      <c r="U557" s="475" t="s">
        <v>58</v>
      </c>
      <c r="V557" s="475" t="s">
        <v>58</v>
      </c>
      <c r="W557" s="475" t="s">
        <v>58</v>
      </c>
      <c r="X557" s="475" t="s">
        <v>58</v>
      </c>
      <c r="Y557" s="475" t="s">
        <v>58</v>
      </c>
      <c r="Z557" s="475" t="s">
        <v>58</v>
      </c>
      <c r="AA557" s="475" t="s">
        <v>58</v>
      </c>
      <c r="AB557" s="475" t="s">
        <v>58</v>
      </c>
    </row>
    <row r="558" spans="1:28">
      <c r="A558" s="452">
        <v>13463</v>
      </c>
      <c r="B558" s="452" t="s">
        <v>803</v>
      </c>
      <c r="E558" s="507">
        <v>2</v>
      </c>
      <c r="F558" s="507" t="s">
        <v>356</v>
      </c>
      <c r="G558" s="507">
        <v>1</v>
      </c>
      <c r="H558" s="507" t="s">
        <v>521</v>
      </c>
      <c r="I558" s="507">
        <v>1</v>
      </c>
      <c r="J558" s="507" t="s">
        <v>473</v>
      </c>
      <c r="K558" s="507">
        <v>1</v>
      </c>
      <c r="L558" s="507" t="s">
        <v>304</v>
      </c>
      <c r="M558" s="471">
        <v>12090</v>
      </c>
      <c r="N558" s="471">
        <v>7410</v>
      </c>
      <c r="O558" s="471">
        <v>6970</v>
      </c>
      <c r="P558" s="471">
        <v>1630</v>
      </c>
      <c r="Q558" s="471">
        <v>4190</v>
      </c>
      <c r="R558" s="471">
        <v>4020</v>
      </c>
      <c r="S558" s="471">
        <v>780</v>
      </c>
      <c r="T558" s="471">
        <v>1460</v>
      </c>
      <c r="U558" s="471">
        <v>5020</v>
      </c>
      <c r="V558" s="471">
        <v>330</v>
      </c>
      <c r="W558" s="471">
        <v>190</v>
      </c>
      <c r="X558" s="471">
        <v>2510</v>
      </c>
      <c r="Y558" s="471">
        <v>2130</v>
      </c>
      <c r="Z558" s="471">
        <v>2400</v>
      </c>
      <c r="AA558" s="471">
        <v>1250</v>
      </c>
      <c r="AB558" s="471">
        <v>4670</v>
      </c>
    </row>
    <row r="559" spans="1:28">
      <c r="A559" s="452">
        <v>13464</v>
      </c>
      <c r="B559" s="452" t="s">
        <v>803</v>
      </c>
      <c r="E559" s="507">
        <v>2</v>
      </c>
      <c r="F559" s="507" t="s">
        <v>356</v>
      </c>
      <c r="G559" s="507">
        <v>1</v>
      </c>
      <c r="H559" s="507" t="s">
        <v>521</v>
      </c>
      <c r="I559" s="507">
        <v>1</v>
      </c>
      <c r="J559" s="507" t="s">
        <v>473</v>
      </c>
      <c r="K559" s="507">
        <v>1</v>
      </c>
      <c r="L559" s="507" t="s">
        <v>496</v>
      </c>
      <c r="M559" s="471">
        <v>12010</v>
      </c>
      <c r="N559" s="471">
        <v>7400</v>
      </c>
      <c r="O559" s="471">
        <v>6950</v>
      </c>
      <c r="P559" s="471">
        <v>1610</v>
      </c>
      <c r="Q559" s="471">
        <v>4180</v>
      </c>
      <c r="R559" s="471">
        <v>4010</v>
      </c>
      <c r="S559" s="471">
        <v>780</v>
      </c>
      <c r="T559" s="471">
        <v>1460</v>
      </c>
      <c r="U559" s="471">
        <v>5020</v>
      </c>
      <c r="V559" s="471">
        <v>330</v>
      </c>
      <c r="W559" s="471">
        <v>190</v>
      </c>
      <c r="X559" s="471">
        <v>2510</v>
      </c>
      <c r="Y559" s="471">
        <v>2130</v>
      </c>
      <c r="Z559" s="471">
        <v>2390</v>
      </c>
      <c r="AA559" s="471">
        <v>1250</v>
      </c>
      <c r="AB559" s="471">
        <v>4610</v>
      </c>
    </row>
    <row r="560" spans="1:28">
      <c r="A560" s="452">
        <v>13465</v>
      </c>
      <c r="B560" s="452" t="s">
        <v>803</v>
      </c>
      <c r="E560" s="507">
        <v>2</v>
      </c>
      <c r="F560" s="507" t="s">
        <v>356</v>
      </c>
      <c r="G560" s="507">
        <v>1</v>
      </c>
      <c r="H560" s="507" t="s">
        <v>521</v>
      </c>
      <c r="I560" s="507">
        <v>1</v>
      </c>
      <c r="J560" s="507" t="s">
        <v>473</v>
      </c>
      <c r="K560" s="507">
        <v>1</v>
      </c>
      <c r="L560" s="507" t="s">
        <v>500</v>
      </c>
      <c r="M560" s="471">
        <v>70</v>
      </c>
      <c r="N560" s="471">
        <v>20</v>
      </c>
      <c r="O560" s="471">
        <v>20</v>
      </c>
      <c r="P560" s="471">
        <v>20</v>
      </c>
      <c r="Q560" s="471">
        <v>10</v>
      </c>
      <c r="R560" s="471">
        <v>10</v>
      </c>
      <c r="S560" s="475" t="s">
        <v>58</v>
      </c>
      <c r="T560" s="475" t="s">
        <v>58</v>
      </c>
      <c r="U560" s="475" t="s">
        <v>58</v>
      </c>
      <c r="V560" s="475" t="s">
        <v>58</v>
      </c>
      <c r="W560" s="475" t="s">
        <v>58</v>
      </c>
      <c r="X560" s="475" t="s">
        <v>58</v>
      </c>
      <c r="Y560" s="475" t="s">
        <v>58</v>
      </c>
      <c r="Z560" s="471">
        <v>10</v>
      </c>
      <c r="AA560" s="475" t="s">
        <v>58</v>
      </c>
      <c r="AB560" s="471">
        <v>50</v>
      </c>
    </row>
    <row r="561" spans="1:28">
      <c r="A561" s="452">
        <v>13466</v>
      </c>
      <c r="B561" s="452" t="s">
        <v>803</v>
      </c>
      <c r="E561" s="507">
        <v>2</v>
      </c>
      <c r="F561" s="507" t="s">
        <v>356</v>
      </c>
      <c r="G561" s="507">
        <v>1</v>
      </c>
      <c r="H561" s="507" t="s">
        <v>521</v>
      </c>
      <c r="I561" s="507">
        <v>1</v>
      </c>
      <c r="J561" s="507" t="s">
        <v>473</v>
      </c>
      <c r="K561" s="507">
        <v>1</v>
      </c>
      <c r="L561" s="507" t="s">
        <v>501</v>
      </c>
      <c r="M561" s="471">
        <v>10</v>
      </c>
      <c r="N561" s="475" t="s">
        <v>58</v>
      </c>
      <c r="O561" s="475" t="s">
        <v>58</v>
      </c>
      <c r="P561" s="475" t="s">
        <v>58</v>
      </c>
      <c r="Q561" s="475" t="s">
        <v>58</v>
      </c>
      <c r="R561" s="475" t="s">
        <v>58</v>
      </c>
      <c r="S561" s="475" t="s">
        <v>58</v>
      </c>
      <c r="T561" s="475" t="s">
        <v>58</v>
      </c>
      <c r="U561" s="475" t="s">
        <v>58</v>
      </c>
      <c r="V561" s="475" t="s">
        <v>58</v>
      </c>
      <c r="W561" s="475" t="s">
        <v>58</v>
      </c>
      <c r="X561" s="475" t="s">
        <v>58</v>
      </c>
      <c r="Y561" s="475" t="s">
        <v>58</v>
      </c>
      <c r="Z561" s="475" t="s">
        <v>58</v>
      </c>
      <c r="AA561" s="475" t="s">
        <v>58</v>
      </c>
      <c r="AB561" s="471">
        <v>10</v>
      </c>
    </row>
    <row r="562" spans="1:28">
      <c r="A562" s="452">
        <v>13467</v>
      </c>
      <c r="B562" s="452" t="s">
        <v>803</v>
      </c>
      <c r="E562" s="507">
        <v>2</v>
      </c>
      <c r="F562" s="507" t="s">
        <v>356</v>
      </c>
      <c r="G562" s="507">
        <v>1</v>
      </c>
      <c r="H562" s="507" t="s">
        <v>521</v>
      </c>
      <c r="I562" s="507">
        <v>1</v>
      </c>
      <c r="J562" s="507" t="s">
        <v>473</v>
      </c>
      <c r="K562" s="507">
        <v>1</v>
      </c>
      <c r="L562" s="507" t="s">
        <v>509</v>
      </c>
      <c r="M562" s="475" t="s">
        <v>58</v>
      </c>
      <c r="N562" s="475" t="s">
        <v>58</v>
      </c>
      <c r="O562" s="475" t="s">
        <v>58</v>
      </c>
      <c r="P562" s="475" t="s">
        <v>58</v>
      </c>
      <c r="Q562" s="475" t="s">
        <v>58</v>
      </c>
      <c r="R562" s="475" t="s">
        <v>58</v>
      </c>
      <c r="S562" s="475" t="s">
        <v>58</v>
      </c>
      <c r="T562" s="475" t="s">
        <v>58</v>
      </c>
      <c r="U562" s="475" t="s">
        <v>58</v>
      </c>
      <c r="V562" s="475" t="s">
        <v>58</v>
      </c>
      <c r="W562" s="475" t="s">
        <v>58</v>
      </c>
      <c r="X562" s="475" t="s">
        <v>58</v>
      </c>
      <c r="Y562" s="475" t="s">
        <v>58</v>
      </c>
      <c r="Z562" s="475" t="s">
        <v>58</v>
      </c>
      <c r="AA562" s="475" t="s">
        <v>58</v>
      </c>
      <c r="AB562" s="475" t="s">
        <v>58</v>
      </c>
    </row>
    <row r="563" spans="1:28">
      <c r="A563" s="452">
        <v>13468</v>
      </c>
      <c r="B563" s="452" t="s">
        <v>803</v>
      </c>
      <c r="E563" s="507">
        <v>2</v>
      </c>
      <c r="F563" s="507" t="s">
        <v>356</v>
      </c>
      <c r="G563" s="507">
        <v>1</v>
      </c>
      <c r="H563" s="507" t="s">
        <v>521</v>
      </c>
      <c r="I563" s="507">
        <v>1</v>
      </c>
      <c r="J563" s="507" t="s">
        <v>474</v>
      </c>
      <c r="K563" s="507">
        <v>1</v>
      </c>
      <c r="L563" s="507" t="s">
        <v>304</v>
      </c>
      <c r="M563" s="471">
        <v>3090</v>
      </c>
      <c r="N563" s="471">
        <v>610</v>
      </c>
      <c r="O563" s="471">
        <v>490</v>
      </c>
      <c r="P563" s="471">
        <v>310</v>
      </c>
      <c r="Q563" s="471">
        <v>320</v>
      </c>
      <c r="R563" s="471">
        <v>250</v>
      </c>
      <c r="S563" s="471">
        <v>100</v>
      </c>
      <c r="T563" s="471">
        <v>10</v>
      </c>
      <c r="U563" s="471">
        <v>240</v>
      </c>
      <c r="V563" s="475" t="s">
        <v>58</v>
      </c>
      <c r="W563" s="475" t="s">
        <v>58</v>
      </c>
      <c r="X563" s="471">
        <v>260</v>
      </c>
      <c r="Y563" s="471">
        <v>140</v>
      </c>
      <c r="Z563" s="471">
        <v>330</v>
      </c>
      <c r="AA563" s="471">
        <v>130</v>
      </c>
      <c r="AB563" s="471">
        <v>2480</v>
      </c>
    </row>
    <row r="564" spans="1:28">
      <c r="A564" s="452">
        <v>13469</v>
      </c>
      <c r="B564" s="452" t="s">
        <v>803</v>
      </c>
      <c r="E564" s="507">
        <v>2</v>
      </c>
      <c r="F564" s="507" t="s">
        <v>356</v>
      </c>
      <c r="G564" s="507">
        <v>1</v>
      </c>
      <c r="H564" s="507" t="s">
        <v>521</v>
      </c>
      <c r="I564" s="507">
        <v>1</v>
      </c>
      <c r="J564" s="507" t="s">
        <v>474</v>
      </c>
      <c r="K564" s="507">
        <v>1</v>
      </c>
      <c r="L564" s="507" t="s">
        <v>496</v>
      </c>
      <c r="M564" s="471">
        <v>180</v>
      </c>
      <c r="N564" s="471">
        <v>70</v>
      </c>
      <c r="O564" s="471">
        <v>60</v>
      </c>
      <c r="P564" s="471">
        <v>20</v>
      </c>
      <c r="Q564" s="471">
        <v>20</v>
      </c>
      <c r="R564" s="471">
        <v>40</v>
      </c>
      <c r="S564" s="471">
        <v>10</v>
      </c>
      <c r="T564" s="471">
        <v>10</v>
      </c>
      <c r="U564" s="471">
        <v>40</v>
      </c>
      <c r="V564" s="475" t="s">
        <v>58</v>
      </c>
      <c r="W564" s="475" t="s">
        <v>58</v>
      </c>
      <c r="X564" s="471">
        <v>20</v>
      </c>
      <c r="Y564" s="471">
        <v>20</v>
      </c>
      <c r="Z564" s="471">
        <v>20</v>
      </c>
      <c r="AA564" s="471">
        <v>20</v>
      </c>
      <c r="AB564" s="471">
        <v>110</v>
      </c>
    </row>
    <row r="565" spans="1:28">
      <c r="A565" s="452">
        <v>13470</v>
      </c>
      <c r="B565" s="452" t="s">
        <v>803</v>
      </c>
      <c r="E565" s="507">
        <v>2</v>
      </c>
      <c r="F565" s="507" t="s">
        <v>356</v>
      </c>
      <c r="G565" s="507">
        <v>1</v>
      </c>
      <c r="H565" s="507" t="s">
        <v>521</v>
      </c>
      <c r="I565" s="507">
        <v>1</v>
      </c>
      <c r="J565" s="507" t="s">
        <v>474</v>
      </c>
      <c r="K565" s="507">
        <v>1</v>
      </c>
      <c r="L565" s="507" t="s">
        <v>500</v>
      </c>
      <c r="M565" s="471">
        <v>100</v>
      </c>
      <c r="N565" s="471">
        <v>20</v>
      </c>
      <c r="O565" s="471">
        <v>20</v>
      </c>
      <c r="P565" s="471">
        <v>10</v>
      </c>
      <c r="Q565" s="471">
        <v>10</v>
      </c>
      <c r="R565" s="471">
        <v>10</v>
      </c>
      <c r="S565" s="475" t="s">
        <v>58</v>
      </c>
      <c r="T565" s="475" t="s">
        <v>58</v>
      </c>
      <c r="U565" s="471">
        <v>10</v>
      </c>
      <c r="V565" s="475" t="s">
        <v>58</v>
      </c>
      <c r="W565" s="475" t="s">
        <v>58</v>
      </c>
      <c r="X565" s="475" t="s">
        <v>58</v>
      </c>
      <c r="Y565" s="475" t="s">
        <v>58</v>
      </c>
      <c r="Z565" s="471">
        <v>10</v>
      </c>
      <c r="AA565" s="475" t="s">
        <v>58</v>
      </c>
      <c r="AB565" s="471">
        <v>80</v>
      </c>
    </row>
    <row r="566" spans="1:28">
      <c r="A566" s="452">
        <v>13471</v>
      </c>
      <c r="B566" s="452" t="s">
        <v>803</v>
      </c>
      <c r="E566" s="507">
        <v>2</v>
      </c>
      <c r="F566" s="507" t="s">
        <v>356</v>
      </c>
      <c r="G566" s="507">
        <v>1</v>
      </c>
      <c r="H566" s="507" t="s">
        <v>521</v>
      </c>
      <c r="I566" s="507">
        <v>1</v>
      </c>
      <c r="J566" s="507" t="s">
        <v>474</v>
      </c>
      <c r="K566" s="507">
        <v>1</v>
      </c>
      <c r="L566" s="507" t="s">
        <v>501</v>
      </c>
      <c r="M566" s="471">
        <v>2810</v>
      </c>
      <c r="N566" s="471">
        <v>520</v>
      </c>
      <c r="O566" s="471">
        <v>410</v>
      </c>
      <c r="P566" s="471">
        <v>280</v>
      </c>
      <c r="Q566" s="471">
        <v>290</v>
      </c>
      <c r="R566" s="471">
        <v>200</v>
      </c>
      <c r="S566" s="471">
        <v>90</v>
      </c>
      <c r="T566" s="475" t="s">
        <v>58</v>
      </c>
      <c r="U566" s="471">
        <v>200</v>
      </c>
      <c r="V566" s="475" t="s">
        <v>58</v>
      </c>
      <c r="W566" s="475" t="s">
        <v>58</v>
      </c>
      <c r="X566" s="471">
        <v>230</v>
      </c>
      <c r="Y566" s="471">
        <v>120</v>
      </c>
      <c r="Z566" s="471">
        <v>300</v>
      </c>
      <c r="AA566" s="471">
        <v>110</v>
      </c>
      <c r="AB566" s="471">
        <v>2280</v>
      </c>
    </row>
    <row r="567" spans="1:28">
      <c r="A567" s="452">
        <v>13472</v>
      </c>
      <c r="B567" s="452" t="s">
        <v>803</v>
      </c>
      <c r="E567" s="507">
        <v>2</v>
      </c>
      <c r="F567" s="507" t="s">
        <v>356</v>
      </c>
      <c r="G567" s="507">
        <v>1</v>
      </c>
      <c r="H567" s="507" t="s">
        <v>521</v>
      </c>
      <c r="I567" s="507">
        <v>1</v>
      </c>
      <c r="J567" s="507" t="s">
        <v>474</v>
      </c>
      <c r="K567" s="507">
        <v>1</v>
      </c>
      <c r="L567" s="507" t="s">
        <v>509</v>
      </c>
      <c r="M567" s="475" t="s">
        <v>58</v>
      </c>
      <c r="N567" s="475" t="s">
        <v>58</v>
      </c>
      <c r="O567" s="475" t="s">
        <v>58</v>
      </c>
      <c r="P567" s="475" t="s">
        <v>58</v>
      </c>
      <c r="Q567" s="475" t="s">
        <v>58</v>
      </c>
      <c r="R567" s="475" t="s">
        <v>58</v>
      </c>
      <c r="S567" s="475" t="s">
        <v>58</v>
      </c>
      <c r="T567" s="475" t="s">
        <v>58</v>
      </c>
      <c r="U567" s="475" t="s">
        <v>58</v>
      </c>
      <c r="V567" s="475" t="s">
        <v>58</v>
      </c>
      <c r="W567" s="475" t="s">
        <v>58</v>
      </c>
      <c r="X567" s="475" t="s">
        <v>58</v>
      </c>
      <c r="Y567" s="475" t="s">
        <v>58</v>
      </c>
      <c r="Z567" s="475" t="s">
        <v>58</v>
      </c>
      <c r="AA567" s="475" t="s">
        <v>58</v>
      </c>
      <c r="AB567" s="475" t="s">
        <v>58</v>
      </c>
    </row>
    <row r="568" spans="1:28">
      <c r="A568" s="452">
        <v>13473</v>
      </c>
      <c r="B568" s="452" t="s">
        <v>803</v>
      </c>
      <c r="E568" s="507">
        <v>2</v>
      </c>
      <c r="F568" s="507" t="s">
        <v>356</v>
      </c>
      <c r="G568" s="507">
        <v>1</v>
      </c>
      <c r="H568" s="507" t="s">
        <v>522</v>
      </c>
      <c r="I568" s="507">
        <v>1</v>
      </c>
      <c r="J568" s="507" t="s">
        <v>304</v>
      </c>
      <c r="K568" s="507">
        <v>1</v>
      </c>
      <c r="L568" s="507" t="s">
        <v>304</v>
      </c>
      <c r="M568" s="471">
        <v>310</v>
      </c>
      <c r="N568" s="471">
        <v>140</v>
      </c>
      <c r="O568" s="471">
        <v>130</v>
      </c>
      <c r="P568" s="471">
        <v>20</v>
      </c>
      <c r="Q568" s="471">
        <v>60</v>
      </c>
      <c r="R568" s="471">
        <v>80</v>
      </c>
      <c r="S568" s="471">
        <v>30</v>
      </c>
      <c r="T568" s="471">
        <v>30</v>
      </c>
      <c r="U568" s="471">
        <v>70</v>
      </c>
      <c r="V568" s="471">
        <v>10</v>
      </c>
      <c r="W568" s="471">
        <v>10</v>
      </c>
      <c r="X568" s="471">
        <v>70</v>
      </c>
      <c r="Y568" s="471">
        <v>70</v>
      </c>
      <c r="Z568" s="471">
        <v>30</v>
      </c>
      <c r="AA568" s="471">
        <v>20</v>
      </c>
      <c r="AB568" s="471">
        <v>170</v>
      </c>
    </row>
    <row r="569" spans="1:28">
      <c r="A569" s="452">
        <v>13474</v>
      </c>
      <c r="B569" s="452" t="s">
        <v>803</v>
      </c>
      <c r="E569" s="507">
        <v>2</v>
      </c>
      <c r="F569" s="507" t="s">
        <v>356</v>
      </c>
      <c r="G569" s="507">
        <v>1</v>
      </c>
      <c r="H569" s="507" t="s">
        <v>549</v>
      </c>
      <c r="I569" s="507">
        <v>1</v>
      </c>
      <c r="J569" s="507" t="s">
        <v>304</v>
      </c>
      <c r="K569" s="507">
        <v>1</v>
      </c>
      <c r="L569" s="507" t="s">
        <v>304</v>
      </c>
      <c r="M569" s="475" t="s">
        <v>58</v>
      </c>
      <c r="N569" s="475" t="s">
        <v>58</v>
      </c>
      <c r="O569" s="475" t="s">
        <v>58</v>
      </c>
      <c r="P569" s="475" t="s">
        <v>58</v>
      </c>
      <c r="Q569" s="475" t="s">
        <v>58</v>
      </c>
      <c r="R569" s="475" t="s">
        <v>58</v>
      </c>
      <c r="S569" s="475" t="s">
        <v>58</v>
      </c>
      <c r="T569" s="475" t="s">
        <v>58</v>
      </c>
      <c r="U569" s="475" t="s">
        <v>58</v>
      </c>
      <c r="V569" s="475" t="s">
        <v>58</v>
      </c>
      <c r="W569" s="475" t="s">
        <v>58</v>
      </c>
      <c r="X569" s="475" t="s">
        <v>58</v>
      </c>
      <c r="Y569" s="475" t="s">
        <v>58</v>
      </c>
      <c r="Z569" s="475" t="s">
        <v>58</v>
      </c>
      <c r="AA569" s="475" t="s">
        <v>58</v>
      </c>
      <c r="AB569" s="475" t="s">
        <v>58</v>
      </c>
    </row>
    <row r="570" spans="1:28">
      <c r="A570" s="452">
        <v>13475</v>
      </c>
      <c r="B570" s="452" t="s">
        <v>803</v>
      </c>
      <c r="E570" s="507">
        <v>2</v>
      </c>
      <c r="F570" s="507" t="s">
        <v>810</v>
      </c>
      <c r="G570" s="507">
        <v>1</v>
      </c>
      <c r="H570" s="507" t="s">
        <v>304</v>
      </c>
      <c r="I570" s="507">
        <v>1</v>
      </c>
      <c r="J570" s="507" t="s">
        <v>304</v>
      </c>
      <c r="K570" s="507">
        <v>1</v>
      </c>
      <c r="L570" s="507" t="s">
        <v>304</v>
      </c>
      <c r="M570" s="471">
        <v>15450</v>
      </c>
      <c r="N570" s="471">
        <v>9100</v>
      </c>
      <c r="O570" s="471">
        <v>8140</v>
      </c>
      <c r="P570" s="471">
        <v>2210</v>
      </c>
      <c r="Q570" s="471">
        <v>4710</v>
      </c>
      <c r="R570" s="471">
        <v>4930</v>
      </c>
      <c r="S570" s="471">
        <v>880</v>
      </c>
      <c r="T570" s="471">
        <v>1500</v>
      </c>
      <c r="U570" s="471">
        <v>5480</v>
      </c>
      <c r="V570" s="471">
        <v>340</v>
      </c>
      <c r="W570" s="471">
        <v>230</v>
      </c>
      <c r="X570" s="471">
        <v>3530</v>
      </c>
      <c r="Y570" s="471">
        <v>2780</v>
      </c>
      <c r="Z570" s="471">
        <v>3250</v>
      </c>
      <c r="AA570" s="471">
        <v>1550</v>
      </c>
      <c r="AB570" s="471">
        <v>6040</v>
      </c>
    </row>
    <row r="571" spans="1:28">
      <c r="A571" s="452">
        <v>13476</v>
      </c>
      <c r="B571" s="452" t="s">
        <v>803</v>
      </c>
      <c r="E571" s="507">
        <v>2</v>
      </c>
      <c r="F571" s="507" t="s">
        <v>810</v>
      </c>
      <c r="G571" s="507">
        <v>1</v>
      </c>
      <c r="H571" s="507" t="s">
        <v>521</v>
      </c>
      <c r="I571" s="507">
        <v>1</v>
      </c>
      <c r="J571" s="507" t="s">
        <v>304</v>
      </c>
      <c r="K571" s="507">
        <v>1</v>
      </c>
      <c r="L571" s="507" t="s">
        <v>304</v>
      </c>
      <c r="M571" s="471">
        <v>14990</v>
      </c>
      <c r="N571" s="471">
        <v>8870</v>
      </c>
      <c r="O571" s="471">
        <v>7940</v>
      </c>
      <c r="P571" s="471">
        <v>2180</v>
      </c>
      <c r="Q571" s="471">
        <v>4630</v>
      </c>
      <c r="R571" s="471">
        <v>4820</v>
      </c>
      <c r="S571" s="471">
        <v>860</v>
      </c>
      <c r="T571" s="471">
        <v>1490</v>
      </c>
      <c r="U571" s="471">
        <v>5330</v>
      </c>
      <c r="V571" s="471">
        <v>330</v>
      </c>
      <c r="W571" s="471">
        <v>230</v>
      </c>
      <c r="X571" s="471">
        <v>3450</v>
      </c>
      <c r="Y571" s="471">
        <v>2750</v>
      </c>
      <c r="Z571" s="471">
        <v>3210</v>
      </c>
      <c r="AA571" s="471">
        <v>1500</v>
      </c>
      <c r="AB571" s="471">
        <v>5810</v>
      </c>
    </row>
    <row r="572" spans="1:28">
      <c r="A572" s="452">
        <v>13477</v>
      </c>
      <c r="B572" s="452" t="s">
        <v>803</v>
      </c>
      <c r="E572" s="507">
        <v>2</v>
      </c>
      <c r="F572" s="507" t="s">
        <v>810</v>
      </c>
      <c r="G572" s="507">
        <v>1</v>
      </c>
      <c r="H572" s="507" t="s">
        <v>521</v>
      </c>
      <c r="I572" s="507">
        <v>1</v>
      </c>
      <c r="J572" s="507" t="s">
        <v>304</v>
      </c>
      <c r="K572" s="507">
        <v>1</v>
      </c>
      <c r="L572" s="507" t="s">
        <v>496</v>
      </c>
      <c r="M572" s="471">
        <v>12560</v>
      </c>
      <c r="N572" s="471">
        <v>8030</v>
      </c>
      <c r="O572" s="471">
        <v>7310</v>
      </c>
      <c r="P572" s="471">
        <v>1920</v>
      </c>
      <c r="Q572" s="471">
        <v>4320</v>
      </c>
      <c r="R572" s="471">
        <v>4560</v>
      </c>
      <c r="S572" s="471">
        <v>850</v>
      </c>
      <c r="T572" s="471">
        <v>1420</v>
      </c>
      <c r="U572" s="471">
        <v>5100</v>
      </c>
      <c r="V572" s="471">
        <v>280</v>
      </c>
      <c r="W572" s="471">
        <v>230</v>
      </c>
      <c r="X572" s="471">
        <v>3250</v>
      </c>
      <c r="Y572" s="471">
        <v>2500</v>
      </c>
      <c r="Z572" s="471">
        <v>2790</v>
      </c>
      <c r="AA572" s="471">
        <v>1280</v>
      </c>
      <c r="AB572" s="471">
        <v>4470</v>
      </c>
    </row>
    <row r="573" spans="1:28">
      <c r="A573" s="452">
        <v>13478</v>
      </c>
      <c r="B573" s="452" t="s">
        <v>803</v>
      </c>
      <c r="E573" s="507">
        <v>2</v>
      </c>
      <c r="F573" s="507" t="s">
        <v>810</v>
      </c>
      <c r="G573" s="507">
        <v>1</v>
      </c>
      <c r="H573" s="507" t="s">
        <v>521</v>
      </c>
      <c r="I573" s="507">
        <v>1</v>
      </c>
      <c r="J573" s="507" t="s">
        <v>304</v>
      </c>
      <c r="K573" s="507">
        <v>1</v>
      </c>
      <c r="L573" s="507" t="s">
        <v>500</v>
      </c>
      <c r="M573" s="471">
        <v>290</v>
      </c>
      <c r="N573" s="471">
        <v>120</v>
      </c>
      <c r="O573" s="471">
        <v>110</v>
      </c>
      <c r="P573" s="475" t="s">
        <v>58</v>
      </c>
      <c r="Q573" s="471">
        <v>20</v>
      </c>
      <c r="R573" s="475" t="s">
        <v>58</v>
      </c>
      <c r="S573" s="475" t="s">
        <v>58</v>
      </c>
      <c r="T573" s="475" t="s">
        <v>58</v>
      </c>
      <c r="U573" s="471">
        <v>80</v>
      </c>
      <c r="V573" s="475" t="s">
        <v>58</v>
      </c>
      <c r="W573" s="475" t="s">
        <v>58</v>
      </c>
      <c r="X573" s="471">
        <v>20</v>
      </c>
      <c r="Y573" s="471">
        <v>10</v>
      </c>
      <c r="Z573" s="471">
        <v>10</v>
      </c>
      <c r="AA573" s="471">
        <v>10</v>
      </c>
      <c r="AB573" s="471">
        <v>140</v>
      </c>
    </row>
    <row r="574" spans="1:28">
      <c r="A574" s="452">
        <v>13479</v>
      </c>
      <c r="B574" s="452" t="s">
        <v>803</v>
      </c>
      <c r="E574" s="507">
        <v>2</v>
      </c>
      <c r="F574" s="507" t="s">
        <v>810</v>
      </c>
      <c r="G574" s="507">
        <v>1</v>
      </c>
      <c r="H574" s="507" t="s">
        <v>521</v>
      </c>
      <c r="I574" s="507">
        <v>1</v>
      </c>
      <c r="J574" s="507" t="s">
        <v>304</v>
      </c>
      <c r="K574" s="507">
        <v>1</v>
      </c>
      <c r="L574" s="507" t="s">
        <v>501</v>
      </c>
      <c r="M574" s="471">
        <v>2140</v>
      </c>
      <c r="N574" s="471">
        <v>710</v>
      </c>
      <c r="O574" s="471">
        <v>520</v>
      </c>
      <c r="P574" s="471">
        <v>260</v>
      </c>
      <c r="Q574" s="471">
        <v>290</v>
      </c>
      <c r="R574" s="471">
        <v>270</v>
      </c>
      <c r="S574" s="471">
        <v>10</v>
      </c>
      <c r="T574" s="471">
        <v>80</v>
      </c>
      <c r="U574" s="471">
        <v>150</v>
      </c>
      <c r="V574" s="471">
        <v>50</v>
      </c>
      <c r="W574" s="475" t="s">
        <v>58</v>
      </c>
      <c r="X574" s="471">
        <v>180</v>
      </c>
      <c r="Y574" s="471">
        <v>250</v>
      </c>
      <c r="Z574" s="471">
        <v>410</v>
      </c>
      <c r="AA574" s="471">
        <v>210</v>
      </c>
      <c r="AB574" s="471">
        <v>1200</v>
      </c>
    </row>
    <row r="575" spans="1:28">
      <c r="A575" s="452">
        <v>13480</v>
      </c>
      <c r="B575" s="452" t="s">
        <v>803</v>
      </c>
      <c r="E575" s="507">
        <v>2</v>
      </c>
      <c r="F575" s="507" t="s">
        <v>810</v>
      </c>
      <c r="G575" s="507">
        <v>1</v>
      </c>
      <c r="H575" s="507" t="s">
        <v>521</v>
      </c>
      <c r="I575" s="507">
        <v>1</v>
      </c>
      <c r="J575" s="507" t="s">
        <v>304</v>
      </c>
      <c r="K575" s="507">
        <v>1</v>
      </c>
      <c r="L575" s="507" t="s">
        <v>509</v>
      </c>
      <c r="M575" s="471">
        <v>0</v>
      </c>
      <c r="N575" s="471">
        <v>0</v>
      </c>
      <c r="O575" s="471">
        <v>0</v>
      </c>
      <c r="P575" s="475" t="s">
        <v>58</v>
      </c>
      <c r="Q575" s="475" t="s">
        <v>58</v>
      </c>
      <c r="R575" s="475" t="s">
        <v>58</v>
      </c>
      <c r="S575" s="475" t="s">
        <v>58</v>
      </c>
      <c r="T575" s="475" t="s">
        <v>58</v>
      </c>
      <c r="U575" s="471">
        <v>0</v>
      </c>
      <c r="V575" s="475" t="s">
        <v>58</v>
      </c>
      <c r="W575" s="475" t="s">
        <v>58</v>
      </c>
      <c r="X575" s="475" t="s">
        <v>58</v>
      </c>
      <c r="Y575" s="475" t="s">
        <v>58</v>
      </c>
      <c r="Z575" s="475" t="s">
        <v>58</v>
      </c>
      <c r="AA575" s="475" t="s">
        <v>58</v>
      </c>
      <c r="AB575" s="475" t="s">
        <v>58</v>
      </c>
    </row>
    <row r="576" spans="1:28">
      <c r="A576" s="452">
        <v>13481</v>
      </c>
      <c r="B576" s="452" t="s">
        <v>803</v>
      </c>
      <c r="E576" s="507">
        <v>2</v>
      </c>
      <c r="F576" s="507" t="s">
        <v>810</v>
      </c>
      <c r="G576" s="507">
        <v>1</v>
      </c>
      <c r="H576" s="507" t="s">
        <v>521</v>
      </c>
      <c r="I576" s="507">
        <v>1</v>
      </c>
      <c r="J576" s="507" t="s">
        <v>473</v>
      </c>
      <c r="K576" s="507">
        <v>1</v>
      </c>
      <c r="L576" s="507" t="s">
        <v>304</v>
      </c>
      <c r="M576" s="471">
        <v>12060</v>
      </c>
      <c r="N576" s="471">
        <v>7840</v>
      </c>
      <c r="O576" s="471">
        <v>7150</v>
      </c>
      <c r="P576" s="471">
        <v>1850</v>
      </c>
      <c r="Q576" s="471">
        <v>4220</v>
      </c>
      <c r="R576" s="471">
        <v>4440</v>
      </c>
      <c r="S576" s="471">
        <v>820</v>
      </c>
      <c r="T576" s="471">
        <v>1400</v>
      </c>
      <c r="U576" s="471">
        <v>4970</v>
      </c>
      <c r="V576" s="471">
        <v>270</v>
      </c>
      <c r="W576" s="471">
        <v>230</v>
      </c>
      <c r="X576" s="471">
        <v>3170</v>
      </c>
      <c r="Y576" s="471">
        <v>2480</v>
      </c>
      <c r="Z576" s="471">
        <v>2750</v>
      </c>
      <c r="AA576" s="471">
        <v>1270</v>
      </c>
      <c r="AB576" s="471">
        <v>4220</v>
      </c>
    </row>
    <row r="577" spans="1:28">
      <c r="A577" s="452">
        <v>13482</v>
      </c>
      <c r="B577" s="452" t="s">
        <v>803</v>
      </c>
      <c r="E577" s="507">
        <v>2</v>
      </c>
      <c r="F577" s="507" t="s">
        <v>810</v>
      </c>
      <c r="G577" s="507">
        <v>1</v>
      </c>
      <c r="H577" s="507" t="s">
        <v>521</v>
      </c>
      <c r="I577" s="507">
        <v>1</v>
      </c>
      <c r="J577" s="507" t="s">
        <v>473</v>
      </c>
      <c r="K577" s="507">
        <v>1</v>
      </c>
      <c r="L577" s="507" t="s">
        <v>496</v>
      </c>
      <c r="M577" s="471">
        <v>12020</v>
      </c>
      <c r="N577" s="471">
        <v>7800</v>
      </c>
      <c r="O577" s="471">
        <v>7110</v>
      </c>
      <c r="P577" s="471">
        <v>1850</v>
      </c>
      <c r="Q577" s="471">
        <v>4210</v>
      </c>
      <c r="R577" s="471">
        <v>4440</v>
      </c>
      <c r="S577" s="471">
        <v>820</v>
      </c>
      <c r="T577" s="471">
        <v>1400</v>
      </c>
      <c r="U577" s="471">
        <v>4940</v>
      </c>
      <c r="V577" s="471">
        <v>270</v>
      </c>
      <c r="W577" s="471">
        <v>230</v>
      </c>
      <c r="X577" s="471">
        <v>3160</v>
      </c>
      <c r="Y577" s="471">
        <v>2470</v>
      </c>
      <c r="Z577" s="471">
        <v>2740</v>
      </c>
      <c r="AA577" s="471">
        <v>1260</v>
      </c>
      <c r="AB577" s="471">
        <v>4220</v>
      </c>
    </row>
    <row r="578" spans="1:28">
      <c r="A578" s="452">
        <v>13483</v>
      </c>
      <c r="B578" s="452" t="s">
        <v>803</v>
      </c>
      <c r="E578" s="507">
        <v>2</v>
      </c>
      <c r="F578" s="507" t="s">
        <v>810</v>
      </c>
      <c r="G578" s="507">
        <v>1</v>
      </c>
      <c r="H578" s="507" t="s">
        <v>521</v>
      </c>
      <c r="I578" s="507">
        <v>1</v>
      </c>
      <c r="J578" s="507" t="s">
        <v>473</v>
      </c>
      <c r="K578" s="507">
        <v>1</v>
      </c>
      <c r="L578" s="507" t="s">
        <v>500</v>
      </c>
      <c r="M578" s="471">
        <v>10</v>
      </c>
      <c r="N578" s="471">
        <v>10</v>
      </c>
      <c r="O578" s="471">
        <v>10</v>
      </c>
      <c r="P578" s="475" t="s">
        <v>58</v>
      </c>
      <c r="Q578" s="471">
        <v>10</v>
      </c>
      <c r="R578" s="475" t="s">
        <v>58</v>
      </c>
      <c r="S578" s="475" t="s">
        <v>58</v>
      </c>
      <c r="T578" s="475" t="s">
        <v>58</v>
      </c>
      <c r="U578" s="475" t="s">
        <v>58</v>
      </c>
      <c r="V578" s="475" t="s">
        <v>58</v>
      </c>
      <c r="W578" s="475" t="s">
        <v>58</v>
      </c>
      <c r="X578" s="471">
        <v>10</v>
      </c>
      <c r="Y578" s="475" t="s">
        <v>58</v>
      </c>
      <c r="Z578" s="475" t="s">
        <v>58</v>
      </c>
      <c r="AA578" s="475" t="s">
        <v>58</v>
      </c>
      <c r="AB578" s="475" t="s">
        <v>58</v>
      </c>
    </row>
    <row r="579" spans="1:28">
      <c r="A579" s="452">
        <v>13484</v>
      </c>
      <c r="B579" s="452" t="s">
        <v>803</v>
      </c>
      <c r="E579" s="507">
        <v>2</v>
      </c>
      <c r="F579" s="507" t="s">
        <v>810</v>
      </c>
      <c r="G579" s="507">
        <v>1</v>
      </c>
      <c r="H579" s="507" t="s">
        <v>521</v>
      </c>
      <c r="I579" s="507">
        <v>1</v>
      </c>
      <c r="J579" s="507" t="s">
        <v>473</v>
      </c>
      <c r="K579" s="507">
        <v>1</v>
      </c>
      <c r="L579" s="507" t="s">
        <v>501</v>
      </c>
      <c r="M579" s="471">
        <v>30</v>
      </c>
      <c r="N579" s="471">
        <v>30</v>
      </c>
      <c r="O579" s="471">
        <v>30</v>
      </c>
      <c r="P579" s="475" t="s">
        <v>58</v>
      </c>
      <c r="Q579" s="475" t="s">
        <v>58</v>
      </c>
      <c r="R579" s="475" t="s">
        <v>58</v>
      </c>
      <c r="S579" s="475" t="s">
        <v>58</v>
      </c>
      <c r="T579" s="475" t="s">
        <v>58</v>
      </c>
      <c r="U579" s="471">
        <v>30</v>
      </c>
      <c r="V579" s="475" t="s">
        <v>58</v>
      </c>
      <c r="W579" s="475" t="s">
        <v>58</v>
      </c>
      <c r="X579" s="475" t="s">
        <v>58</v>
      </c>
      <c r="Y579" s="471">
        <v>10</v>
      </c>
      <c r="Z579" s="471">
        <v>10</v>
      </c>
      <c r="AA579" s="471">
        <v>10</v>
      </c>
      <c r="AB579" s="475" t="s">
        <v>58</v>
      </c>
    </row>
    <row r="580" spans="1:28">
      <c r="A580" s="452">
        <v>13485</v>
      </c>
      <c r="B580" s="452" t="s">
        <v>803</v>
      </c>
      <c r="E580" s="507">
        <v>2</v>
      </c>
      <c r="F580" s="507" t="s">
        <v>810</v>
      </c>
      <c r="G580" s="507">
        <v>1</v>
      </c>
      <c r="H580" s="507" t="s">
        <v>521</v>
      </c>
      <c r="I580" s="507">
        <v>1</v>
      </c>
      <c r="J580" s="507" t="s">
        <v>473</v>
      </c>
      <c r="K580" s="507">
        <v>1</v>
      </c>
      <c r="L580" s="507" t="s">
        <v>509</v>
      </c>
      <c r="M580" s="475" t="s">
        <v>58</v>
      </c>
      <c r="N580" s="475" t="s">
        <v>58</v>
      </c>
      <c r="O580" s="475" t="s">
        <v>58</v>
      </c>
      <c r="P580" s="475" t="s">
        <v>58</v>
      </c>
      <c r="Q580" s="475" t="s">
        <v>58</v>
      </c>
      <c r="R580" s="475" t="s">
        <v>58</v>
      </c>
      <c r="S580" s="475" t="s">
        <v>58</v>
      </c>
      <c r="T580" s="475" t="s">
        <v>58</v>
      </c>
      <c r="U580" s="475" t="s">
        <v>58</v>
      </c>
      <c r="V580" s="475" t="s">
        <v>58</v>
      </c>
      <c r="W580" s="475" t="s">
        <v>58</v>
      </c>
      <c r="X580" s="475" t="s">
        <v>58</v>
      </c>
      <c r="Y580" s="475" t="s">
        <v>58</v>
      </c>
      <c r="Z580" s="475" t="s">
        <v>58</v>
      </c>
      <c r="AA580" s="475" t="s">
        <v>58</v>
      </c>
      <c r="AB580" s="475" t="s">
        <v>58</v>
      </c>
    </row>
    <row r="581" spans="1:28">
      <c r="A581" s="452">
        <v>13486</v>
      </c>
      <c r="B581" s="452" t="s">
        <v>803</v>
      </c>
      <c r="E581" s="507">
        <v>2</v>
      </c>
      <c r="F581" s="507" t="s">
        <v>810</v>
      </c>
      <c r="G581" s="507">
        <v>1</v>
      </c>
      <c r="H581" s="507" t="s">
        <v>521</v>
      </c>
      <c r="I581" s="507">
        <v>1</v>
      </c>
      <c r="J581" s="507" t="s">
        <v>474</v>
      </c>
      <c r="K581" s="507">
        <v>1</v>
      </c>
      <c r="L581" s="507" t="s">
        <v>304</v>
      </c>
      <c r="M581" s="471">
        <v>2610</v>
      </c>
      <c r="N581" s="471">
        <v>1020</v>
      </c>
      <c r="O581" s="471">
        <v>790</v>
      </c>
      <c r="P581" s="471">
        <v>330</v>
      </c>
      <c r="Q581" s="471">
        <v>400</v>
      </c>
      <c r="R581" s="471">
        <v>380</v>
      </c>
      <c r="S581" s="471">
        <v>40</v>
      </c>
      <c r="T581" s="471">
        <v>90</v>
      </c>
      <c r="U581" s="471">
        <v>360</v>
      </c>
      <c r="V581" s="471">
        <v>60</v>
      </c>
      <c r="W581" s="475" t="s">
        <v>58</v>
      </c>
      <c r="X581" s="471">
        <v>270</v>
      </c>
      <c r="Y581" s="471">
        <v>270</v>
      </c>
      <c r="Z581" s="471">
        <v>460</v>
      </c>
      <c r="AA581" s="471">
        <v>220</v>
      </c>
      <c r="AB581" s="471">
        <v>1590</v>
      </c>
    </row>
    <row r="582" spans="1:28">
      <c r="A582" s="452">
        <v>13487</v>
      </c>
      <c r="B582" s="452" t="s">
        <v>803</v>
      </c>
      <c r="E582" s="507">
        <v>2</v>
      </c>
      <c r="F582" s="507" t="s">
        <v>810</v>
      </c>
      <c r="G582" s="507">
        <v>1</v>
      </c>
      <c r="H582" s="507" t="s">
        <v>521</v>
      </c>
      <c r="I582" s="507">
        <v>1</v>
      </c>
      <c r="J582" s="507" t="s">
        <v>474</v>
      </c>
      <c r="K582" s="507">
        <v>1</v>
      </c>
      <c r="L582" s="507" t="s">
        <v>496</v>
      </c>
      <c r="M582" s="471">
        <v>480</v>
      </c>
      <c r="N582" s="471">
        <v>230</v>
      </c>
      <c r="O582" s="471">
        <v>200</v>
      </c>
      <c r="P582" s="471">
        <v>70</v>
      </c>
      <c r="Q582" s="471">
        <v>100</v>
      </c>
      <c r="R582" s="471">
        <v>110</v>
      </c>
      <c r="S582" s="471">
        <v>30</v>
      </c>
      <c r="T582" s="471">
        <v>20</v>
      </c>
      <c r="U582" s="471">
        <v>160</v>
      </c>
      <c r="V582" s="471">
        <v>10</v>
      </c>
      <c r="W582" s="475" t="s">
        <v>58</v>
      </c>
      <c r="X582" s="471">
        <v>90</v>
      </c>
      <c r="Y582" s="471">
        <v>20</v>
      </c>
      <c r="Z582" s="471">
        <v>50</v>
      </c>
      <c r="AA582" s="471">
        <v>20</v>
      </c>
      <c r="AB582" s="471">
        <v>250</v>
      </c>
    </row>
    <row r="583" spans="1:28">
      <c r="A583" s="452">
        <v>13488</v>
      </c>
      <c r="B583" s="452" t="s">
        <v>803</v>
      </c>
      <c r="E583" s="507">
        <v>2</v>
      </c>
      <c r="F583" s="507" t="s">
        <v>810</v>
      </c>
      <c r="G583" s="507">
        <v>1</v>
      </c>
      <c r="H583" s="507" t="s">
        <v>521</v>
      </c>
      <c r="I583" s="507">
        <v>1</v>
      </c>
      <c r="J583" s="507" t="s">
        <v>474</v>
      </c>
      <c r="K583" s="507">
        <v>1</v>
      </c>
      <c r="L583" s="507" t="s">
        <v>500</v>
      </c>
      <c r="M583" s="471">
        <v>250</v>
      </c>
      <c r="N583" s="471">
        <v>110</v>
      </c>
      <c r="O583" s="471">
        <v>100</v>
      </c>
      <c r="P583" s="475" t="s">
        <v>58</v>
      </c>
      <c r="Q583" s="471">
        <v>10</v>
      </c>
      <c r="R583" s="475" t="s">
        <v>58</v>
      </c>
      <c r="S583" s="475" t="s">
        <v>58</v>
      </c>
      <c r="T583" s="475" t="s">
        <v>58</v>
      </c>
      <c r="U583" s="471">
        <v>80</v>
      </c>
      <c r="V583" s="475" t="s">
        <v>58</v>
      </c>
      <c r="W583" s="475" t="s">
        <v>58</v>
      </c>
      <c r="X583" s="471">
        <v>10</v>
      </c>
      <c r="Y583" s="471">
        <v>10</v>
      </c>
      <c r="Z583" s="471">
        <v>10</v>
      </c>
      <c r="AA583" s="471">
        <v>10</v>
      </c>
      <c r="AB583" s="471">
        <v>140</v>
      </c>
    </row>
    <row r="584" spans="1:28">
      <c r="A584" s="452">
        <v>13489</v>
      </c>
      <c r="B584" s="452" t="s">
        <v>803</v>
      </c>
      <c r="E584" s="507">
        <v>2</v>
      </c>
      <c r="F584" s="507" t="s">
        <v>810</v>
      </c>
      <c r="G584" s="507">
        <v>1</v>
      </c>
      <c r="H584" s="507" t="s">
        <v>521</v>
      </c>
      <c r="I584" s="507">
        <v>1</v>
      </c>
      <c r="J584" s="507" t="s">
        <v>474</v>
      </c>
      <c r="K584" s="507">
        <v>1</v>
      </c>
      <c r="L584" s="507" t="s">
        <v>501</v>
      </c>
      <c r="M584" s="471">
        <v>1880</v>
      </c>
      <c r="N584" s="471">
        <v>680</v>
      </c>
      <c r="O584" s="471">
        <v>490</v>
      </c>
      <c r="P584" s="471">
        <v>260</v>
      </c>
      <c r="Q584" s="471">
        <v>290</v>
      </c>
      <c r="R584" s="471">
        <v>270</v>
      </c>
      <c r="S584" s="471">
        <v>10</v>
      </c>
      <c r="T584" s="471">
        <v>80</v>
      </c>
      <c r="U584" s="471">
        <v>120</v>
      </c>
      <c r="V584" s="471">
        <v>50</v>
      </c>
      <c r="W584" s="475" t="s">
        <v>58</v>
      </c>
      <c r="X584" s="471">
        <v>180</v>
      </c>
      <c r="Y584" s="471">
        <v>240</v>
      </c>
      <c r="Z584" s="471">
        <v>410</v>
      </c>
      <c r="AA584" s="471">
        <v>200</v>
      </c>
      <c r="AB584" s="471">
        <v>1200</v>
      </c>
    </row>
    <row r="585" spans="1:28">
      <c r="A585" s="452">
        <v>13490</v>
      </c>
      <c r="B585" s="452" t="s">
        <v>803</v>
      </c>
      <c r="E585" s="507">
        <v>2</v>
      </c>
      <c r="F585" s="507" t="s">
        <v>810</v>
      </c>
      <c r="G585" s="507">
        <v>1</v>
      </c>
      <c r="H585" s="507" t="s">
        <v>521</v>
      </c>
      <c r="I585" s="507">
        <v>1</v>
      </c>
      <c r="J585" s="507" t="s">
        <v>474</v>
      </c>
      <c r="K585" s="507">
        <v>1</v>
      </c>
      <c r="L585" s="507" t="s">
        <v>509</v>
      </c>
      <c r="M585" s="471">
        <v>0</v>
      </c>
      <c r="N585" s="471">
        <v>0</v>
      </c>
      <c r="O585" s="471">
        <v>0</v>
      </c>
      <c r="P585" s="475" t="s">
        <v>58</v>
      </c>
      <c r="Q585" s="475" t="s">
        <v>58</v>
      </c>
      <c r="R585" s="475" t="s">
        <v>58</v>
      </c>
      <c r="S585" s="475" t="s">
        <v>58</v>
      </c>
      <c r="T585" s="475" t="s">
        <v>58</v>
      </c>
      <c r="U585" s="471">
        <v>0</v>
      </c>
      <c r="V585" s="475" t="s">
        <v>58</v>
      </c>
      <c r="W585" s="475" t="s">
        <v>58</v>
      </c>
      <c r="X585" s="475" t="s">
        <v>58</v>
      </c>
      <c r="Y585" s="475" t="s">
        <v>58</v>
      </c>
      <c r="Z585" s="475" t="s">
        <v>58</v>
      </c>
      <c r="AA585" s="475" t="s">
        <v>58</v>
      </c>
      <c r="AB585" s="475" t="s">
        <v>58</v>
      </c>
    </row>
    <row r="586" spans="1:28">
      <c r="A586" s="452">
        <v>13491</v>
      </c>
      <c r="B586" s="452" t="s">
        <v>803</v>
      </c>
      <c r="E586" s="507">
        <v>2</v>
      </c>
      <c r="F586" s="507" t="s">
        <v>810</v>
      </c>
      <c r="G586" s="507">
        <v>1</v>
      </c>
      <c r="H586" s="507" t="s">
        <v>522</v>
      </c>
      <c r="I586" s="507">
        <v>1</v>
      </c>
      <c r="J586" s="507" t="s">
        <v>304</v>
      </c>
      <c r="K586" s="507">
        <v>1</v>
      </c>
      <c r="L586" s="507" t="s">
        <v>304</v>
      </c>
      <c r="M586" s="471">
        <v>460</v>
      </c>
      <c r="N586" s="471">
        <v>230</v>
      </c>
      <c r="O586" s="471">
        <v>190</v>
      </c>
      <c r="P586" s="471">
        <v>30</v>
      </c>
      <c r="Q586" s="471">
        <v>80</v>
      </c>
      <c r="R586" s="471">
        <v>110</v>
      </c>
      <c r="S586" s="471">
        <v>10</v>
      </c>
      <c r="T586" s="471">
        <v>10</v>
      </c>
      <c r="U586" s="471">
        <v>150</v>
      </c>
      <c r="V586" s="471">
        <v>10</v>
      </c>
      <c r="W586" s="475" t="s">
        <v>58</v>
      </c>
      <c r="X586" s="471">
        <v>80</v>
      </c>
      <c r="Y586" s="471">
        <v>30</v>
      </c>
      <c r="Z586" s="471">
        <v>40</v>
      </c>
      <c r="AA586" s="471">
        <v>60</v>
      </c>
      <c r="AB586" s="471">
        <v>230</v>
      </c>
    </row>
    <row r="587" spans="1:28">
      <c r="A587" s="452">
        <v>13492</v>
      </c>
      <c r="B587" s="452" t="s">
        <v>803</v>
      </c>
      <c r="E587" s="507">
        <v>2</v>
      </c>
      <c r="F587" s="507" t="s">
        <v>810</v>
      </c>
      <c r="G587" s="507">
        <v>1</v>
      </c>
      <c r="H587" s="507" t="s">
        <v>549</v>
      </c>
      <c r="I587" s="507">
        <v>1</v>
      </c>
      <c r="J587" s="507" t="s">
        <v>304</v>
      </c>
      <c r="K587" s="507">
        <v>1</v>
      </c>
      <c r="L587" s="507" t="s">
        <v>304</v>
      </c>
      <c r="M587" s="471">
        <v>110</v>
      </c>
      <c r="N587" s="471">
        <v>110</v>
      </c>
      <c r="O587" s="471">
        <v>110</v>
      </c>
      <c r="P587" s="471">
        <v>80</v>
      </c>
      <c r="Q587" s="471">
        <v>110</v>
      </c>
      <c r="R587" s="471">
        <v>100</v>
      </c>
      <c r="S587" s="471">
        <v>10</v>
      </c>
      <c r="T587" s="471">
        <v>20</v>
      </c>
      <c r="U587" s="471">
        <v>20</v>
      </c>
      <c r="V587" s="471">
        <v>10</v>
      </c>
      <c r="W587" s="475" t="s">
        <v>58</v>
      </c>
      <c r="X587" s="471">
        <v>70</v>
      </c>
      <c r="Y587" s="471">
        <v>50</v>
      </c>
      <c r="Z587" s="471">
        <v>80</v>
      </c>
      <c r="AA587" s="471">
        <v>70</v>
      </c>
      <c r="AB587" s="475" t="s">
        <v>58</v>
      </c>
    </row>
    <row r="588" spans="1:28">
      <c r="A588" s="452">
        <v>13493</v>
      </c>
      <c r="B588" s="452" t="s">
        <v>803</v>
      </c>
      <c r="E588" s="507">
        <v>2</v>
      </c>
      <c r="F588" s="507" t="s">
        <v>358</v>
      </c>
      <c r="G588" s="507">
        <v>1</v>
      </c>
      <c r="H588" s="507" t="s">
        <v>304</v>
      </c>
      <c r="I588" s="507">
        <v>1</v>
      </c>
      <c r="J588" s="507" t="s">
        <v>304</v>
      </c>
      <c r="K588" s="507">
        <v>1</v>
      </c>
      <c r="L588" s="507" t="s">
        <v>304</v>
      </c>
      <c r="M588" s="471">
        <v>8370</v>
      </c>
      <c r="N588" s="471">
        <v>5680</v>
      </c>
      <c r="O588" s="471">
        <v>5140</v>
      </c>
      <c r="P588" s="471">
        <v>1650</v>
      </c>
      <c r="Q588" s="471">
        <v>3200</v>
      </c>
      <c r="R588" s="471">
        <v>3200</v>
      </c>
      <c r="S588" s="471">
        <v>780</v>
      </c>
      <c r="T588" s="471">
        <v>1520</v>
      </c>
      <c r="U588" s="471">
        <v>3480</v>
      </c>
      <c r="V588" s="471">
        <v>360</v>
      </c>
      <c r="W588" s="471">
        <v>140</v>
      </c>
      <c r="X588" s="471">
        <v>2050</v>
      </c>
      <c r="Y588" s="471">
        <v>2070</v>
      </c>
      <c r="Z588" s="471">
        <v>1870</v>
      </c>
      <c r="AA588" s="471">
        <v>1220</v>
      </c>
      <c r="AB588" s="471">
        <v>2640</v>
      </c>
    </row>
    <row r="589" spans="1:28">
      <c r="A589" s="452">
        <v>13494</v>
      </c>
      <c r="B589" s="452" t="s">
        <v>803</v>
      </c>
      <c r="E589" s="507">
        <v>2</v>
      </c>
      <c r="F589" s="507" t="s">
        <v>358</v>
      </c>
      <c r="G589" s="507">
        <v>1</v>
      </c>
      <c r="H589" s="507" t="s">
        <v>521</v>
      </c>
      <c r="I589" s="507">
        <v>1</v>
      </c>
      <c r="J589" s="507" t="s">
        <v>304</v>
      </c>
      <c r="K589" s="507">
        <v>1</v>
      </c>
      <c r="L589" s="507" t="s">
        <v>304</v>
      </c>
      <c r="M589" s="471">
        <v>8020</v>
      </c>
      <c r="N589" s="471">
        <v>5460</v>
      </c>
      <c r="O589" s="471">
        <v>4920</v>
      </c>
      <c r="P589" s="471">
        <v>1580</v>
      </c>
      <c r="Q589" s="471">
        <v>3080</v>
      </c>
      <c r="R589" s="471">
        <v>3090</v>
      </c>
      <c r="S589" s="471">
        <v>740</v>
      </c>
      <c r="T589" s="471">
        <v>1460</v>
      </c>
      <c r="U589" s="471">
        <v>3300</v>
      </c>
      <c r="V589" s="471">
        <v>350</v>
      </c>
      <c r="W589" s="471">
        <v>140</v>
      </c>
      <c r="X589" s="471">
        <v>1960</v>
      </c>
      <c r="Y589" s="471">
        <v>2020</v>
      </c>
      <c r="Z589" s="471">
        <v>1850</v>
      </c>
      <c r="AA589" s="471">
        <v>1180</v>
      </c>
      <c r="AB589" s="471">
        <v>2510</v>
      </c>
    </row>
    <row r="590" spans="1:28">
      <c r="A590" s="452">
        <v>13495</v>
      </c>
      <c r="B590" s="452" t="s">
        <v>803</v>
      </c>
      <c r="E590" s="507">
        <v>2</v>
      </c>
      <c r="F590" s="507" t="s">
        <v>358</v>
      </c>
      <c r="G590" s="507">
        <v>1</v>
      </c>
      <c r="H590" s="507" t="s">
        <v>521</v>
      </c>
      <c r="I590" s="507">
        <v>1</v>
      </c>
      <c r="J590" s="507" t="s">
        <v>304</v>
      </c>
      <c r="K590" s="507">
        <v>1</v>
      </c>
      <c r="L590" s="507" t="s">
        <v>496</v>
      </c>
      <c r="M590" s="471">
        <v>6940</v>
      </c>
      <c r="N590" s="471">
        <v>5040</v>
      </c>
      <c r="O590" s="471">
        <v>4610</v>
      </c>
      <c r="P590" s="471">
        <v>1510</v>
      </c>
      <c r="Q590" s="471">
        <v>2910</v>
      </c>
      <c r="R590" s="471">
        <v>2910</v>
      </c>
      <c r="S590" s="471">
        <v>720</v>
      </c>
      <c r="T590" s="471">
        <v>1400</v>
      </c>
      <c r="U590" s="471">
        <v>3120</v>
      </c>
      <c r="V590" s="471">
        <v>330</v>
      </c>
      <c r="W590" s="471">
        <v>140</v>
      </c>
      <c r="X590" s="471">
        <v>1830</v>
      </c>
      <c r="Y590" s="471">
        <v>1900</v>
      </c>
      <c r="Z590" s="471">
        <v>1640</v>
      </c>
      <c r="AA590" s="471">
        <v>1050</v>
      </c>
      <c r="AB590" s="471">
        <v>1890</v>
      </c>
    </row>
    <row r="591" spans="1:28">
      <c r="A591" s="452">
        <v>13496</v>
      </c>
      <c r="B591" s="452" t="s">
        <v>803</v>
      </c>
      <c r="E591" s="507">
        <v>2</v>
      </c>
      <c r="F591" s="507" t="s">
        <v>358</v>
      </c>
      <c r="G591" s="507">
        <v>1</v>
      </c>
      <c r="H591" s="507" t="s">
        <v>521</v>
      </c>
      <c r="I591" s="507">
        <v>1</v>
      </c>
      <c r="J591" s="507" t="s">
        <v>304</v>
      </c>
      <c r="K591" s="507">
        <v>1</v>
      </c>
      <c r="L591" s="507" t="s">
        <v>500</v>
      </c>
      <c r="M591" s="471">
        <v>120</v>
      </c>
      <c r="N591" s="471">
        <v>70</v>
      </c>
      <c r="O591" s="471">
        <v>50</v>
      </c>
      <c r="P591" s="471">
        <v>10</v>
      </c>
      <c r="Q591" s="471">
        <v>20</v>
      </c>
      <c r="R591" s="471">
        <v>30</v>
      </c>
      <c r="S591" s="475" t="s">
        <v>58</v>
      </c>
      <c r="T591" s="475" t="s">
        <v>58</v>
      </c>
      <c r="U591" s="471">
        <v>30</v>
      </c>
      <c r="V591" s="475" t="s">
        <v>58</v>
      </c>
      <c r="W591" s="475" t="s">
        <v>58</v>
      </c>
      <c r="X591" s="471">
        <v>30</v>
      </c>
      <c r="Y591" s="471">
        <v>10</v>
      </c>
      <c r="Z591" s="471">
        <v>10</v>
      </c>
      <c r="AA591" s="471">
        <v>30</v>
      </c>
      <c r="AB591" s="471">
        <v>30</v>
      </c>
    </row>
    <row r="592" spans="1:28">
      <c r="A592" s="452">
        <v>13497</v>
      </c>
      <c r="B592" s="452" t="s">
        <v>803</v>
      </c>
      <c r="E592" s="507">
        <v>2</v>
      </c>
      <c r="F592" s="507" t="s">
        <v>358</v>
      </c>
      <c r="G592" s="507">
        <v>1</v>
      </c>
      <c r="H592" s="507" t="s">
        <v>521</v>
      </c>
      <c r="I592" s="507">
        <v>1</v>
      </c>
      <c r="J592" s="507" t="s">
        <v>304</v>
      </c>
      <c r="K592" s="507">
        <v>1</v>
      </c>
      <c r="L592" s="507" t="s">
        <v>501</v>
      </c>
      <c r="M592" s="471">
        <v>950</v>
      </c>
      <c r="N592" s="471">
        <v>350</v>
      </c>
      <c r="O592" s="471">
        <v>260</v>
      </c>
      <c r="P592" s="471">
        <v>60</v>
      </c>
      <c r="Q592" s="471">
        <v>150</v>
      </c>
      <c r="R592" s="471">
        <v>160</v>
      </c>
      <c r="S592" s="471">
        <v>30</v>
      </c>
      <c r="T592" s="471">
        <v>50</v>
      </c>
      <c r="U592" s="471">
        <v>150</v>
      </c>
      <c r="V592" s="471">
        <v>20</v>
      </c>
      <c r="W592" s="475" t="s">
        <v>58</v>
      </c>
      <c r="X592" s="471">
        <v>100</v>
      </c>
      <c r="Y592" s="471">
        <v>110</v>
      </c>
      <c r="Z592" s="471">
        <v>200</v>
      </c>
      <c r="AA592" s="471">
        <v>100</v>
      </c>
      <c r="AB592" s="471">
        <v>580</v>
      </c>
    </row>
    <row r="593" spans="1:28">
      <c r="A593" s="452">
        <v>13498</v>
      </c>
      <c r="B593" s="452" t="s">
        <v>803</v>
      </c>
      <c r="E593" s="507">
        <v>2</v>
      </c>
      <c r="F593" s="507" t="s">
        <v>358</v>
      </c>
      <c r="G593" s="507">
        <v>1</v>
      </c>
      <c r="H593" s="507" t="s">
        <v>521</v>
      </c>
      <c r="I593" s="507">
        <v>1</v>
      </c>
      <c r="J593" s="507" t="s">
        <v>304</v>
      </c>
      <c r="K593" s="507">
        <v>1</v>
      </c>
      <c r="L593" s="507" t="s">
        <v>509</v>
      </c>
      <c r="M593" s="475" t="s">
        <v>58</v>
      </c>
      <c r="N593" s="475" t="s">
        <v>58</v>
      </c>
      <c r="O593" s="475" t="s">
        <v>58</v>
      </c>
      <c r="P593" s="475" t="s">
        <v>58</v>
      </c>
      <c r="Q593" s="475" t="s">
        <v>58</v>
      </c>
      <c r="R593" s="475" t="s">
        <v>58</v>
      </c>
      <c r="S593" s="475" t="s">
        <v>58</v>
      </c>
      <c r="T593" s="475" t="s">
        <v>58</v>
      </c>
      <c r="U593" s="475" t="s">
        <v>58</v>
      </c>
      <c r="V593" s="475" t="s">
        <v>58</v>
      </c>
      <c r="W593" s="475" t="s">
        <v>58</v>
      </c>
      <c r="X593" s="475" t="s">
        <v>58</v>
      </c>
      <c r="Y593" s="475" t="s">
        <v>58</v>
      </c>
      <c r="Z593" s="475" t="s">
        <v>58</v>
      </c>
      <c r="AA593" s="475" t="s">
        <v>58</v>
      </c>
      <c r="AB593" s="475" t="s">
        <v>58</v>
      </c>
    </row>
    <row r="594" spans="1:28">
      <c r="A594" s="452">
        <v>13499</v>
      </c>
      <c r="B594" s="452" t="s">
        <v>803</v>
      </c>
      <c r="E594" s="507">
        <v>2</v>
      </c>
      <c r="F594" s="507" t="s">
        <v>358</v>
      </c>
      <c r="G594" s="507">
        <v>1</v>
      </c>
      <c r="H594" s="507" t="s">
        <v>521</v>
      </c>
      <c r="I594" s="507">
        <v>1</v>
      </c>
      <c r="J594" s="507" t="s">
        <v>473</v>
      </c>
      <c r="K594" s="507">
        <v>1</v>
      </c>
      <c r="L594" s="507" t="s">
        <v>304</v>
      </c>
      <c r="M594" s="471">
        <v>6760</v>
      </c>
      <c r="N594" s="471">
        <v>4940</v>
      </c>
      <c r="O594" s="471">
        <v>4510</v>
      </c>
      <c r="P594" s="471">
        <v>1500</v>
      </c>
      <c r="Q594" s="471">
        <v>2830</v>
      </c>
      <c r="R594" s="471">
        <v>2860</v>
      </c>
      <c r="S594" s="471">
        <v>720</v>
      </c>
      <c r="T594" s="471">
        <v>1380</v>
      </c>
      <c r="U594" s="471">
        <v>3060</v>
      </c>
      <c r="V594" s="471">
        <v>330</v>
      </c>
      <c r="W594" s="471">
        <v>140</v>
      </c>
      <c r="X594" s="471">
        <v>1800</v>
      </c>
      <c r="Y594" s="471">
        <v>1870</v>
      </c>
      <c r="Z594" s="471">
        <v>1630</v>
      </c>
      <c r="AA594" s="471">
        <v>1030</v>
      </c>
      <c r="AB594" s="471">
        <v>1820</v>
      </c>
    </row>
    <row r="595" spans="1:28">
      <c r="A595" s="452">
        <v>13500</v>
      </c>
      <c r="B595" s="452" t="s">
        <v>803</v>
      </c>
      <c r="E595" s="507">
        <v>2</v>
      </c>
      <c r="F595" s="507" t="s">
        <v>358</v>
      </c>
      <c r="G595" s="507">
        <v>1</v>
      </c>
      <c r="H595" s="507" t="s">
        <v>521</v>
      </c>
      <c r="I595" s="507">
        <v>1</v>
      </c>
      <c r="J595" s="507" t="s">
        <v>473</v>
      </c>
      <c r="K595" s="507">
        <v>1</v>
      </c>
      <c r="L595" s="507" t="s">
        <v>496</v>
      </c>
      <c r="M595" s="471">
        <v>6710</v>
      </c>
      <c r="N595" s="471">
        <v>4910</v>
      </c>
      <c r="O595" s="471">
        <v>4490</v>
      </c>
      <c r="P595" s="471">
        <v>1490</v>
      </c>
      <c r="Q595" s="471">
        <v>2820</v>
      </c>
      <c r="R595" s="471">
        <v>2830</v>
      </c>
      <c r="S595" s="471">
        <v>720</v>
      </c>
      <c r="T595" s="471">
        <v>1380</v>
      </c>
      <c r="U595" s="471">
        <v>3040</v>
      </c>
      <c r="V595" s="471">
        <v>330</v>
      </c>
      <c r="W595" s="471">
        <v>140</v>
      </c>
      <c r="X595" s="471">
        <v>1790</v>
      </c>
      <c r="Y595" s="471">
        <v>1860</v>
      </c>
      <c r="Z595" s="471">
        <v>1610</v>
      </c>
      <c r="AA595" s="471">
        <v>1020</v>
      </c>
      <c r="AB595" s="471">
        <v>1800</v>
      </c>
    </row>
    <row r="596" spans="1:28">
      <c r="A596" s="452">
        <v>13501</v>
      </c>
      <c r="B596" s="452" t="s">
        <v>803</v>
      </c>
      <c r="E596" s="507">
        <v>2</v>
      </c>
      <c r="F596" s="507" t="s">
        <v>358</v>
      </c>
      <c r="G596" s="507">
        <v>1</v>
      </c>
      <c r="H596" s="507" t="s">
        <v>521</v>
      </c>
      <c r="I596" s="507">
        <v>1</v>
      </c>
      <c r="J596" s="507" t="s">
        <v>473</v>
      </c>
      <c r="K596" s="507">
        <v>1</v>
      </c>
      <c r="L596" s="507" t="s">
        <v>500</v>
      </c>
      <c r="M596" s="471">
        <v>30</v>
      </c>
      <c r="N596" s="471">
        <v>20</v>
      </c>
      <c r="O596" s="471">
        <v>10</v>
      </c>
      <c r="P596" s="471">
        <v>10</v>
      </c>
      <c r="Q596" s="471">
        <v>10</v>
      </c>
      <c r="R596" s="471">
        <v>10</v>
      </c>
      <c r="S596" s="475" t="s">
        <v>58</v>
      </c>
      <c r="T596" s="475" t="s">
        <v>58</v>
      </c>
      <c r="U596" s="471">
        <v>10</v>
      </c>
      <c r="V596" s="475" t="s">
        <v>58</v>
      </c>
      <c r="W596" s="475" t="s">
        <v>58</v>
      </c>
      <c r="X596" s="471">
        <v>10</v>
      </c>
      <c r="Y596" s="471">
        <v>10</v>
      </c>
      <c r="Z596" s="471">
        <v>10</v>
      </c>
      <c r="AA596" s="471">
        <v>10</v>
      </c>
      <c r="AB596" s="471">
        <v>10</v>
      </c>
    </row>
    <row r="597" spans="1:28">
      <c r="A597" s="452">
        <v>13502</v>
      </c>
      <c r="B597" s="452" t="s">
        <v>803</v>
      </c>
      <c r="E597" s="507">
        <v>2</v>
      </c>
      <c r="F597" s="507" t="s">
        <v>358</v>
      </c>
      <c r="G597" s="507">
        <v>1</v>
      </c>
      <c r="H597" s="507" t="s">
        <v>521</v>
      </c>
      <c r="I597" s="507">
        <v>1</v>
      </c>
      <c r="J597" s="507" t="s">
        <v>473</v>
      </c>
      <c r="K597" s="507">
        <v>1</v>
      </c>
      <c r="L597" s="507" t="s">
        <v>501</v>
      </c>
      <c r="M597" s="471">
        <v>20</v>
      </c>
      <c r="N597" s="471">
        <v>10</v>
      </c>
      <c r="O597" s="471">
        <v>10</v>
      </c>
      <c r="P597" s="475" t="s">
        <v>58</v>
      </c>
      <c r="Q597" s="471">
        <v>10</v>
      </c>
      <c r="R597" s="471">
        <v>10</v>
      </c>
      <c r="S597" s="475" t="s">
        <v>58</v>
      </c>
      <c r="T597" s="475" t="s">
        <v>58</v>
      </c>
      <c r="U597" s="471">
        <v>10</v>
      </c>
      <c r="V597" s="475" t="s">
        <v>58</v>
      </c>
      <c r="W597" s="475" t="s">
        <v>58</v>
      </c>
      <c r="X597" s="475" t="s">
        <v>58</v>
      </c>
      <c r="Y597" s="475" t="s">
        <v>58</v>
      </c>
      <c r="Z597" s="471">
        <v>10</v>
      </c>
      <c r="AA597" s="475" t="s">
        <v>58</v>
      </c>
      <c r="AB597" s="471">
        <v>10</v>
      </c>
    </row>
    <row r="598" spans="1:28">
      <c r="A598" s="452">
        <v>13503</v>
      </c>
      <c r="B598" s="452" t="s">
        <v>803</v>
      </c>
      <c r="E598" s="507">
        <v>2</v>
      </c>
      <c r="F598" s="507" t="s">
        <v>358</v>
      </c>
      <c r="G598" s="507">
        <v>1</v>
      </c>
      <c r="H598" s="507" t="s">
        <v>521</v>
      </c>
      <c r="I598" s="507">
        <v>1</v>
      </c>
      <c r="J598" s="507" t="s">
        <v>473</v>
      </c>
      <c r="K598" s="507">
        <v>1</v>
      </c>
      <c r="L598" s="507" t="s">
        <v>509</v>
      </c>
      <c r="M598" s="475" t="s">
        <v>58</v>
      </c>
      <c r="N598" s="475" t="s">
        <v>58</v>
      </c>
      <c r="O598" s="475" t="s">
        <v>58</v>
      </c>
      <c r="P598" s="475" t="s">
        <v>58</v>
      </c>
      <c r="Q598" s="475" t="s">
        <v>58</v>
      </c>
      <c r="R598" s="475" t="s">
        <v>58</v>
      </c>
      <c r="S598" s="475" t="s">
        <v>58</v>
      </c>
      <c r="T598" s="475" t="s">
        <v>58</v>
      </c>
      <c r="U598" s="475" t="s">
        <v>58</v>
      </c>
      <c r="V598" s="475" t="s">
        <v>58</v>
      </c>
      <c r="W598" s="475" t="s">
        <v>58</v>
      </c>
      <c r="X598" s="475" t="s">
        <v>58</v>
      </c>
      <c r="Y598" s="475" t="s">
        <v>58</v>
      </c>
      <c r="Z598" s="475" t="s">
        <v>58</v>
      </c>
      <c r="AA598" s="475" t="s">
        <v>58</v>
      </c>
      <c r="AB598" s="475" t="s">
        <v>58</v>
      </c>
    </row>
    <row r="599" spans="1:28">
      <c r="A599" s="452">
        <v>13504</v>
      </c>
      <c r="B599" s="452" t="s">
        <v>803</v>
      </c>
      <c r="E599" s="507">
        <v>2</v>
      </c>
      <c r="F599" s="507" t="s">
        <v>358</v>
      </c>
      <c r="G599" s="507">
        <v>1</v>
      </c>
      <c r="H599" s="507" t="s">
        <v>521</v>
      </c>
      <c r="I599" s="507">
        <v>1</v>
      </c>
      <c r="J599" s="507" t="s">
        <v>474</v>
      </c>
      <c r="K599" s="507">
        <v>1</v>
      </c>
      <c r="L599" s="507" t="s">
        <v>304</v>
      </c>
      <c r="M599" s="471">
        <v>1200</v>
      </c>
      <c r="N599" s="471">
        <v>520</v>
      </c>
      <c r="O599" s="471">
        <v>410</v>
      </c>
      <c r="P599" s="471">
        <v>80</v>
      </c>
      <c r="Q599" s="471">
        <v>250</v>
      </c>
      <c r="R599" s="471">
        <v>240</v>
      </c>
      <c r="S599" s="471">
        <v>30</v>
      </c>
      <c r="T599" s="471">
        <v>80</v>
      </c>
      <c r="U599" s="471">
        <v>240</v>
      </c>
      <c r="V599" s="471">
        <v>20</v>
      </c>
      <c r="W599" s="475" t="s">
        <v>58</v>
      </c>
      <c r="X599" s="471">
        <v>160</v>
      </c>
      <c r="Y599" s="471">
        <v>150</v>
      </c>
      <c r="Z599" s="471">
        <v>220</v>
      </c>
      <c r="AA599" s="471">
        <v>140</v>
      </c>
      <c r="AB599" s="471">
        <v>680</v>
      </c>
    </row>
    <row r="600" spans="1:28">
      <c r="A600" s="452">
        <v>13505</v>
      </c>
      <c r="B600" s="452" t="s">
        <v>803</v>
      </c>
      <c r="E600" s="507">
        <v>2</v>
      </c>
      <c r="F600" s="507" t="s">
        <v>358</v>
      </c>
      <c r="G600" s="507">
        <v>1</v>
      </c>
      <c r="H600" s="507" t="s">
        <v>521</v>
      </c>
      <c r="I600" s="507">
        <v>1</v>
      </c>
      <c r="J600" s="507" t="s">
        <v>474</v>
      </c>
      <c r="K600" s="507">
        <v>1</v>
      </c>
      <c r="L600" s="507" t="s">
        <v>496</v>
      </c>
      <c r="M600" s="471">
        <v>220</v>
      </c>
      <c r="N600" s="471">
        <v>130</v>
      </c>
      <c r="O600" s="471">
        <v>120</v>
      </c>
      <c r="P600" s="471">
        <v>20</v>
      </c>
      <c r="Q600" s="471">
        <v>90</v>
      </c>
      <c r="R600" s="471">
        <v>80</v>
      </c>
      <c r="S600" s="475" t="s">
        <v>58</v>
      </c>
      <c r="T600" s="471">
        <v>20</v>
      </c>
      <c r="U600" s="471">
        <v>80</v>
      </c>
      <c r="V600" s="475" t="s">
        <v>58</v>
      </c>
      <c r="W600" s="475" t="s">
        <v>58</v>
      </c>
      <c r="X600" s="471">
        <v>50</v>
      </c>
      <c r="Y600" s="471">
        <v>40</v>
      </c>
      <c r="Z600" s="471">
        <v>30</v>
      </c>
      <c r="AA600" s="471">
        <v>30</v>
      </c>
      <c r="AB600" s="471">
        <v>90</v>
      </c>
    </row>
    <row r="601" spans="1:28">
      <c r="A601" s="452">
        <v>13506</v>
      </c>
      <c r="B601" s="452" t="s">
        <v>803</v>
      </c>
      <c r="E601" s="507">
        <v>2</v>
      </c>
      <c r="F601" s="507" t="s">
        <v>358</v>
      </c>
      <c r="G601" s="507">
        <v>1</v>
      </c>
      <c r="H601" s="507" t="s">
        <v>521</v>
      </c>
      <c r="I601" s="507">
        <v>1</v>
      </c>
      <c r="J601" s="507" t="s">
        <v>474</v>
      </c>
      <c r="K601" s="507">
        <v>1</v>
      </c>
      <c r="L601" s="507" t="s">
        <v>500</v>
      </c>
      <c r="M601" s="471">
        <v>80</v>
      </c>
      <c r="N601" s="471">
        <v>50</v>
      </c>
      <c r="O601" s="471">
        <v>40</v>
      </c>
      <c r="P601" s="471">
        <v>0</v>
      </c>
      <c r="Q601" s="471">
        <v>10</v>
      </c>
      <c r="R601" s="471">
        <v>10</v>
      </c>
      <c r="S601" s="475" t="s">
        <v>58</v>
      </c>
      <c r="T601" s="475" t="s">
        <v>58</v>
      </c>
      <c r="U601" s="471">
        <v>30</v>
      </c>
      <c r="V601" s="475" t="s">
        <v>58</v>
      </c>
      <c r="W601" s="475" t="s">
        <v>58</v>
      </c>
      <c r="X601" s="471">
        <v>10</v>
      </c>
      <c r="Y601" s="475" t="s">
        <v>58</v>
      </c>
      <c r="Z601" s="471">
        <v>0</v>
      </c>
      <c r="AA601" s="471">
        <v>20</v>
      </c>
      <c r="AB601" s="471">
        <v>20</v>
      </c>
    </row>
    <row r="602" spans="1:28">
      <c r="A602" s="452">
        <v>13507</v>
      </c>
      <c r="B602" s="452" t="s">
        <v>803</v>
      </c>
      <c r="E602" s="507">
        <v>2</v>
      </c>
      <c r="F602" s="507" t="s">
        <v>358</v>
      </c>
      <c r="G602" s="507">
        <v>1</v>
      </c>
      <c r="H602" s="507" t="s">
        <v>521</v>
      </c>
      <c r="I602" s="507">
        <v>1</v>
      </c>
      <c r="J602" s="507" t="s">
        <v>474</v>
      </c>
      <c r="K602" s="507">
        <v>1</v>
      </c>
      <c r="L602" s="507" t="s">
        <v>501</v>
      </c>
      <c r="M602" s="471">
        <v>910</v>
      </c>
      <c r="N602" s="471">
        <v>340</v>
      </c>
      <c r="O602" s="471">
        <v>250</v>
      </c>
      <c r="P602" s="471">
        <v>60</v>
      </c>
      <c r="Q602" s="471">
        <v>140</v>
      </c>
      <c r="R602" s="471">
        <v>150</v>
      </c>
      <c r="S602" s="471">
        <v>30</v>
      </c>
      <c r="T602" s="471">
        <v>50</v>
      </c>
      <c r="U602" s="471">
        <v>140</v>
      </c>
      <c r="V602" s="471">
        <v>20</v>
      </c>
      <c r="W602" s="475" t="s">
        <v>58</v>
      </c>
      <c r="X602" s="471">
        <v>100</v>
      </c>
      <c r="Y602" s="471">
        <v>110</v>
      </c>
      <c r="Z602" s="471">
        <v>190</v>
      </c>
      <c r="AA602" s="471">
        <v>100</v>
      </c>
      <c r="AB602" s="471">
        <v>570</v>
      </c>
    </row>
    <row r="603" spans="1:28">
      <c r="A603" s="452">
        <v>13508</v>
      </c>
      <c r="B603" s="452" t="s">
        <v>803</v>
      </c>
      <c r="E603" s="507">
        <v>2</v>
      </c>
      <c r="F603" s="507" t="s">
        <v>358</v>
      </c>
      <c r="G603" s="507">
        <v>1</v>
      </c>
      <c r="H603" s="507" t="s">
        <v>521</v>
      </c>
      <c r="I603" s="507">
        <v>1</v>
      </c>
      <c r="J603" s="507" t="s">
        <v>474</v>
      </c>
      <c r="K603" s="507">
        <v>1</v>
      </c>
      <c r="L603" s="507" t="s">
        <v>509</v>
      </c>
      <c r="M603" s="475" t="s">
        <v>58</v>
      </c>
      <c r="N603" s="475" t="s">
        <v>58</v>
      </c>
      <c r="O603" s="475" t="s">
        <v>58</v>
      </c>
      <c r="P603" s="475" t="s">
        <v>58</v>
      </c>
      <c r="Q603" s="475" t="s">
        <v>58</v>
      </c>
      <c r="R603" s="475" t="s">
        <v>58</v>
      </c>
      <c r="S603" s="475" t="s">
        <v>58</v>
      </c>
      <c r="T603" s="475" t="s">
        <v>58</v>
      </c>
      <c r="U603" s="475" t="s">
        <v>58</v>
      </c>
      <c r="V603" s="475" t="s">
        <v>58</v>
      </c>
      <c r="W603" s="475" t="s">
        <v>58</v>
      </c>
      <c r="X603" s="475" t="s">
        <v>58</v>
      </c>
      <c r="Y603" s="475" t="s">
        <v>58</v>
      </c>
      <c r="Z603" s="475" t="s">
        <v>58</v>
      </c>
      <c r="AA603" s="475" t="s">
        <v>58</v>
      </c>
      <c r="AB603" s="475" t="s">
        <v>58</v>
      </c>
    </row>
    <row r="604" spans="1:28">
      <c r="A604" s="452">
        <v>13509</v>
      </c>
      <c r="B604" s="452" t="s">
        <v>803</v>
      </c>
      <c r="E604" s="507">
        <v>2</v>
      </c>
      <c r="F604" s="507" t="s">
        <v>358</v>
      </c>
      <c r="G604" s="507">
        <v>1</v>
      </c>
      <c r="H604" s="507" t="s">
        <v>522</v>
      </c>
      <c r="I604" s="507">
        <v>1</v>
      </c>
      <c r="J604" s="507" t="s">
        <v>304</v>
      </c>
      <c r="K604" s="507">
        <v>1</v>
      </c>
      <c r="L604" s="507" t="s">
        <v>304</v>
      </c>
      <c r="M604" s="471">
        <v>350</v>
      </c>
      <c r="N604" s="471">
        <v>220</v>
      </c>
      <c r="O604" s="471">
        <v>220</v>
      </c>
      <c r="P604" s="471">
        <v>70</v>
      </c>
      <c r="Q604" s="471">
        <v>120</v>
      </c>
      <c r="R604" s="471">
        <v>110</v>
      </c>
      <c r="S604" s="471">
        <v>40</v>
      </c>
      <c r="T604" s="471">
        <v>60</v>
      </c>
      <c r="U604" s="471">
        <v>170</v>
      </c>
      <c r="V604" s="471">
        <v>10</v>
      </c>
      <c r="W604" s="475" t="s">
        <v>58</v>
      </c>
      <c r="X604" s="471">
        <v>90</v>
      </c>
      <c r="Y604" s="471">
        <v>50</v>
      </c>
      <c r="Z604" s="471">
        <v>20</v>
      </c>
      <c r="AA604" s="471">
        <v>40</v>
      </c>
      <c r="AB604" s="471">
        <v>130</v>
      </c>
    </row>
    <row r="605" spans="1:28">
      <c r="A605" s="452">
        <v>13510</v>
      </c>
      <c r="B605" s="452" t="s">
        <v>803</v>
      </c>
      <c r="E605" s="507">
        <v>2</v>
      </c>
      <c r="F605" s="507" t="s">
        <v>358</v>
      </c>
      <c r="G605" s="507">
        <v>1</v>
      </c>
      <c r="H605" s="507" t="s">
        <v>549</v>
      </c>
      <c r="I605" s="507">
        <v>1</v>
      </c>
      <c r="J605" s="507" t="s">
        <v>304</v>
      </c>
      <c r="K605" s="507">
        <v>1</v>
      </c>
      <c r="L605" s="507" t="s">
        <v>304</v>
      </c>
      <c r="M605" s="471">
        <v>80</v>
      </c>
      <c r="N605" s="471">
        <v>80</v>
      </c>
      <c r="O605" s="471">
        <v>80</v>
      </c>
      <c r="P605" s="471">
        <v>10</v>
      </c>
      <c r="Q605" s="471">
        <v>80</v>
      </c>
      <c r="R605" s="471">
        <v>80</v>
      </c>
      <c r="S605" s="471">
        <v>10</v>
      </c>
      <c r="T605" s="471">
        <v>40</v>
      </c>
      <c r="U605" s="471">
        <v>20</v>
      </c>
      <c r="V605" s="475" t="s">
        <v>58</v>
      </c>
      <c r="W605" s="475" t="s">
        <v>58</v>
      </c>
      <c r="X605" s="471">
        <v>40</v>
      </c>
      <c r="Y605" s="471">
        <v>70</v>
      </c>
      <c r="Z605" s="471">
        <v>70</v>
      </c>
      <c r="AA605" s="471">
        <v>70</v>
      </c>
      <c r="AB605" s="475" t="s">
        <v>58</v>
      </c>
    </row>
    <row r="606" spans="1:28">
      <c r="A606" s="452">
        <v>13511</v>
      </c>
      <c r="B606" s="452" t="s">
        <v>803</v>
      </c>
      <c r="E606" s="507">
        <v>2</v>
      </c>
      <c r="F606" s="507" t="s">
        <v>359</v>
      </c>
      <c r="G606" s="507">
        <v>1</v>
      </c>
      <c r="H606" s="507" t="s">
        <v>304</v>
      </c>
      <c r="I606" s="507">
        <v>1</v>
      </c>
      <c r="J606" s="507" t="s">
        <v>304</v>
      </c>
      <c r="K606" s="507">
        <v>1</v>
      </c>
      <c r="L606" s="507" t="s">
        <v>304</v>
      </c>
      <c r="M606" s="471">
        <v>22130</v>
      </c>
      <c r="N606" s="471">
        <v>14440</v>
      </c>
      <c r="O606" s="471">
        <v>13410</v>
      </c>
      <c r="P606" s="471">
        <v>3100</v>
      </c>
      <c r="Q606" s="471">
        <v>7260</v>
      </c>
      <c r="R606" s="471">
        <v>7540</v>
      </c>
      <c r="S606" s="471">
        <v>1960</v>
      </c>
      <c r="T606" s="471">
        <v>3080</v>
      </c>
      <c r="U606" s="471">
        <v>8840</v>
      </c>
      <c r="V606" s="471">
        <v>660</v>
      </c>
      <c r="W606" s="471">
        <v>710</v>
      </c>
      <c r="X606" s="471">
        <v>5090</v>
      </c>
      <c r="Y606" s="471">
        <v>4400</v>
      </c>
      <c r="Z606" s="471">
        <v>4600</v>
      </c>
      <c r="AA606" s="471">
        <v>2510</v>
      </c>
      <c r="AB606" s="471">
        <v>7600</v>
      </c>
    </row>
    <row r="607" spans="1:28">
      <c r="A607" s="452">
        <v>13512</v>
      </c>
      <c r="B607" s="452" t="s">
        <v>803</v>
      </c>
      <c r="E607" s="507">
        <v>2</v>
      </c>
      <c r="F607" s="507" t="s">
        <v>359</v>
      </c>
      <c r="G607" s="507">
        <v>1</v>
      </c>
      <c r="H607" s="507" t="s">
        <v>521</v>
      </c>
      <c r="I607" s="507">
        <v>1</v>
      </c>
      <c r="J607" s="507" t="s">
        <v>304</v>
      </c>
      <c r="K607" s="507">
        <v>1</v>
      </c>
      <c r="L607" s="507" t="s">
        <v>304</v>
      </c>
      <c r="M607" s="471">
        <v>21370</v>
      </c>
      <c r="N607" s="471">
        <v>13960</v>
      </c>
      <c r="O607" s="471">
        <v>12960</v>
      </c>
      <c r="P607" s="471">
        <v>3030</v>
      </c>
      <c r="Q607" s="471">
        <v>7060</v>
      </c>
      <c r="R607" s="471">
        <v>7300</v>
      </c>
      <c r="S607" s="471">
        <v>1940</v>
      </c>
      <c r="T607" s="471">
        <v>2990</v>
      </c>
      <c r="U607" s="471">
        <v>8560</v>
      </c>
      <c r="V607" s="471">
        <v>640</v>
      </c>
      <c r="W607" s="471">
        <v>680</v>
      </c>
      <c r="X607" s="471">
        <v>4960</v>
      </c>
      <c r="Y607" s="471">
        <v>4280</v>
      </c>
      <c r="Z607" s="471">
        <v>4550</v>
      </c>
      <c r="AA607" s="471">
        <v>2460</v>
      </c>
      <c r="AB607" s="471">
        <v>7330</v>
      </c>
    </row>
    <row r="608" spans="1:28">
      <c r="A608" s="452">
        <v>13513</v>
      </c>
      <c r="B608" s="452" t="s">
        <v>803</v>
      </c>
      <c r="E608" s="507">
        <v>2</v>
      </c>
      <c r="F608" s="507" t="s">
        <v>359</v>
      </c>
      <c r="G608" s="507">
        <v>1</v>
      </c>
      <c r="H608" s="507" t="s">
        <v>521</v>
      </c>
      <c r="I608" s="507">
        <v>1</v>
      </c>
      <c r="J608" s="507" t="s">
        <v>304</v>
      </c>
      <c r="K608" s="507">
        <v>1</v>
      </c>
      <c r="L608" s="507" t="s">
        <v>496</v>
      </c>
      <c r="M608" s="471">
        <v>18780</v>
      </c>
      <c r="N608" s="471">
        <v>13030</v>
      </c>
      <c r="O608" s="471">
        <v>12070</v>
      </c>
      <c r="P608" s="471">
        <v>2600</v>
      </c>
      <c r="Q608" s="471">
        <v>6520</v>
      </c>
      <c r="R608" s="471">
        <v>6830</v>
      </c>
      <c r="S608" s="471">
        <v>1740</v>
      </c>
      <c r="T608" s="471">
        <v>2740</v>
      </c>
      <c r="U608" s="471">
        <v>8210</v>
      </c>
      <c r="V608" s="471">
        <v>600</v>
      </c>
      <c r="W608" s="471">
        <v>600</v>
      </c>
      <c r="X608" s="471">
        <v>4710</v>
      </c>
      <c r="Y608" s="471">
        <v>3960</v>
      </c>
      <c r="Z608" s="471">
        <v>4190</v>
      </c>
      <c r="AA608" s="471">
        <v>2120</v>
      </c>
      <c r="AB608" s="471">
        <v>5680</v>
      </c>
    </row>
    <row r="609" spans="1:28">
      <c r="A609" s="452">
        <v>13514</v>
      </c>
      <c r="B609" s="452" t="s">
        <v>803</v>
      </c>
      <c r="E609" s="507">
        <v>2</v>
      </c>
      <c r="F609" s="507" t="s">
        <v>359</v>
      </c>
      <c r="G609" s="507">
        <v>1</v>
      </c>
      <c r="H609" s="507" t="s">
        <v>521</v>
      </c>
      <c r="I609" s="507">
        <v>1</v>
      </c>
      <c r="J609" s="507" t="s">
        <v>304</v>
      </c>
      <c r="K609" s="507">
        <v>1</v>
      </c>
      <c r="L609" s="507" t="s">
        <v>500</v>
      </c>
      <c r="M609" s="471">
        <v>350</v>
      </c>
      <c r="N609" s="471">
        <v>150</v>
      </c>
      <c r="O609" s="471">
        <v>130</v>
      </c>
      <c r="P609" s="471">
        <v>40</v>
      </c>
      <c r="Q609" s="471">
        <v>80</v>
      </c>
      <c r="R609" s="471">
        <v>70</v>
      </c>
      <c r="S609" s="471">
        <v>20</v>
      </c>
      <c r="T609" s="471">
        <v>20</v>
      </c>
      <c r="U609" s="471">
        <v>120</v>
      </c>
      <c r="V609" s="475" t="s">
        <v>58</v>
      </c>
      <c r="W609" s="475" t="s">
        <v>58</v>
      </c>
      <c r="X609" s="471">
        <v>40</v>
      </c>
      <c r="Y609" s="471">
        <v>20</v>
      </c>
      <c r="Z609" s="471">
        <v>60</v>
      </c>
      <c r="AA609" s="471">
        <v>20</v>
      </c>
      <c r="AB609" s="471">
        <v>190</v>
      </c>
    </row>
    <row r="610" spans="1:28">
      <c r="A610" s="452">
        <v>13515</v>
      </c>
      <c r="B610" s="452" t="s">
        <v>803</v>
      </c>
      <c r="E610" s="507">
        <v>2</v>
      </c>
      <c r="F610" s="507" t="s">
        <v>359</v>
      </c>
      <c r="G610" s="507">
        <v>1</v>
      </c>
      <c r="H610" s="507" t="s">
        <v>521</v>
      </c>
      <c r="I610" s="507">
        <v>1</v>
      </c>
      <c r="J610" s="507" t="s">
        <v>304</v>
      </c>
      <c r="K610" s="507">
        <v>1</v>
      </c>
      <c r="L610" s="507" t="s">
        <v>501</v>
      </c>
      <c r="M610" s="471">
        <v>2240</v>
      </c>
      <c r="N610" s="471">
        <v>780</v>
      </c>
      <c r="O610" s="471">
        <v>750</v>
      </c>
      <c r="P610" s="471">
        <v>390</v>
      </c>
      <c r="Q610" s="471">
        <v>450</v>
      </c>
      <c r="R610" s="471">
        <v>390</v>
      </c>
      <c r="S610" s="471">
        <v>180</v>
      </c>
      <c r="T610" s="471">
        <v>230</v>
      </c>
      <c r="U610" s="471">
        <v>230</v>
      </c>
      <c r="V610" s="471">
        <v>40</v>
      </c>
      <c r="W610" s="471">
        <v>80</v>
      </c>
      <c r="X610" s="471">
        <v>190</v>
      </c>
      <c r="Y610" s="471">
        <v>300</v>
      </c>
      <c r="Z610" s="471">
        <v>310</v>
      </c>
      <c r="AA610" s="471">
        <v>320</v>
      </c>
      <c r="AB610" s="471">
        <v>1460</v>
      </c>
    </row>
    <row r="611" spans="1:28">
      <c r="A611" s="452">
        <v>13516</v>
      </c>
      <c r="B611" s="452" t="s">
        <v>803</v>
      </c>
      <c r="E611" s="507">
        <v>2</v>
      </c>
      <c r="F611" s="507" t="s">
        <v>359</v>
      </c>
      <c r="G611" s="507">
        <v>1</v>
      </c>
      <c r="H611" s="507" t="s">
        <v>521</v>
      </c>
      <c r="I611" s="507">
        <v>1</v>
      </c>
      <c r="J611" s="507" t="s">
        <v>304</v>
      </c>
      <c r="K611" s="507">
        <v>1</v>
      </c>
      <c r="L611" s="507" t="s">
        <v>509</v>
      </c>
      <c r="M611" s="471">
        <v>10</v>
      </c>
      <c r="N611" s="471">
        <v>10</v>
      </c>
      <c r="O611" s="471">
        <v>10</v>
      </c>
      <c r="P611" s="475" t="s">
        <v>58</v>
      </c>
      <c r="Q611" s="471">
        <v>10</v>
      </c>
      <c r="R611" s="471">
        <v>10</v>
      </c>
      <c r="S611" s="475" t="s">
        <v>58</v>
      </c>
      <c r="T611" s="471">
        <v>10</v>
      </c>
      <c r="U611" s="471">
        <v>10</v>
      </c>
      <c r="V611" s="475" t="s">
        <v>58</v>
      </c>
      <c r="W611" s="475" t="s">
        <v>58</v>
      </c>
      <c r="X611" s="471">
        <v>10</v>
      </c>
      <c r="Y611" s="475" t="s">
        <v>58</v>
      </c>
      <c r="Z611" s="475" t="s">
        <v>58</v>
      </c>
      <c r="AA611" s="475" t="s">
        <v>58</v>
      </c>
      <c r="AB611" s="475" t="s">
        <v>58</v>
      </c>
    </row>
    <row r="612" spans="1:28">
      <c r="A612" s="452">
        <v>13517</v>
      </c>
      <c r="B612" s="452" t="s">
        <v>803</v>
      </c>
      <c r="E612" s="507">
        <v>2</v>
      </c>
      <c r="F612" s="507" t="s">
        <v>359</v>
      </c>
      <c r="G612" s="507">
        <v>1</v>
      </c>
      <c r="H612" s="507" t="s">
        <v>521</v>
      </c>
      <c r="I612" s="507">
        <v>1</v>
      </c>
      <c r="J612" s="507" t="s">
        <v>473</v>
      </c>
      <c r="K612" s="507">
        <v>1</v>
      </c>
      <c r="L612" s="507" t="s">
        <v>304</v>
      </c>
      <c r="M612" s="471">
        <v>18320</v>
      </c>
      <c r="N612" s="471">
        <v>12870</v>
      </c>
      <c r="O612" s="471">
        <v>11940</v>
      </c>
      <c r="P612" s="471">
        <v>2580</v>
      </c>
      <c r="Q612" s="471">
        <v>6470</v>
      </c>
      <c r="R612" s="471">
        <v>6810</v>
      </c>
      <c r="S612" s="471">
        <v>1730</v>
      </c>
      <c r="T612" s="471">
        <v>2720</v>
      </c>
      <c r="U612" s="471">
        <v>8170</v>
      </c>
      <c r="V612" s="471">
        <v>600</v>
      </c>
      <c r="W612" s="471">
        <v>600</v>
      </c>
      <c r="X612" s="471">
        <v>4700</v>
      </c>
      <c r="Y612" s="471">
        <v>3940</v>
      </c>
      <c r="Z612" s="471">
        <v>4190</v>
      </c>
      <c r="AA612" s="471">
        <v>2100</v>
      </c>
      <c r="AB612" s="471">
        <v>5440</v>
      </c>
    </row>
    <row r="613" spans="1:28">
      <c r="A613" s="452">
        <v>13518</v>
      </c>
      <c r="B613" s="452" t="s">
        <v>803</v>
      </c>
      <c r="E613" s="507">
        <v>2</v>
      </c>
      <c r="F613" s="507" t="s">
        <v>359</v>
      </c>
      <c r="G613" s="507">
        <v>1</v>
      </c>
      <c r="H613" s="507" t="s">
        <v>521</v>
      </c>
      <c r="I613" s="507">
        <v>1</v>
      </c>
      <c r="J613" s="507" t="s">
        <v>473</v>
      </c>
      <c r="K613" s="507">
        <v>1</v>
      </c>
      <c r="L613" s="507" t="s">
        <v>496</v>
      </c>
      <c r="M613" s="471">
        <v>18220</v>
      </c>
      <c r="N613" s="471">
        <v>12830</v>
      </c>
      <c r="O613" s="471">
        <v>11890</v>
      </c>
      <c r="P613" s="471">
        <v>2560</v>
      </c>
      <c r="Q613" s="471">
        <v>6430</v>
      </c>
      <c r="R613" s="471">
        <v>6770</v>
      </c>
      <c r="S613" s="471">
        <v>1710</v>
      </c>
      <c r="T613" s="471">
        <v>2700</v>
      </c>
      <c r="U613" s="471">
        <v>8130</v>
      </c>
      <c r="V613" s="471">
        <v>600</v>
      </c>
      <c r="W613" s="471">
        <v>600</v>
      </c>
      <c r="X613" s="471">
        <v>4670</v>
      </c>
      <c r="Y613" s="471">
        <v>3940</v>
      </c>
      <c r="Z613" s="471">
        <v>4170</v>
      </c>
      <c r="AA613" s="471">
        <v>2090</v>
      </c>
      <c r="AB613" s="471">
        <v>5390</v>
      </c>
    </row>
    <row r="614" spans="1:28">
      <c r="A614" s="452">
        <v>13519</v>
      </c>
      <c r="B614" s="452" t="s">
        <v>803</v>
      </c>
      <c r="E614" s="507">
        <v>2</v>
      </c>
      <c r="F614" s="507" t="s">
        <v>359</v>
      </c>
      <c r="G614" s="507">
        <v>1</v>
      </c>
      <c r="H614" s="507" t="s">
        <v>521</v>
      </c>
      <c r="I614" s="507">
        <v>1</v>
      </c>
      <c r="J614" s="507" t="s">
        <v>473</v>
      </c>
      <c r="K614" s="507">
        <v>1</v>
      </c>
      <c r="L614" s="507" t="s">
        <v>500</v>
      </c>
      <c r="M614" s="471">
        <v>50</v>
      </c>
      <c r="N614" s="471">
        <v>30</v>
      </c>
      <c r="O614" s="471">
        <v>30</v>
      </c>
      <c r="P614" s="471">
        <v>20</v>
      </c>
      <c r="Q614" s="471">
        <v>30</v>
      </c>
      <c r="R614" s="471">
        <v>30</v>
      </c>
      <c r="S614" s="471">
        <v>20</v>
      </c>
      <c r="T614" s="471">
        <v>20</v>
      </c>
      <c r="U614" s="471">
        <v>30</v>
      </c>
      <c r="V614" s="475" t="s">
        <v>58</v>
      </c>
      <c r="W614" s="475" t="s">
        <v>58</v>
      </c>
      <c r="X614" s="471">
        <v>20</v>
      </c>
      <c r="Y614" s="471">
        <v>10</v>
      </c>
      <c r="Z614" s="471">
        <v>20</v>
      </c>
      <c r="AA614" s="471">
        <v>10</v>
      </c>
      <c r="AB614" s="471">
        <v>20</v>
      </c>
    </row>
    <row r="615" spans="1:28">
      <c r="A615" s="452">
        <v>13520</v>
      </c>
      <c r="B615" s="452" t="s">
        <v>803</v>
      </c>
      <c r="E615" s="507">
        <v>2</v>
      </c>
      <c r="F615" s="507" t="s">
        <v>359</v>
      </c>
      <c r="G615" s="507">
        <v>1</v>
      </c>
      <c r="H615" s="507" t="s">
        <v>521</v>
      </c>
      <c r="I615" s="507">
        <v>1</v>
      </c>
      <c r="J615" s="507" t="s">
        <v>473</v>
      </c>
      <c r="K615" s="507">
        <v>1</v>
      </c>
      <c r="L615" s="507" t="s">
        <v>501</v>
      </c>
      <c r="M615" s="471">
        <v>40</v>
      </c>
      <c r="N615" s="471">
        <v>10</v>
      </c>
      <c r="O615" s="471">
        <v>10</v>
      </c>
      <c r="P615" s="475" t="s">
        <v>58</v>
      </c>
      <c r="Q615" s="471">
        <v>10</v>
      </c>
      <c r="R615" s="471">
        <v>10</v>
      </c>
      <c r="S615" s="475" t="s">
        <v>58</v>
      </c>
      <c r="T615" s="475" t="s">
        <v>58</v>
      </c>
      <c r="U615" s="471">
        <v>10</v>
      </c>
      <c r="V615" s="475" t="s">
        <v>58</v>
      </c>
      <c r="W615" s="475" t="s">
        <v>58</v>
      </c>
      <c r="X615" s="475" t="s">
        <v>58</v>
      </c>
      <c r="Y615" s="475" t="s">
        <v>58</v>
      </c>
      <c r="Z615" s="475" t="s">
        <v>58</v>
      </c>
      <c r="AA615" s="475" t="s">
        <v>58</v>
      </c>
      <c r="AB615" s="471">
        <v>30</v>
      </c>
    </row>
    <row r="616" spans="1:28">
      <c r="A616" s="452">
        <v>13521</v>
      </c>
      <c r="B616" s="452" t="s">
        <v>803</v>
      </c>
      <c r="E616" s="507">
        <v>2</v>
      </c>
      <c r="F616" s="507" t="s">
        <v>359</v>
      </c>
      <c r="G616" s="507">
        <v>1</v>
      </c>
      <c r="H616" s="507" t="s">
        <v>521</v>
      </c>
      <c r="I616" s="507">
        <v>1</v>
      </c>
      <c r="J616" s="507" t="s">
        <v>473</v>
      </c>
      <c r="K616" s="507">
        <v>1</v>
      </c>
      <c r="L616" s="507" t="s">
        <v>509</v>
      </c>
      <c r="M616" s="471">
        <v>10</v>
      </c>
      <c r="N616" s="471">
        <v>10</v>
      </c>
      <c r="O616" s="471">
        <v>10</v>
      </c>
      <c r="P616" s="475" t="s">
        <v>58</v>
      </c>
      <c r="Q616" s="471">
        <v>10</v>
      </c>
      <c r="R616" s="471">
        <v>10</v>
      </c>
      <c r="S616" s="475" t="s">
        <v>58</v>
      </c>
      <c r="T616" s="471">
        <v>10</v>
      </c>
      <c r="U616" s="471">
        <v>10</v>
      </c>
      <c r="V616" s="475" t="s">
        <v>58</v>
      </c>
      <c r="W616" s="475" t="s">
        <v>58</v>
      </c>
      <c r="X616" s="471">
        <v>10</v>
      </c>
      <c r="Y616" s="475" t="s">
        <v>58</v>
      </c>
      <c r="Z616" s="475" t="s">
        <v>58</v>
      </c>
      <c r="AA616" s="475" t="s">
        <v>58</v>
      </c>
      <c r="AB616" s="475" t="s">
        <v>58</v>
      </c>
    </row>
    <row r="617" spans="1:28">
      <c r="A617" s="452">
        <v>13522</v>
      </c>
      <c r="B617" s="452" t="s">
        <v>803</v>
      </c>
      <c r="E617" s="507">
        <v>2</v>
      </c>
      <c r="F617" s="507" t="s">
        <v>359</v>
      </c>
      <c r="G617" s="507">
        <v>1</v>
      </c>
      <c r="H617" s="507" t="s">
        <v>521</v>
      </c>
      <c r="I617" s="507">
        <v>1</v>
      </c>
      <c r="J617" s="507" t="s">
        <v>474</v>
      </c>
      <c r="K617" s="507">
        <v>1</v>
      </c>
      <c r="L617" s="507" t="s">
        <v>304</v>
      </c>
      <c r="M617" s="471">
        <v>2980</v>
      </c>
      <c r="N617" s="471">
        <v>1090</v>
      </c>
      <c r="O617" s="471">
        <v>1020</v>
      </c>
      <c r="P617" s="471">
        <v>460</v>
      </c>
      <c r="Q617" s="471">
        <v>580</v>
      </c>
      <c r="R617" s="471">
        <v>490</v>
      </c>
      <c r="S617" s="471">
        <v>210</v>
      </c>
      <c r="T617" s="471">
        <v>270</v>
      </c>
      <c r="U617" s="471">
        <v>390</v>
      </c>
      <c r="V617" s="471">
        <v>40</v>
      </c>
      <c r="W617" s="471">
        <v>80</v>
      </c>
      <c r="X617" s="471">
        <v>260</v>
      </c>
      <c r="Y617" s="471">
        <v>340</v>
      </c>
      <c r="Z617" s="471">
        <v>360</v>
      </c>
      <c r="AA617" s="471">
        <v>360</v>
      </c>
      <c r="AB617" s="471">
        <v>1890</v>
      </c>
    </row>
    <row r="618" spans="1:28">
      <c r="A618" s="452">
        <v>13523</v>
      </c>
      <c r="B618" s="452" t="s">
        <v>803</v>
      </c>
      <c r="E618" s="507">
        <v>2</v>
      </c>
      <c r="F618" s="507" t="s">
        <v>359</v>
      </c>
      <c r="G618" s="507">
        <v>1</v>
      </c>
      <c r="H618" s="507" t="s">
        <v>521</v>
      </c>
      <c r="I618" s="507">
        <v>1</v>
      </c>
      <c r="J618" s="507" t="s">
        <v>474</v>
      </c>
      <c r="K618" s="507">
        <v>1</v>
      </c>
      <c r="L618" s="507" t="s">
        <v>496</v>
      </c>
      <c r="M618" s="471">
        <v>490</v>
      </c>
      <c r="N618" s="471">
        <v>200</v>
      </c>
      <c r="O618" s="471">
        <v>180</v>
      </c>
      <c r="P618" s="471">
        <v>40</v>
      </c>
      <c r="Q618" s="471">
        <v>90</v>
      </c>
      <c r="R618" s="471">
        <v>70</v>
      </c>
      <c r="S618" s="471">
        <v>20</v>
      </c>
      <c r="T618" s="471">
        <v>40</v>
      </c>
      <c r="U618" s="471">
        <v>80</v>
      </c>
      <c r="V618" s="475" t="s">
        <v>58</v>
      </c>
      <c r="W618" s="475" t="s">
        <v>58</v>
      </c>
      <c r="X618" s="471">
        <v>40</v>
      </c>
      <c r="Y618" s="471">
        <v>30</v>
      </c>
      <c r="Z618" s="471">
        <v>20</v>
      </c>
      <c r="AA618" s="471">
        <v>40</v>
      </c>
      <c r="AB618" s="471">
        <v>290</v>
      </c>
    </row>
    <row r="619" spans="1:28">
      <c r="A619" s="452">
        <v>13524</v>
      </c>
      <c r="B619" s="452" t="s">
        <v>803</v>
      </c>
      <c r="E619" s="507">
        <v>2</v>
      </c>
      <c r="F619" s="507" t="s">
        <v>359</v>
      </c>
      <c r="G619" s="507">
        <v>1</v>
      </c>
      <c r="H619" s="507" t="s">
        <v>521</v>
      </c>
      <c r="I619" s="507">
        <v>1</v>
      </c>
      <c r="J619" s="507" t="s">
        <v>474</v>
      </c>
      <c r="K619" s="507">
        <v>1</v>
      </c>
      <c r="L619" s="507" t="s">
        <v>500</v>
      </c>
      <c r="M619" s="471">
        <v>290</v>
      </c>
      <c r="N619" s="471">
        <v>120</v>
      </c>
      <c r="O619" s="471">
        <v>100</v>
      </c>
      <c r="P619" s="471">
        <v>20</v>
      </c>
      <c r="Q619" s="471">
        <v>50</v>
      </c>
      <c r="R619" s="471">
        <v>40</v>
      </c>
      <c r="S619" s="475" t="s">
        <v>58</v>
      </c>
      <c r="T619" s="475" t="s">
        <v>58</v>
      </c>
      <c r="U619" s="471">
        <v>90</v>
      </c>
      <c r="V619" s="475" t="s">
        <v>58</v>
      </c>
      <c r="W619" s="475" t="s">
        <v>58</v>
      </c>
      <c r="X619" s="471">
        <v>20</v>
      </c>
      <c r="Y619" s="471">
        <v>10</v>
      </c>
      <c r="Z619" s="471">
        <v>40</v>
      </c>
      <c r="AA619" s="471">
        <v>10</v>
      </c>
      <c r="AB619" s="471">
        <v>170</v>
      </c>
    </row>
    <row r="620" spans="1:28">
      <c r="A620" s="452">
        <v>13525</v>
      </c>
      <c r="B620" s="452" t="s">
        <v>803</v>
      </c>
      <c r="E620" s="507">
        <v>2</v>
      </c>
      <c r="F620" s="507" t="s">
        <v>359</v>
      </c>
      <c r="G620" s="507">
        <v>1</v>
      </c>
      <c r="H620" s="507" t="s">
        <v>521</v>
      </c>
      <c r="I620" s="507">
        <v>1</v>
      </c>
      <c r="J620" s="507" t="s">
        <v>474</v>
      </c>
      <c r="K620" s="507">
        <v>1</v>
      </c>
      <c r="L620" s="507" t="s">
        <v>501</v>
      </c>
      <c r="M620" s="471">
        <v>2200</v>
      </c>
      <c r="N620" s="471">
        <v>770</v>
      </c>
      <c r="O620" s="471">
        <v>740</v>
      </c>
      <c r="P620" s="471">
        <v>390</v>
      </c>
      <c r="Q620" s="471">
        <v>440</v>
      </c>
      <c r="R620" s="471">
        <v>380</v>
      </c>
      <c r="S620" s="471">
        <v>180</v>
      </c>
      <c r="T620" s="471">
        <v>230</v>
      </c>
      <c r="U620" s="471">
        <v>220</v>
      </c>
      <c r="V620" s="471">
        <v>40</v>
      </c>
      <c r="W620" s="471">
        <v>80</v>
      </c>
      <c r="X620" s="471">
        <v>190</v>
      </c>
      <c r="Y620" s="471">
        <v>300</v>
      </c>
      <c r="Z620" s="471">
        <v>310</v>
      </c>
      <c r="AA620" s="471">
        <v>320</v>
      </c>
      <c r="AB620" s="471">
        <v>1430</v>
      </c>
    </row>
    <row r="621" spans="1:28">
      <c r="A621" s="452">
        <v>13526</v>
      </c>
      <c r="B621" s="452" t="s">
        <v>803</v>
      </c>
      <c r="E621" s="507">
        <v>2</v>
      </c>
      <c r="F621" s="507" t="s">
        <v>359</v>
      </c>
      <c r="G621" s="507">
        <v>1</v>
      </c>
      <c r="H621" s="507" t="s">
        <v>521</v>
      </c>
      <c r="I621" s="507">
        <v>1</v>
      </c>
      <c r="J621" s="507" t="s">
        <v>474</v>
      </c>
      <c r="K621" s="507">
        <v>1</v>
      </c>
      <c r="L621" s="507" t="s">
        <v>509</v>
      </c>
      <c r="M621" s="475" t="s">
        <v>58</v>
      </c>
      <c r="N621" s="475" t="s">
        <v>58</v>
      </c>
      <c r="O621" s="475" t="s">
        <v>58</v>
      </c>
      <c r="P621" s="475" t="s">
        <v>58</v>
      </c>
      <c r="Q621" s="475" t="s">
        <v>58</v>
      </c>
      <c r="R621" s="475" t="s">
        <v>58</v>
      </c>
      <c r="S621" s="475" t="s">
        <v>58</v>
      </c>
      <c r="T621" s="475" t="s">
        <v>58</v>
      </c>
      <c r="U621" s="475" t="s">
        <v>58</v>
      </c>
      <c r="V621" s="475" t="s">
        <v>58</v>
      </c>
      <c r="W621" s="475" t="s">
        <v>58</v>
      </c>
      <c r="X621" s="475" t="s">
        <v>58</v>
      </c>
      <c r="Y621" s="475" t="s">
        <v>58</v>
      </c>
      <c r="Z621" s="475" t="s">
        <v>58</v>
      </c>
      <c r="AA621" s="475" t="s">
        <v>58</v>
      </c>
      <c r="AB621" s="475" t="s">
        <v>58</v>
      </c>
    </row>
    <row r="622" spans="1:28">
      <c r="A622" s="452">
        <v>13527</v>
      </c>
      <c r="B622" s="452" t="s">
        <v>803</v>
      </c>
      <c r="E622" s="507">
        <v>2</v>
      </c>
      <c r="F622" s="507" t="s">
        <v>359</v>
      </c>
      <c r="G622" s="507">
        <v>1</v>
      </c>
      <c r="H622" s="507" t="s">
        <v>522</v>
      </c>
      <c r="I622" s="507">
        <v>1</v>
      </c>
      <c r="J622" s="507" t="s">
        <v>304</v>
      </c>
      <c r="K622" s="507">
        <v>1</v>
      </c>
      <c r="L622" s="507" t="s">
        <v>304</v>
      </c>
      <c r="M622" s="471">
        <v>750</v>
      </c>
      <c r="N622" s="471">
        <v>480</v>
      </c>
      <c r="O622" s="471">
        <v>450</v>
      </c>
      <c r="P622" s="471">
        <v>60</v>
      </c>
      <c r="Q622" s="471">
        <v>200</v>
      </c>
      <c r="R622" s="471">
        <v>250</v>
      </c>
      <c r="S622" s="471">
        <v>20</v>
      </c>
      <c r="T622" s="471">
        <v>90</v>
      </c>
      <c r="U622" s="471">
        <v>280</v>
      </c>
      <c r="V622" s="471">
        <v>20</v>
      </c>
      <c r="W622" s="471">
        <v>30</v>
      </c>
      <c r="X622" s="471">
        <v>140</v>
      </c>
      <c r="Y622" s="471">
        <v>120</v>
      </c>
      <c r="Z622" s="471">
        <v>50</v>
      </c>
      <c r="AA622" s="471">
        <v>50</v>
      </c>
      <c r="AB622" s="471">
        <v>270</v>
      </c>
    </row>
    <row r="623" spans="1:28">
      <c r="A623" s="452">
        <v>13528</v>
      </c>
      <c r="B623" s="452" t="s">
        <v>803</v>
      </c>
      <c r="E623" s="507">
        <v>2</v>
      </c>
      <c r="F623" s="507" t="s">
        <v>359</v>
      </c>
      <c r="G623" s="507">
        <v>1</v>
      </c>
      <c r="H623" s="507" t="s">
        <v>549</v>
      </c>
      <c r="I623" s="507">
        <v>1</v>
      </c>
      <c r="J623" s="507" t="s">
        <v>304</v>
      </c>
      <c r="K623" s="507">
        <v>1</v>
      </c>
      <c r="L623" s="507" t="s">
        <v>304</v>
      </c>
      <c r="M623" s="471">
        <v>260</v>
      </c>
      <c r="N623" s="471">
        <v>260</v>
      </c>
      <c r="O623" s="471">
        <v>260</v>
      </c>
      <c r="P623" s="471">
        <v>230</v>
      </c>
      <c r="Q623" s="471">
        <v>260</v>
      </c>
      <c r="R623" s="471">
        <v>170</v>
      </c>
      <c r="S623" s="471">
        <v>180</v>
      </c>
      <c r="T623" s="471">
        <v>180</v>
      </c>
      <c r="U623" s="475" t="s">
        <v>58</v>
      </c>
      <c r="V623" s="471">
        <v>40</v>
      </c>
      <c r="W623" s="471">
        <v>40</v>
      </c>
      <c r="X623" s="471">
        <v>40</v>
      </c>
      <c r="Y623" s="471">
        <v>180</v>
      </c>
      <c r="Z623" s="471">
        <v>170</v>
      </c>
      <c r="AA623" s="471">
        <v>180</v>
      </c>
      <c r="AB623" s="475" t="s">
        <v>58</v>
      </c>
    </row>
    <row r="624" spans="1:28">
      <c r="A624" s="452">
        <v>13529</v>
      </c>
      <c r="B624" s="452" t="s">
        <v>803</v>
      </c>
      <c r="E624" s="507">
        <v>2</v>
      </c>
      <c r="F624" s="507" t="s">
        <v>360</v>
      </c>
      <c r="G624" s="507">
        <v>1</v>
      </c>
      <c r="H624" s="507" t="s">
        <v>304</v>
      </c>
      <c r="I624" s="507">
        <v>1</v>
      </c>
      <c r="J624" s="507" t="s">
        <v>304</v>
      </c>
      <c r="K624" s="507">
        <v>1</v>
      </c>
      <c r="L624" s="507" t="s">
        <v>304</v>
      </c>
      <c r="M624" s="471">
        <v>16890</v>
      </c>
      <c r="N624" s="471">
        <v>9490</v>
      </c>
      <c r="O624" s="471">
        <v>8340</v>
      </c>
      <c r="P624" s="471">
        <v>2160</v>
      </c>
      <c r="Q624" s="471">
        <v>4400</v>
      </c>
      <c r="R624" s="471">
        <v>4290</v>
      </c>
      <c r="S624" s="471">
        <v>810</v>
      </c>
      <c r="T624" s="471">
        <v>1720</v>
      </c>
      <c r="U624" s="471">
        <v>5200</v>
      </c>
      <c r="V624" s="471">
        <v>420</v>
      </c>
      <c r="W624" s="471">
        <v>270</v>
      </c>
      <c r="X624" s="471">
        <v>3130</v>
      </c>
      <c r="Y624" s="471">
        <v>2210</v>
      </c>
      <c r="Z624" s="471">
        <v>2750</v>
      </c>
      <c r="AA624" s="471">
        <v>1260</v>
      </c>
      <c r="AB624" s="471">
        <v>7210</v>
      </c>
    </row>
    <row r="625" spans="1:28">
      <c r="A625" s="452">
        <v>13530</v>
      </c>
      <c r="B625" s="452" t="s">
        <v>803</v>
      </c>
      <c r="E625" s="507">
        <v>2</v>
      </c>
      <c r="F625" s="507" t="s">
        <v>360</v>
      </c>
      <c r="G625" s="507">
        <v>1</v>
      </c>
      <c r="H625" s="507" t="s">
        <v>521</v>
      </c>
      <c r="I625" s="507">
        <v>1</v>
      </c>
      <c r="J625" s="507" t="s">
        <v>304</v>
      </c>
      <c r="K625" s="507">
        <v>1</v>
      </c>
      <c r="L625" s="507" t="s">
        <v>304</v>
      </c>
      <c r="M625" s="471">
        <v>16240</v>
      </c>
      <c r="N625" s="471">
        <v>9090</v>
      </c>
      <c r="O625" s="471">
        <v>7970</v>
      </c>
      <c r="P625" s="471">
        <v>2110</v>
      </c>
      <c r="Q625" s="471">
        <v>4230</v>
      </c>
      <c r="R625" s="471">
        <v>4160</v>
      </c>
      <c r="S625" s="471">
        <v>800</v>
      </c>
      <c r="T625" s="471">
        <v>1640</v>
      </c>
      <c r="U625" s="471">
        <v>4890</v>
      </c>
      <c r="V625" s="471">
        <v>400</v>
      </c>
      <c r="W625" s="471">
        <v>260</v>
      </c>
      <c r="X625" s="471">
        <v>3040</v>
      </c>
      <c r="Y625" s="471">
        <v>2140</v>
      </c>
      <c r="Z625" s="471">
        <v>2670</v>
      </c>
      <c r="AA625" s="471">
        <v>1180</v>
      </c>
      <c r="AB625" s="471">
        <v>6960</v>
      </c>
    </row>
    <row r="626" spans="1:28">
      <c r="A626" s="452">
        <v>13531</v>
      </c>
      <c r="B626" s="452" t="s">
        <v>803</v>
      </c>
      <c r="E626" s="507">
        <v>2</v>
      </c>
      <c r="F626" s="507" t="s">
        <v>360</v>
      </c>
      <c r="G626" s="507">
        <v>1</v>
      </c>
      <c r="H626" s="507" t="s">
        <v>521</v>
      </c>
      <c r="I626" s="507">
        <v>1</v>
      </c>
      <c r="J626" s="507" t="s">
        <v>304</v>
      </c>
      <c r="K626" s="507">
        <v>1</v>
      </c>
      <c r="L626" s="507" t="s">
        <v>496</v>
      </c>
      <c r="M626" s="471">
        <v>13760</v>
      </c>
      <c r="N626" s="471">
        <v>8220</v>
      </c>
      <c r="O626" s="471">
        <v>7360</v>
      </c>
      <c r="P626" s="471">
        <v>1920</v>
      </c>
      <c r="Q626" s="471">
        <v>3900</v>
      </c>
      <c r="R626" s="471">
        <v>3810</v>
      </c>
      <c r="S626" s="471">
        <v>710</v>
      </c>
      <c r="T626" s="471">
        <v>1570</v>
      </c>
      <c r="U626" s="471">
        <v>4650</v>
      </c>
      <c r="V626" s="471">
        <v>400</v>
      </c>
      <c r="W626" s="471">
        <v>250</v>
      </c>
      <c r="X626" s="471">
        <v>2810</v>
      </c>
      <c r="Y626" s="471">
        <v>1980</v>
      </c>
      <c r="Z626" s="471">
        <v>2200</v>
      </c>
      <c r="AA626" s="471">
        <v>1110</v>
      </c>
      <c r="AB626" s="471">
        <v>5430</v>
      </c>
    </row>
    <row r="627" spans="1:28">
      <c r="A627" s="452">
        <v>13532</v>
      </c>
      <c r="B627" s="452" t="s">
        <v>803</v>
      </c>
      <c r="E627" s="507">
        <v>2</v>
      </c>
      <c r="F627" s="507" t="s">
        <v>360</v>
      </c>
      <c r="G627" s="507">
        <v>1</v>
      </c>
      <c r="H627" s="507" t="s">
        <v>521</v>
      </c>
      <c r="I627" s="507">
        <v>1</v>
      </c>
      <c r="J627" s="507" t="s">
        <v>304</v>
      </c>
      <c r="K627" s="507">
        <v>1</v>
      </c>
      <c r="L627" s="507" t="s">
        <v>500</v>
      </c>
      <c r="M627" s="471">
        <v>250</v>
      </c>
      <c r="N627" s="471">
        <v>80</v>
      </c>
      <c r="O627" s="471">
        <v>60</v>
      </c>
      <c r="P627" s="471">
        <v>10</v>
      </c>
      <c r="Q627" s="471">
        <v>10</v>
      </c>
      <c r="R627" s="471">
        <v>10</v>
      </c>
      <c r="S627" s="475" t="s">
        <v>58</v>
      </c>
      <c r="T627" s="471">
        <v>10</v>
      </c>
      <c r="U627" s="471">
        <v>50</v>
      </c>
      <c r="V627" s="475" t="s">
        <v>58</v>
      </c>
      <c r="W627" s="475" t="s">
        <v>58</v>
      </c>
      <c r="X627" s="471">
        <v>10</v>
      </c>
      <c r="Y627" s="475" t="s">
        <v>58</v>
      </c>
      <c r="Z627" s="471">
        <v>30</v>
      </c>
      <c r="AA627" s="471">
        <v>0</v>
      </c>
      <c r="AB627" s="471">
        <v>170</v>
      </c>
    </row>
    <row r="628" spans="1:28">
      <c r="A628" s="452">
        <v>13533</v>
      </c>
      <c r="B628" s="452" t="s">
        <v>803</v>
      </c>
      <c r="E628" s="507">
        <v>2</v>
      </c>
      <c r="F628" s="507" t="s">
        <v>360</v>
      </c>
      <c r="G628" s="507">
        <v>1</v>
      </c>
      <c r="H628" s="507" t="s">
        <v>521</v>
      </c>
      <c r="I628" s="507">
        <v>1</v>
      </c>
      <c r="J628" s="507" t="s">
        <v>304</v>
      </c>
      <c r="K628" s="507">
        <v>1</v>
      </c>
      <c r="L628" s="507" t="s">
        <v>501</v>
      </c>
      <c r="M628" s="471">
        <v>2200</v>
      </c>
      <c r="N628" s="471">
        <v>780</v>
      </c>
      <c r="O628" s="471">
        <v>530</v>
      </c>
      <c r="P628" s="471">
        <v>180</v>
      </c>
      <c r="Q628" s="471">
        <v>310</v>
      </c>
      <c r="R628" s="471">
        <v>330</v>
      </c>
      <c r="S628" s="471">
        <v>90</v>
      </c>
      <c r="T628" s="471">
        <v>60</v>
      </c>
      <c r="U628" s="471">
        <v>180</v>
      </c>
      <c r="V628" s="471">
        <v>10</v>
      </c>
      <c r="W628" s="471">
        <v>20</v>
      </c>
      <c r="X628" s="471">
        <v>220</v>
      </c>
      <c r="Y628" s="471">
        <v>140</v>
      </c>
      <c r="Z628" s="471">
        <v>430</v>
      </c>
      <c r="AA628" s="471">
        <v>60</v>
      </c>
      <c r="AB628" s="471">
        <v>1340</v>
      </c>
    </row>
    <row r="629" spans="1:28">
      <c r="A629" s="452">
        <v>13534</v>
      </c>
      <c r="B629" s="452" t="s">
        <v>803</v>
      </c>
      <c r="E629" s="507">
        <v>2</v>
      </c>
      <c r="F629" s="507" t="s">
        <v>360</v>
      </c>
      <c r="G629" s="507">
        <v>1</v>
      </c>
      <c r="H629" s="507" t="s">
        <v>521</v>
      </c>
      <c r="I629" s="507">
        <v>1</v>
      </c>
      <c r="J629" s="507" t="s">
        <v>304</v>
      </c>
      <c r="K629" s="507">
        <v>1</v>
      </c>
      <c r="L629" s="507" t="s">
        <v>509</v>
      </c>
      <c r="M629" s="471">
        <v>30</v>
      </c>
      <c r="N629" s="471">
        <v>10</v>
      </c>
      <c r="O629" s="471">
        <v>10</v>
      </c>
      <c r="P629" s="475" t="s">
        <v>58</v>
      </c>
      <c r="Q629" s="471">
        <v>10</v>
      </c>
      <c r="R629" s="471">
        <v>10</v>
      </c>
      <c r="S629" s="475" t="s">
        <v>58</v>
      </c>
      <c r="T629" s="475" t="s">
        <v>58</v>
      </c>
      <c r="U629" s="471">
        <v>10</v>
      </c>
      <c r="V629" s="475" t="s">
        <v>58</v>
      </c>
      <c r="W629" s="475" t="s">
        <v>58</v>
      </c>
      <c r="X629" s="475" t="s">
        <v>58</v>
      </c>
      <c r="Y629" s="471">
        <v>10</v>
      </c>
      <c r="Z629" s="471">
        <v>10</v>
      </c>
      <c r="AA629" s="471">
        <v>10</v>
      </c>
      <c r="AB629" s="471">
        <v>20</v>
      </c>
    </row>
    <row r="630" spans="1:28">
      <c r="A630" s="452">
        <v>13535</v>
      </c>
      <c r="B630" s="452" t="s">
        <v>803</v>
      </c>
      <c r="E630" s="507">
        <v>2</v>
      </c>
      <c r="F630" s="507" t="s">
        <v>360</v>
      </c>
      <c r="G630" s="507">
        <v>1</v>
      </c>
      <c r="H630" s="507" t="s">
        <v>521</v>
      </c>
      <c r="I630" s="507">
        <v>1</v>
      </c>
      <c r="J630" s="507" t="s">
        <v>473</v>
      </c>
      <c r="K630" s="507">
        <v>1</v>
      </c>
      <c r="L630" s="507" t="s">
        <v>304</v>
      </c>
      <c r="M630" s="471">
        <v>13240</v>
      </c>
      <c r="N630" s="471">
        <v>8030</v>
      </c>
      <c r="O630" s="471">
        <v>7210</v>
      </c>
      <c r="P630" s="471">
        <v>1890</v>
      </c>
      <c r="Q630" s="471">
        <v>3850</v>
      </c>
      <c r="R630" s="471">
        <v>3780</v>
      </c>
      <c r="S630" s="471">
        <v>710</v>
      </c>
      <c r="T630" s="471">
        <v>1530</v>
      </c>
      <c r="U630" s="471">
        <v>4550</v>
      </c>
      <c r="V630" s="471">
        <v>400</v>
      </c>
      <c r="W630" s="471">
        <v>250</v>
      </c>
      <c r="X630" s="471">
        <v>2780</v>
      </c>
      <c r="Y630" s="471">
        <v>1980</v>
      </c>
      <c r="Z630" s="471">
        <v>2200</v>
      </c>
      <c r="AA630" s="471">
        <v>1080</v>
      </c>
      <c r="AB630" s="471">
        <v>5200</v>
      </c>
    </row>
    <row r="631" spans="1:28">
      <c r="A631" s="452">
        <v>13536</v>
      </c>
      <c r="B631" s="452" t="s">
        <v>803</v>
      </c>
      <c r="E631" s="507">
        <v>2</v>
      </c>
      <c r="F631" s="507" t="s">
        <v>360</v>
      </c>
      <c r="G631" s="507">
        <v>1</v>
      </c>
      <c r="H631" s="507" t="s">
        <v>521</v>
      </c>
      <c r="I631" s="507">
        <v>1</v>
      </c>
      <c r="J631" s="507" t="s">
        <v>473</v>
      </c>
      <c r="K631" s="507">
        <v>1</v>
      </c>
      <c r="L631" s="507" t="s">
        <v>496</v>
      </c>
      <c r="M631" s="471">
        <v>13200</v>
      </c>
      <c r="N631" s="471">
        <v>8020</v>
      </c>
      <c r="O631" s="471">
        <v>7200</v>
      </c>
      <c r="P631" s="471">
        <v>1890</v>
      </c>
      <c r="Q631" s="471">
        <v>3840</v>
      </c>
      <c r="R631" s="471">
        <v>3770</v>
      </c>
      <c r="S631" s="471">
        <v>710</v>
      </c>
      <c r="T631" s="471">
        <v>1530</v>
      </c>
      <c r="U631" s="471">
        <v>4540</v>
      </c>
      <c r="V631" s="471">
        <v>400</v>
      </c>
      <c r="W631" s="471">
        <v>250</v>
      </c>
      <c r="X631" s="471">
        <v>2780</v>
      </c>
      <c r="Y631" s="471">
        <v>1970</v>
      </c>
      <c r="Z631" s="471">
        <v>2190</v>
      </c>
      <c r="AA631" s="471">
        <v>1070</v>
      </c>
      <c r="AB631" s="471">
        <v>5180</v>
      </c>
    </row>
    <row r="632" spans="1:28">
      <c r="A632" s="452">
        <v>13537</v>
      </c>
      <c r="B632" s="452" t="s">
        <v>803</v>
      </c>
      <c r="E632" s="507">
        <v>2</v>
      </c>
      <c r="F632" s="507" t="s">
        <v>360</v>
      </c>
      <c r="G632" s="507">
        <v>1</v>
      </c>
      <c r="H632" s="507" t="s">
        <v>521</v>
      </c>
      <c r="I632" s="507">
        <v>1</v>
      </c>
      <c r="J632" s="507" t="s">
        <v>473</v>
      </c>
      <c r="K632" s="507">
        <v>1</v>
      </c>
      <c r="L632" s="507" t="s">
        <v>500</v>
      </c>
      <c r="M632" s="471">
        <v>10</v>
      </c>
      <c r="N632" s="475" t="s">
        <v>58</v>
      </c>
      <c r="O632" s="475" t="s">
        <v>58</v>
      </c>
      <c r="P632" s="475" t="s">
        <v>58</v>
      </c>
      <c r="Q632" s="475" t="s">
        <v>58</v>
      </c>
      <c r="R632" s="475" t="s">
        <v>58</v>
      </c>
      <c r="S632" s="475" t="s">
        <v>58</v>
      </c>
      <c r="T632" s="475" t="s">
        <v>58</v>
      </c>
      <c r="U632" s="475" t="s">
        <v>58</v>
      </c>
      <c r="V632" s="475" t="s">
        <v>58</v>
      </c>
      <c r="W632" s="475" t="s">
        <v>58</v>
      </c>
      <c r="X632" s="475" t="s">
        <v>58</v>
      </c>
      <c r="Y632" s="475" t="s">
        <v>58</v>
      </c>
      <c r="Z632" s="475" t="s">
        <v>58</v>
      </c>
      <c r="AA632" s="475" t="s">
        <v>58</v>
      </c>
      <c r="AB632" s="471">
        <v>10</v>
      </c>
    </row>
    <row r="633" spans="1:28">
      <c r="A633" s="452">
        <v>13538</v>
      </c>
      <c r="B633" s="452" t="s">
        <v>803</v>
      </c>
      <c r="E633" s="507">
        <v>2</v>
      </c>
      <c r="F633" s="507" t="s">
        <v>360</v>
      </c>
      <c r="G633" s="507">
        <v>1</v>
      </c>
      <c r="H633" s="507" t="s">
        <v>521</v>
      </c>
      <c r="I633" s="507">
        <v>1</v>
      </c>
      <c r="J633" s="507" t="s">
        <v>473</v>
      </c>
      <c r="K633" s="507">
        <v>1</v>
      </c>
      <c r="L633" s="507" t="s">
        <v>501</v>
      </c>
      <c r="M633" s="471">
        <v>0</v>
      </c>
      <c r="N633" s="475" t="s">
        <v>58</v>
      </c>
      <c r="O633" s="475" t="s">
        <v>58</v>
      </c>
      <c r="P633" s="475" t="s">
        <v>58</v>
      </c>
      <c r="Q633" s="475" t="s">
        <v>58</v>
      </c>
      <c r="R633" s="475" t="s">
        <v>58</v>
      </c>
      <c r="S633" s="475" t="s">
        <v>58</v>
      </c>
      <c r="T633" s="475" t="s">
        <v>58</v>
      </c>
      <c r="U633" s="475" t="s">
        <v>58</v>
      </c>
      <c r="V633" s="475" t="s">
        <v>58</v>
      </c>
      <c r="W633" s="475" t="s">
        <v>58</v>
      </c>
      <c r="X633" s="475" t="s">
        <v>58</v>
      </c>
      <c r="Y633" s="475" t="s">
        <v>58</v>
      </c>
      <c r="Z633" s="475" t="s">
        <v>58</v>
      </c>
      <c r="AA633" s="475" t="s">
        <v>58</v>
      </c>
      <c r="AB633" s="471">
        <v>0</v>
      </c>
    </row>
    <row r="634" spans="1:28">
      <c r="A634" s="452">
        <v>13539</v>
      </c>
      <c r="B634" s="452" t="s">
        <v>803</v>
      </c>
      <c r="E634" s="507">
        <v>2</v>
      </c>
      <c r="F634" s="507" t="s">
        <v>360</v>
      </c>
      <c r="G634" s="507">
        <v>1</v>
      </c>
      <c r="H634" s="507" t="s">
        <v>521</v>
      </c>
      <c r="I634" s="507">
        <v>1</v>
      </c>
      <c r="J634" s="507" t="s">
        <v>473</v>
      </c>
      <c r="K634" s="507">
        <v>1</v>
      </c>
      <c r="L634" s="507" t="s">
        <v>509</v>
      </c>
      <c r="M634" s="471">
        <v>20</v>
      </c>
      <c r="N634" s="471">
        <v>10</v>
      </c>
      <c r="O634" s="471">
        <v>10</v>
      </c>
      <c r="P634" s="475" t="s">
        <v>58</v>
      </c>
      <c r="Q634" s="471">
        <v>10</v>
      </c>
      <c r="R634" s="471">
        <v>10</v>
      </c>
      <c r="S634" s="475" t="s">
        <v>58</v>
      </c>
      <c r="T634" s="475" t="s">
        <v>58</v>
      </c>
      <c r="U634" s="471">
        <v>10</v>
      </c>
      <c r="V634" s="475" t="s">
        <v>58</v>
      </c>
      <c r="W634" s="475" t="s">
        <v>58</v>
      </c>
      <c r="X634" s="475" t="s">
        <v>58</v>
      </c>
      <c r="Y634" s="471">
        <v>10</v>
      </c>
      <c r="Z634" s="471">
        <v>10</v>
      </c>
      <c r="AA634" s="471">
        <v>10</v>
      </c>
      <c r="AB634" s="471">
        <v>10</v>
      </c>
    </row>
    <row r="635" spans="1:28">
      <c r="A635" s="452">
        <v>13540</v>
      </c>
      <c r="B635" s="452" t="s">
        <v>803</v>
      </c>
      <c r="E635" s="507">
        <v>2</v>
      </c>
      <c r="F635" s="507" t="s">
        <v>360</v>
      </c>
      <c r="G635" s="507">
        <v>1</v>
      </c>
      <c r="H635" s="507" t="s">
        <v>521</v>
      </c>
      <c r="I635" s="507">
        <v>1</v>
      </c>
      <c r="J635" s="507" t="s">
        <v>474</v>
      </c>
      <c r="K635" s="507">
        <v>1</v>
      </c>
      <c r="L635" s="507" t="s">
        <v>304</v>
      </c>
      <c r="M635" s="471">
        <v>2820</v>
      </c>
      <c r="N635" s="471">
        <v>1060</v>
      </c>
      <c r="O635" s="471">
        <v>750</v>
      </c>
      <c r="P635" s="471">
        <v>210</v>
      </c>
      <c r="Q635" s="471">
        <v>390</v>
      </c>
      <c r="R635" s="471">
        <v>380</v>
      </c>
      <c r="S635" s="471">
        <v>90</v>
      </c>
      <c r="T635" s="471">
        <v>110</v>
      </c>
      <c r="U635" s="471">
        <v>340</v>
      </c>
      <c r="V635" s="471">
        <v>10</v>
      </c>
      <c r="W635" s="471">
        <v>20</v>
      </c>
      <c r="X635" s="471">
        <v>260</v>
      </c>
      <c r="Y635" s="471">
        <v>150</v>
      </c>
      <c r="Z635" s="471">
        <v>480</v>
      </c>
      <c r="AA635" s="471">
        <v>100</v>
      </c>
      <c r="AB635" s="471">
        <v>1760</v>
      </c>
    </row>
    <row r="636" spans="1:28">
      <c r="A636" s="452">
        <v>13541</v>
      </c>
      <c r="B636" s="452" t="s">
        <v>803</v>
      </c>
      <c r="E636" s="507">
        <v>2</v>
      </c>
      <c r="F636" s="507" t="s">
        <v>360</v>
      </c>
      <c r="G636" s="507">
        <v>1</v>
      </c>
      <c r="H636" s="507" t="s">
        <v>521</v>
      </c>
      <c r="I636" s="507">
        <v>1</v>
      </c>
      <c r="J636" s="507" t="s">
        <v>474</v>
      </c>
      <c r="K636" s="507">
        <v>1</v>
      </c>
      <c r="L636" s="507" t="s">
        <v>496</v>
      </c>
      <c r="M636" s="471">
        <v>450</v>
      </c>
      <c r="N636" s="471">
        <v>190</v>
      </c>
      <c r="O636" s="471">
        <v>160</v>
      </c>
      <c r="P636" s="471">
        <v>30</v>
      </c>
      <c r="Q636" s="471">
        <v>70</v>
      </c>
      <c r="R636" s="471">
        <v>40</v>
      </c>
      <c r="S636" s="475" t="s">
        <v>58</v>
      </c>
      <c r="T636" s="471">
        <v>30</v>
      </c>
      <c r="U636" s="471">
        <v>110</v>
      </c>
      <c r="V636" s="475" t="s">
        <v>58</v>
      </c>
      <c r="W636" s="475" t="s">
        <v>58</v>
      </c>
      <c r="X636" s="471">
        <v>30</v>
      </c>
      <c r="Y636" s="471">
        <v>10</v>
      </c>
      <c r="Z636" s="471">
        <v>20</v>
      </c>
      <c r="AA636" s="471">
        <v>40</v>
      </c>
      <c r="AB636" s="471">
        <v>250</v>
      </c>
    </row>
    <row r="637" spans="1:28">
      <c r="A637" s="452">
        <v>13542</v>
      </c>
      <c r="B637" s="452" t="s">
        <v>803</v>
      </c>
      <c r="E637" s="507">
        <v>2</v>
      </c>
      <c r="F637" s="507" t="s">
        <v>360</v>
      </c>
      <c r="G637" s="507">
        <v>1</v>
      </c>
      <c r="H637" s="507" t="s">
        <v>521</v>
      </c>
      <c r="I637" s="507">
        <v>1</v>
      </c>
      <c r="J637" s="507" t="s">
        <v>474</v>
      </c>
      <c r="K637" s="507">
        <v>1</v>
      </c>
      <c r="L637" s="507" t="s">
        <v>500</v>
      </c>
      <c r="M637" s="471">
        <v>240</v>
      </c>
      <c r="N637" s="471">
        <v>80</v>
      </c>
      <c r="O637" s="471">
        <v>60</v>
      </c>
      <c r="P637" s="471">
        <v>10</v>
      </c>
      <c r="Q637" s="471">
        <v>10</v>
      </c>
      <c r="R637" s="471">
        <v>10</v>
      </c>
      <c r="S637" s="475" t="s">
        <v>58</v>
      </c>
      <c r="T637" s="471">
        <v>10</v>
      </c>
      <c r="U637" s="471">
        <v>50</v>
      </c>
      <c r="V637" s="475" t="s">
        <v>58</v>
      </c>
      <c r="W637" s="475" t="s">
        <v>58</v>
      </c>
      <c r="X637" s="471">
        <v>10</v>
      </c>
      <c r="Y637" s="475" t="s">
        <v>58</v>
      </c>
      <c r="Z637" s="471">
        <v>30</v>
      </c>
      <c r="AA637" s="471">
        <v>0</v>
      </c>
      <c r="AB637" s="471">
        <v>160</v>
      </c>
    </row>
    <row r="638" spans="1:28">
      <c r="A638" s="452">
        <v>13543</v>
      </c>
      <c r="B638" s="452" t="s">
        <v>803</v>
      </c>
      <c r="E638" s="507">
        <v>2</v>
      </c>
      <c r="F638" s="507" t="s">
        <v>360</v>
      </c>
      <c r="G638" s="507">
        <v>1</v>
      </c>
      <c r="H638" s="507" t="s">
        <v>521</v>
      </c>
      <c r="I638" s="507">
        <v>1</v>
      </c>
      <c r="J638" s="507" t="s">
        <v>474</v>
      </c>
      <c r="K638" s="507">
        <v>1</v>
      </c>
      <c r="L638" s="507" t="s">
        <v>501</v>
      </c>
      <c r="M638" s="471">
        <v>2120</v>
      </c>
      <c r="N638" s="471">
        <v>780</v>
      </c>
      <c r="O638" s="471">
        <v>530</v>
      </c>
      <c r="P638" s="471">
        <v>180</v>
      </c>
      <c r="Q638" s="471">
        <v>310</v>
      </c>
      <c r="R638" s="471">
        <v>330</v>
      </c>
      <c r="S638" s="471">
        <v>90</v>
      </c>
      <c r="T638" s="471">
        <v>60</v>
      </c>
      <c r="U638" s="471">
        <v>180</v>
      </c>
      <c r="V638" s="471">
        <v>10</v>
      </c>
      <c r="W638" s="471">
        <v>20</v>
      </c>
      <c r="X638" s="471">
        <v>220</v>
      </c>
      <c r="Y638" s="471">
        <v>140</v>
      </c>
      <c r="Z638" s="471">
        <v>430</v>
      </c>
      <c r="AA638" s="471">
        <v>60</v>
      </c>
      <c r="AB638" s="471">
        <v>1330</v>
      </c>
    </row>
    <row r="639" spans="1:28">
      <c r="A639" s="452">
        <v>13544</v>
      </c>
      <c r="B639" s="452" t="s">
        <v>803</v>
      </c>
      <c r="E639" s="507">
        <v>2</v>
      </c>
      <c r="F639" s="507" t="s">
        <v>360</v>
      </c>
      <c r="G639" s="507">
        <v>1</v>
      </c>
      <c r="H639" s="507" t="s">
        <v>521</v>
      </c>
      <c r="I639" s="507">
        <v>1</v>
      </c>
      <c r="J639" s="507" t="s">
        <v>474</v>
      </c>
      <c r="K639" s="507">
        <v>1</v>
      </c>
      <c r="L639" s="507" t="s">
        <v>509</v>
      </c>
      <c r="M639" s="471">
        <v>10</v>
      </c>
      <c r="N639" s="475" t="s">
        <v>58</v>
      </c>
      <c r="O639" s="475" t="s">
        <v>58</v>
      </c>
      <c r="P639" s="475" t="s">
        <v>58</v>
      </c>
      <c r="Q639" s="475" t="s">
        <v>58</v>
      </c>
      <c r="R639" s="475" t="s">
        <v>58</v>
      </c>
      <c r="S639" s="475" t="s">
        <v>58</v>
      </c>
      <c r="T639" s="475" t="s">
        <v>58</v>
      </c>
      <c r="U639" s="475" t="s">
        <v>58</v>
      </c>
      <c r="V639" s="475" t="s">
        <v>58</v>
      </c>
      <c r="W639" s="475" t="s">
        <v>58</v>
      </c>
      <c r="X639" s="475" t="s">
        <v>58</v>
      </c>
      <c r="Y639" s="475" t="s">
        <v>58</v>
      </c>
      <c r="Z639" s="475" t="s">
        <v>58</v>
      </c>
      <c r="AA639" s="475" t="s">
        <v>58</v>
      </c>
      <c r="AB639" s="471">
        <v>10</v>
      </c>
    </row>
    <row r="640" spans="1:28">
      <c r="A640" s="452">
        <v>13545</v>
      </c>
      <c r="B640" s="452" t="s">
        <v>803</v>
      </c>
      <c r="E640" s="507">
        <v>2</v>
      </c>
      <c r="F640" s="507" t="s">
        <v>360</v>
      </c>
      <c r="G640" s="507">
        <v>1</v>
      </c>
      <c r="H640" s="507" t="s">
        <v>522</v>
      </c>
      <c r="I640" s="507">
        <v>1</v>
      </c>
      <c r="J640" s="507" t="s">
        <v>304</v>
      </c>
      <c r="K640" s="507">
        <v>1</v>
      </c>
      <c r="L640" s="507" t="s">
        <v>304</v>
      </c>
      <c r="M640" s="471">
        <v>650</v>
      </c>
      <c r="N640" s="471">
        <v>400</v>
      </c>
      <c r="O640" s="471">
        <v>380</v>
      </c>
      <c r="P640" s="471">
        <v>60</v>
      </c>
      <c r="Q640" s="471">
        <v>170</v>
      </c>
      <c r="R640" s="471">
        <v>130</v>
      </c>
      <c r="S640" s="471">
        <v>10</v>
      </c>
      <c r="T640" s="471">
        <v>80</v>
      </c>
      <c r="U640" s="471">
        <v>310</v>
      </c>
      <c r="V640" s="471">
        <v>10</v>
      </c>
      <c r="W640" s="471">
        <v>10</v>
      </c>
      <c r="X640" s="471">
        <v>100</v>
      </c>
      <c r="Y640" s="471">
        <v>70</v>
      </c>
      <c r="Z640" s="471">
        <v>70</v>
      </c>
      <c r="AA640" s="471">
        <v>80</v>
      </c>
      <c r="AB640" s="471">
        <v>250</v>
      </c>
    </row>
    <row r="641" spans="1:28">
      <c r="A641" s="452">
        <v>13546</v>
      </c>
      <c r="B641" s="452" t="s">
        <v>803</v>
      </c>
      <c r="E641" s="507">
        <v>2</v>
      </c>
      <c r="F641" s="507" t="s">
        <v>360</v>
      </c>
      <c r="G641" s="507">
        <v>1</v>
      </c>
      <c r="H641" s="507" t="s">
        <v>549</v>
      </c>
      <c r="I641" s="507">
        <v>1</v>
      </c>
      <c r="J641" s="507" t="s">
        <v>304</v>
      </c>
      <c r="K641" s="507">
        <v>1</v>
      </c>
      <c r="L641" s="507" t="s">
        <v>304</v>
      </c>
      <c r="M641" s="471">
        <v>90</v>
      </c>
      <c r="N641" s="471">
        <v>90</v>
      </c>
      <c r="O641" s="471">
        <v>80</v>
      </c>
      <c r="P641" s="471">
        <v>60</v>
      </c>
      <c r="Q641" s="471">
        <v>70</v>
      </c>
      <c r="R641" s="471">
        <v>80</v>
      </c>
      <c r="S641" s="471">
        <v>40</v>
      </c>
      <c r="T641" s="471">
        <v>40</v>
      </c>
      <c r="U641" s="475" t="s">
        <v>58</v>
      </c>
      <c r="V641" s="471">
        <v>10</v>
      </c>
      <c r="W641" s="475" t="s">
        <v>58</v>
      </c>
      <c r="X641" s="471">
        <v>40</v>
      </c>
      <c r="Y641" s="471">
        <v>70</v>
      </c>
      <c r="Z641" s="471">
        <v>50</v>
      </c>
      <c r="AA641" s="471">
        <v>40</v>
      </c>
      <c r="AB641" s="475" t="s">
        <v>58</v>
      </c>
    </row>
    <row r="642" spans="1:28">
      <c r="A642" s="452">
        <v>13547</v>
      </c>
      <c r="B642" s="452" t="s">
        <v>803</v>
      </c>
      <c r="E642" s="507">
        <v>2</v>
      </c>
      <c r="F642" s="507" t="s">
        <v>361</v>
      </c>
      <c r="G642" s="507">
        <v>1</v>
      </c>
      <c r="H642" s="507" t="s">
        <v>304</v>
      </c>
      <c r="I642" s="507">
        <v>1</v>
      </c>
      <c r="J642" s="507" t="s">
        <v>304</v>
      </c>
      <c r="K642" s="507">
        <v>1</v>
      </c>
      <c r="L642" s="507" t="s">
        <v>304</v>
      </c>
      <c r="M642" s="471">
        <v>11370</v>
      </c>
      <c r="N642" s="471">
        <v>7030</v>
      </c>
      <c r="O642" s="471">
        <v>6280</v>
      </c>
      <c r="P642" s="471">
        <v>1660</v>
      </c>
      <c r="Q642" s="471">
        <v>3480</v>
      </c>
      <c r="R642" s="471">
        <v>3640</v>
      </c>
      <c r="S642" s="471">
        <v>990</v>
      </c>
      <c r="T642" s="471">
        <v>1590</v>
      </c>
      <c r="U642" s="471">
        <v>4310</v>
      </c>
      <c r="V642" s="471">
        <v>400</v>
      </c>
      <c r="W642" s="471">
        <v>300</v>
      </c>
      <c r="X642" s="471">
        <v>2500</v>
      </c>
      <c r="Y642" s="471">
        <v>2360</v>
      </c>
      <c r="Z642" s="471">
        <v>2200</v>
      </c>
      <c r="AA642" s="471">
        <v>1460</v>
      </c>
      <c r="AB642" s="471">
        <v>4250</v>
      </c>
    </row>
    <row r="643" spans="1:28">
      <c r="A643" s="452">
        <v>13548</v>
      </c>
      <c r="B643" s="452" t="s">
        <v>803</v>
      </c>
      <c r="E643" s="507">
        <v>2</v>
      </c>
      <c r="F643" s="507" t="s">
        <v>361</v>
      </c>
      <c r="G643" s="507">
        <v>1</v>
      </c>
      <c r="H643" s="507" t="s">
        <v>521</v>
      </c>
      <c r="I643" s="507">
        <v>1</v>
      </c>
      <c r="J643" s="507" t="s">
        <v>304</v>
      </c>
      <c r="K643" s="507">
        <v>1</v>
      </c>
      <c r="L643" s="507" t="s">
        <v>304</v>
      </c>
      <c r="M643" s="471">
        <v>10980</v>
      </c>
      <c r="N643" s="471">
        <v>6740</v>
      </c>
      <c r="O643" s="471">
        <v>6000</v>
      </c>
      <c r="P643" s="471">
        <v>1620</v>
      </c>
      <c r="Q643" s="471">
        <v>3320</v>
      </c>
      <c r="R643" s="471">
        <v>3470</v>
      </c>
      <c r="S643" s="471">
        <v>940</v>
      </c>
      <c r="T643" s="471">
        <v>1520</v>
      </c>
      <c r="U643" s="471">
        <v>4130</v>
      </c>
      <c r="V643" s="471">
        <v>390</v>
      </c>
      <c r="W643" s="471">
        <v>260</v>
      </c>
      <c r="X643" s="471">
        <v>2420</v>
      </c>
      <c r="Y643" s="471">
        <v>2300</v>
      </c>
      <c r="Z643" s="471">
        <v>2150</v>
      </c>
      <c r="AA643" s="471">
        <v>1420</v>
      </c>
      <c r="AB643" s="471">
        <v>4150</v>
      </c>
    </row>
    <row r="644" spans="1:28">
      <c r="A644" s="452">
        <v>13549</v>
      </c>
      <c r="B644" s="452" t="s">
        <v>803</v>
      </c>
      <c r="E644" s="507">
        <v>2</v>
      </c>
      <c r="F644" s="507" t="s">
        <v>361</v>
      </c>
      <c r="G644" s="507">
        <v>1</v>
      </c>
      <c r="H644" s="507" t="s">
        <v>521</v>
      </c>
      <c r="I644" s="507">
        <v>1</v>
      </c>
      <c r="J644" s="507" t="s">
        <v>304</v>
      </c>
      <c r="K644" s="507">
        <v>1</v>
      </c>
      <c r="L644" s="507" t="s">
        <v>496</v>
      </c>
      <c r="M644" s="471">
        <v>8940</v>
      </c>
      <c r="N644" s="471">
        <v>6240</v>
      </c>
      <c r="O644" s="471">
        <v>5680</v>
      </c>
      <c r="P644" s="471">
        <v>1580</v>
      </c>
      <c r="Q644" s="471">
        <v>3260</v>
      </c>
      <c r="R644" s="471">
        <v>3420</v>
      </c>
      <c r="S644" s="471">
        <v>930</v>
      </c>
      <c r="T644" s="471">
        <v>1510</v>
      </c>
      <c r="U644" s="471">
        <v>3850</v>
      </c>
      <c r="V644" s="471">
        <v>390</v>
      </c>
      <c r="W644" s="471">
        <v>260</v>
      </c>
      <c r="X644" s="471">
        <v>2300</v>
      </c>
      <c r="Y644" s="471">
        <v>2240</v>
      </c>
      <c r="Z644" s="471">
        <v>2050</v>
      </c>
      <c r="AA644" s="471">
        <v>1350</v>
      </c>
      <c r="AB644" s="471">
        <v>2630</v>
      </c>
    </row>
    <row r="645" spans="1:28">
      <c r="A645" s="452">
        <v>13550</v>
      </c>
      <c r="B645" s="452" t="s">
        <v>803</v>
      </c>
      <c r="E645" s="507">
        <v>2</v>
      </c>
      <c r="F645" s="507" t="s">
        <v>361</v>
      </c>
      <c r="G645" s="507">
        <v>1</v>
      </c>
      <c r="H645" s="507" t="s">
        <v>521</v>
      </c>
      <c r="I645" s="507">
        <v>1</v>
      </c>
      <c r="J645" s="507" t="s">
        <v>304</v>
      </c>
      <c r="K645" s="507">
        <v>1</v>
      </c>
      <c r="L645" s="507" t="s">
        <v>500</v>
      </c>
      <c r="M645" s="471">
        <v>610</v>
      </c>
      <c r="N645" s="471">
        <v>190</v>
      </c>
      <c r="O645" s="471">
        <v>150</v>
      </c>
      <c r="P645" s="471">
        <v>20</v>
      </c>
      <c r="Q645" s="471">
        <v>40</v>
      </c>
      <c r="R645" s="471">
        <v>30</v>
      </c>
      <c r="S645" s="475" t="s">
        <v>58</v>
      </c>
      <c r="T645" s="475" t="s">
        <v>58</v>
      </c>
      <c r="U645" s="471">
        <v>120</v>
      </c>
      <c r="V645" s="475" t="s">
        <v>58</v>
      </c>
      <c r="W645" s="475" t="s">
        <v>58</v>
      </c>
      <c r="X645" s="471">
        <v>60</v>
      </c>
      <c r="Y645" s="471">
        <v>10</v>
      </c>
      <c r="Z645" s="471">
        <v>40</v>
      </c>
      <c r="AA645" s="471">
        <v>20</v>
      </c>
      <c r="AB645" s="471">
        <v>400</v>
      </c>
    </row>
    <row r="646" spans="1:28">
      <c r="A646" s="452">
        <v>13551</v>
      </c>
      <c r="B646" s="452" t="s">
        <v>803</v>
      </c>
      <c r="E646" s="507">
        <v>2</v>
      </c>
      <c r="F646" s="507" t="s">
        <v>361</v>
      </c>
      <c r="G646" s="507">
        <v>1</v>
      </c>
      <c r="H646" s="507" t="s">
        <v>521</v>
      </c>
      <c r="I646" s="507">
        <v>1</v>
      </c>
      <c r="J646" s="507" t="s">
        <v>304</v>
      </c>
      <c r="K646" s="507">
        <v>1</v>
      </c>
      <c r="L646" s="507" t="s">
        <v>501</v>
      </c>
      <c r="M646" s="471">
        <v>1430</v>
      </c>
      <c r="N646" s="471">
        <v>300</v>
      </c>
      <c r="O646" s="471">
        <v>180</v>
      </c>
      <c r="P646" s="471">
        <v>30</v>
      </c>
      <c r="Q646" s="471">
        <v>20</v>
      </c>
      <c r="R646" s="471">
        <v>20</v>
      </c>
      <c r="S646" s="471">
        <v>10</v>
      </c>
      <c r="T646" s="471">
        <v>10</v>
      </c>
      <c r="U646" s="471">
        <v>160</v>
      </c>
      <c r="V646" s="471">
        <v>0</v>
      </c>
      <c r="W646" s="475" t="s">
        <v>58</v>
      </c>
      <c r="X646" s="471">
        <v>70</v>
      </c>
      <c r="Y646" s="471">
        <v>50</v>
      </c>
      <c r="Z646" s="471">
        <v>60</v>
      </c>
      <c r="AA646" s="471">
        <v>60</v>
      </c>
      <c r="AB646" s="471">
        <v>1110</v>
      </c>
    </row>
    <row r="647" spans="1:28">
      <c r="A647" s="452">
        <v>13552</v>
      </c>
      <c r="B647" s="452" t="s">
        <v>803</v>
      </c>
      <c r="E647" s="507">
        <v>2</v>
      </c>
      <c r="F647" s="507" t="s">
        <v>361</v>
      </c>
      <c r="G647" s="507">
        <v>1</v>
      </c>
      <c r="H647" s="507" t="s">
        <v>521</v>
      </c>
      <c r="I647" s="507">
        <v>1</v>
      </c>
      <c r="J647" s="507" t="s">
        <v>304</v>
      </c>
      <c r="K647" s="507">
        <v>1</v>
      </c>
      <c r="L647" s="507" t="s">
        <v>509</v>
      </c>
      <c r="M647" s="471">
        <v>10</v>
      </c>
      <c r="N647" s="475" t="s">
        <v>58</v>
      </c>
      <c r="O647" s="475" t="s">
        <v>58</v>
      </c>
      <c r="P647" s="475" t="s">
        <v>58</v>
      </c>
      <c r="Q647" s="475" t="s">
        <v>58</v>
      </c>
      <c r="R647" s="475" t="s">
        <v>58</v>
      </c>
      <c r="S647" s="475" t="s">
        <v>58</v>
      </c>
      <c r="T647" s="475" t="s">
        <v>58</v>
      </c>
      <c r="U647" s="475" t="s">
        <v>58</v>
      </c>
      <c r="V647" s="475" t="s">
        <v>58</v>
      </c>
      <c r="W647" s="475" t="s">
        <v>58</v>
      </c>
      <c r="X647" s="475" t="s">
        <v>58</v>
      </c>
      <c r="Y647" s="475" t="s">
        <v>58</v>
      </c>
      <c r="Z647" s="475" t="s">
        <v>58</v>
      </c>
      <c r="AA647" s="475" t="s">
        <v>58</v>
      </c>
      <c r="AB647" s="471">
        <v>10</v>
      </c>
    </row>
    <row r="648" spans="1:28">
      <c r="A648" s="452">
        <v>13553</v>
      </c>
      <c r="B648" s="452" t="s">
        <v>803</v>
      </c>
      <c r="E648" s="507">
        <v>2</v>
      </c>
      <c r="F648" s="507" t="s">
        <v>361</v>
      </c>
      <c r="G648" s="507">
        <v>1</v>
      </c>
      <c r="H648" s="507" t="s">
        <v>521</v>
      </c>
      <c r="I648" s="507">
        <v>1</v>
      </c>
      <c r="J648" s="507" t="s">
        <v>473</v>
      </c>
      <c r="K648" s="507">
        <v>1</v>
      </c>
      <c r="L648" s="507" t="s">
        <v>304</v>
      </c>
      <c r="M648" s="471">
        <v>8640</v>
      </c>
      <c r="N648" s="471">
        <v>6130</v>
      </c>
      <c r="O648" s="471">
        <v>5620</v>
      </c>
      <c r="P648" s="471">
        <v>1580</v>
      </c>
      <c r="Q648" s="471">
        <v>3250</v>
      </c>
      <c r="R648" s="471">
        <v>3420</v>
      </c>
      <c r="S648" s="471">
        <v>930</v>
      </c>
      <c r="T648" s="471">
        <v>1500</v>
      </c>
      <c r="U648" s="471">
        <v>3800</v>
      </c>
      <c r="V648" s="471">
        <v>390</v>
      </c>
      <c r="W648" s="471">
        <v>260</v>
      </c>
      <c r="X648" s="471">
        <v>2270</v>
      </c>
      <c r="Y648" s="471">
        <v>2210</v>
      </c>
      <c r="Z648" s="471">
        <v>2050</v>
      </c>
      <c r="AA648" s="471">
        <v>1310</v>
      </c>
      <c r="AB648" s="471">
        <v>2510</v>
      </c>
    </row>
    <row r="649" spans="1:28">
      <c r="A649" s="452">
        <v>13554</v>
      </c>
      <c r="B649" s="452" t="s">
        <v>803</v>
      </c>
      <c r="E649" s="507">
        <v>2</v>
      </c>
      <c r="F649" s="507" t="s">
        <v>361</v>
      </c>
      <c r="G649" s="507">
        <v>1</v>
      </c>
      <c r="H649" s="507" t="s">
        <v>521</v>
      </c>
      <c r="I649" s="507">
        <v>1</v>
      </c>
      <c r="J649" s="507" t="s">
        <v>473</v>
      </c>
      <c r="K649" s="507">
        <v>1</v>
      </c>
      <c r="L649" s="507" t="s">
        <v>496</v>
      </c>
      <c r="M649" s="471">
        <v>8580</v>
      </c>
      <c r="N649" s="471">
        <v>6110</v>
      </c>
      <c r="O649" s="471">
        <v>5590</v>
      </c>
      <c r="P649" s="471">
        <v>1570</v>
      </c>
      <c r="Q649" s="471">
        <v>3240</v>
      </c>
      <c r="R649" s="471">
        <v>3410</v>
      </c>
      <c r="S649" s="471">
        <v>920</v>
      </c>
      <c r="T649" s="471">
        <v>1490</v>
      </c>
      <c r="U649" s="471">
        <v>3780</v>
      </c>
      <c r="V649" s="471">
        <v>390</v>
      </c>
      <c r="W649" s="471">
        <v>260</v>
      </c>
      <c r="X649" s="471">
        <v>2270</v>
      </c>
      <c r="Y649" s="471">
        <v>2210</v>
      </c>
      <c r="Z649" s="471">
        <v>2050</v>
      </c>
      <c r="AA649" s="471">
        <v>1300</v>
      </c>
      <c r="AB649" s="471">
        <v>2470</v>
      </c>
    </row>
    <row r="650" spans="1:28">
      <c r="A650" s="452">
        <v>13555</v>
      </c>
      <c r="B650" s="452" t="s">
        <v>803</v>
      </c>
      <c r="E650" s="507">
        <v>2</v>
      </c>
      <c r="F650" s="507" t="s">
        <v>361</v>
      </c>
      <c r="G650" s="507">
        <v>1</v>
      </c>
      <c r="H650" s="507" t="s">
        <v>521</v>
      </c>
      <c r="I650" s="507">
        <v>1</v>
      </c>
      <c r="J650" s="507" t="s">
        <v>473</v>
      </c>
      <c r="K650" s="507">
        <v>1</v>
      </c>
      <c r="L650" s="507" t="s">
        <v>500</v>
      </c>
      <c r="M650" s="471">
        <v>10</v>
      </c>
      <c r="N650" s="475" t="s">
        <v>58</v>
      </c>
      <c r="O650" s="475" t="s">
        <v>58</v>
      </c>
      <c r="P650" s="475" t="s">
        <v>58</v>
      </c>
      <c r="Q650" s="475" t="s">
        <v>58</v>
      </c>
      <c r="R650" s="475" t="s">
        <v>58</v>
      </c>
      <c r="S650" s="475" t="s">
        <v>58</v>
      </c>
      <c r="T650" s="475" t="s">
        <v>58</v>
      </c>
      <c r="U650" s="475" t="s">
        <v>58</v>
      </c>
      <c r="V650" s="475" t="s">
        <v>58</v>
      </c>
      <c r="W650" s="475" t="s">
        <v>58</v>
      </c>
      <c r="X650" s="475" t="s">
        <v>58</v>
      </c>
      <c r="Y650" s="475" t="s">
        <v>58</v>
      </c>
      <c r="Z650" s="475" t="s">
        <v>58</v>
      </c>
      <c r="AA650" s="475" t="s">
        <v>58</v>
      </c>
      <c r="AB650" s="471">
        <v>10</v>
      </c>
    </row>
    <row r="651" spans="1:28">
      <c r="A651" s="452">
        <v>13556</v>
      </c>
      <c r="B651" s="452" t="s">
        <v>803</v>
      </c>
      <c r="E651" s="507">
        <v>2</v>
      </c>
      <c r="F651" s="507" t="s">
        <v>361</v>
      </c>
      <c r="G651" s="507">
        <v>1</v>
      </c>
      <c r="H651" s="507" t="s">
        <v>521</v>
      </c>
      <c r="I651" s="507">
        <v>1</v>
      </c>
      <c r="J651" s="507" t="s">
        <v>473</v>
      </c>
      <c r="K651" s="507">
        <v>1</v>
      </c>
      <c r="L651" s="507" t="s">
        <v>501</v>
      </c>
      <c r="M651" s="471">
        <v>50</v>
      </c>
      <c r="N651" s="471">
        <v>20</v>
      </c>
      <c r="O651" s="471">
        <v>20</v>
      </c>
      <c r="P651" s="471">
        <v>10</v>
      </c>
      <c r="Q651" s="471">
        <v>10</v>
      </c>
      <c r="R651" s="471">
        <v>10</v>
      </c>
      <c r="S651" s="471">
        <v>10</v>
      </c>
      <c r="T651" s="471">
        <v>10</v>
      </c>
      <c r="U651" s="471">
        <v>20</v>
      </c>
      <c r="V651" s="471">
        <v>0</v>
      </c>
      <c r="W651" s="475" t="s">
        <v>58</v>
      </c>
      <c r="X651" s="475" t="s">
        <v>58</v>
      </c>
      <c r="Y651" s="471">
        <v>0</v>
      </c>
      <c r="Z651" s="471">
        <v>0</v>
      </c>
      <c r="AA651" s="471">
        <v>0</v>
      </c>
      <c r="AB651" s="471">
        <v>30</v>
      </c>
    </row>
    <row r="652" spans="1:28">
      <c r="A652" s="452">
        <v>13557</v>
      </c>
      <c r="B652" s="452" t="s">
        <v>803</v>
      </c>
      <c r="E652" s="507">
        <v>2</v>
      </c>
      <c r="F652" s="507" t="s">
        <v>361</v>
      </c>
      <c r="G652" s="507">
        <v>1</v>
      </c>
      <c r="H652" s="507" t="s">
        <v>521</v>
      </c>
      <c r="I652" s="507">
        <v>1</v>
      </c>
      <c r="J652" s="507" t="s">
        <v>473</v>
      </c>
      <c r="K652" s="507">
        <v>1</v>
      </c>
      <c r="L652" s="507" t="s">
        <v>509</v>
      </c>
      <c r="M652" s="475" t="s">
        <v>58</v>
      </c>
      <c r="N652" s="475" t="s">
        <v>58</v>
      </c>
      <c r="O652" s="475" t="s">
        <v>58</v>
      </c>
      <c r="P652" s="475" t="s">
        <v>58</v>
      </c>
      <c r="Q652" s="475" t="s">
        <v>58</v>
      </c>
      <c r="R652" s="475" t="s">
        <v>58</v>
      </c>
      <c r="S652" s="475" t="s">
        <v>58</v>
      </c>
      <c r="T652" s="475" t="s">
        <v>58</v>
      </c>
      <c r="U652" s="475" t="s">
        <v>58</v>
      </c>
      <c r="V652" s="475" t="s">
        <v>58</v>
      </c>
      <c r="W652" s="475" t="s">
        <v>58</v>
      </c>
      <c r="X652" s="475" t="s">
        <v>58</v>
      </c>
      <c r="Y652" s="475" t="s">
        <v>58</v>
      </c>
      <c r="Z652" s="475" t="s">
        <v>58</v>
      </c>
      <c r="AA652" s="475" t="s">
        <v>58</v>
      </c>
      <c r="AB652" s="475" t="s">
        <v>58</v>
      </c>
    </row>
    <row r="653" spans="1:28">
      <c r="A653" s="452">
        <v>13558</v>
      </c>
      <c r="B653" s="452" t="s">
        <v>803</v>
      </c>
      <c r="E653" s="507">
        <v>2</v>
      </c>
      <c r="F653" s="507" t="s">
        <v>361</v>
      </c>
      <c r="G653" s="507">
        <v>1</v>
      </c>
      <c r="H653" s="507" t="s">
        <v>521</v>
      </c>
      <c r="I653" s="507">
        <v>1</v>
      </c>
      <c r="J653" s="507" t="s">
        <v>474</v>
      </c>
      <c r="K653" s="507">
        <v>1</v>
      </c>
      <c r="L653" s="507" t="s">
        <v>304</v>
      </c>
      <c r="M653" s="471">
        <v>2260</v>
      </c>
      <c r="N653" s="471">
        <v>610</v>
      </c>
      <c r="O653" s="471">
        <v>390</v>
      </c>
      <c r="P653" s="471">
        <v>40</v>
      </c>
      <c r="Q653" s="471">
        <v>70</v>
      </c>
      <c r="R653" s="471">
        <v>50</v>
      </c>
      <c r="S653" s="471">
        <v>10</v>
      </c>
      <c r="T653" s="471">
        <v>10</v>
      </c>
      <c r="U653" s="471">
        <v>330</v>
      </c>
      <c r="V653" s="475" t="s">
        <v>58</v>
      </c>
      <c r="W653" s="471">
        <v>10</v>
      </c>
      <c r="X653" s="471">
        <v>150</v>
      </c>
      <c r="Y653" s="471">
        <v>90</v>
      </c>
      <c r="Z653" s="471">
        <v>90</v>
      </c>
      <c r="AA653" s="471">
        <v>120</v>
      </c>
      <c r="AB653" s="471">
        <v>1650</v>
      </c>
    </row>
    <row r="654" spans="1:28">
      <c r="A654" s="452">
        <v>13559</v>
      </c>
      <c r="B654" s="452" t="s">
        <v>803</v>
      </c>
      <c r="E654" s="507">
        <v>2</v>
      </c>
      <c r="F654" s="507" t="s">
        <v>361</v>
      </c>
      <c r="G654" s="507">
        <v>1</v>
      </c>
      <c r="H654" s="507" t="s">
        <v>521</v>
      </c>
      <c r="I654" s="507">
        <v>1</v>
      </c>
      <c r="J654" s="507" t="s">
        <v>474</v>
      </c>
      <c r="K654" s="507">
        <v>1</v>
      </c>
      <c r="L654" s="507" t="s">
        <v>496</v>
      </c>
      <c r="M654" s="471">
        <v>300</v>
      </c>
      <c r="N654" s="471">
        <v>130</v>
      </c>
      <c r="O654" s="471">
        <v>90</v>
      </c>
      <c r="P654" s="471">
        <v>10</v>
      </c>
      <c r="Q654" s="471">
        <v>20</v>
      </c>
      <c r="R654" s="471">
        <v>10</v>
      </c>
      <c r="S654" s="471">
        <v>10</v>
      </c>
      <c r="T654" s="471">
        <v>10</v>
      </c>
      <c r="U654" s="471">
        <v>70</v>
      </c>
      <c r="V654" s="475" t="s">
        <v>58</v>
      </c>
      <c r="W654" s="471">
        <v>10</v>
      </c>
      <c r="X654" s="471">
        <v>30</v>
      </c>
      <c r="Y654" s="471">
        <v>30</v>
      </c>
      <c r="Z654" s="475" t="s">
        <v>58</v>
      </c>
      <c r="AA654" s="471">
        <v>40</v>
      </c>
      <c r="AB654" s="471">
        <v>160</v>
      </c>
    </row>
    <row r="655" spans="1:28">
      <c r="A655" s="452">
        <v>13560</v>
      </c>
      <c r="B655" s="452" t="s">
        <v>803</v>
      </c>
      <c r="E655" s="507">
        <v>2</v>
      </c>
      <c r="F655" s="507" t="s">
        <v>361</v>
      </c>
      <c r="G655" s="507">
        <v>1</v>
      </c>
      <c r="H655" s="507" t="s">
        <v>521</v>
      </c>
      <c r="I655" s="507">
        <v>1</v>
      </c>
      <c r="J655" s="507" t="s">
        <v>474</v>
      </c>
      <c r="K655" s="507">
        <v>1</v>
      </c>
      <c r="L655" s="507" t="s">
        <v>500</v>
      </c>
      <c r="M655" s="471">
        <v>590</v>
      </c>
      <c r="N655" s="471">
        <v>190</v>
      </c>
      <c r="O655" s="471">
        <v>150</v>
      </c>
      <c r="P655" s="471">
        <v>20</v>
      </c>
      <c r="Q655" s="471">
        <v>40</v>
      </c>
      <c r="R655" s="471">
        <v>30</v>
      </c>
      <c r="S655" s="475" t="s">
        <v>58</v>
      </c>
      <c r="T655" s="475" t="s">
        <v>58</v>
      </c>
      <c r="U655" s="471">
        <v>120</v>
      </c>
      <c r="V655" s="475" t="s">
        <v>58</v>
      </c>
      <c r="W655" s="475" t="s">
        <v>58</v>
      </c>
      <c r="X655" s="471">
        <v>60</v>
      </c>
      <c r="Y655" s="471">
        <v>10</v>
      </c>
      <c r="Z655" s="471">
        <v>40</v>
      </c>
      <c r="AA655" s="471">
        <v>20</v>
      </c>
      <c r="AB655" s="471">
        <v>400</v>
      </c>
    </row>
    <row r="656" spans="1:28">
      <c r="A656" s="452">
        <v>13561</v>
      </c>
      <c r="B656" s="452" t="s">
        <v>803</v>
      </c>
      <c r="E656" s="507">
        <v>2</v>
      </c>
      <c r="F656" s="507" t="s">
        <v>361</v>
      </c>
      <c r="G656" s="507">
        <v>1</v>
      </c>
      <c r="H656" s="507" t="s">
        <v>521</v>
      </c>
      <c r="I656" s="507">
        <v>1</v>
      </c>
      <c r="J656" s="507" t="s">
        <v>474</v>
      </c>
      <c r="K656" s="507">
        <v>1</v>
      </c>
      <c r="L656" s="507" t="s">
        <v>501</v>
      </c>
      <c r="M656" s="471">
        <v>1360</v>
      </c>
      <c r="N656" s="471">
        <v>280</v>
      </c>
      <c r="O656" s="471">
        <v>150</v>
      </c>
      <c r="P656" s="471">
        <v>20</v>
      </c>
      <c r="Q656" s="471">
        <v>10</v>
      </c>
      <c r="R656" s="471">
        <v>10</v>
      </c>
      <c r="S656" s="475" t="s">
        <v>58</v>
      </c>
      <c r="T656" s="475" t="s">
        <v>58</v>
      </c>
      <c r="U656" s="471">
        <v>140</v>
      </c>
      <c r="V656" s="475" t="s">
        <v>58</v>
      </c>
      <c r="W656" s="475" t="s">
        <v>58</v>
      </c>
      <c r="X656" s="471">
        <v>70</v>
      </c>
      <c r="Y656" s="471">
        <v>40</v>
      </c>
      <c r="Z656" s="471">
        <v>60</v>
      </c>
      <c r="AA656" s="471">
        <v>50</v>
      </c>
      <c r="AB656" s="471">
        <v>1080</v>
      </c>
    </row>
    <row r="657" spans="1:28">
      <c r="A657" s="452">
        <v>13562</v>
      </c>
      <c r="B657" s="452" t="s">
        <v>803</v>
      </c>
      <c r="E657" s="507">
        <v>2</v>
      </c>
      <c r="F657" s="507" t="s">
        <v>361</v>
      </c>
      <c r="G657" s="507">
        <v>1</v>
      </c>
      <c r="H657" s="507" t="s">
        <v>521</v>
      </c>
      <c r="I657" s="507">
        <v>1</v>
      </c>
      <c r="J657" s="507" t="s">
        <v>474</v>
      </c>
      <c r="K657" s="507">
        <v>1</v>
      </c>
      <c r="L657" s="507" t="s">
        <v>509</v>
      </c>
      <c r="M657" s="471">
        <v>10</v>
      </c>
      <c r="N657" s="475" t="s">
        <v>58</v>
      </c>
      <c r="O657" s="475" t="s">
        <v>58</v>
      </c>
      <c r="P657" s="475" t="s">
        <v>58</v>
      </c>
      <c r="Q657" s="475" t="s">
        <v>58</v>
      </c>
      <c r="R657" s="475" t="s">
        <v>58</v>
      </c>
      <c r="S657" s="475" t="s">
        <v>58</v>
      </c>
      <c r="T657" s="475" t="s">
        <v>58</v>
      </c>
      <c r="U657" s="475" t="s">
        <v>58</v>
      </c>
      <c r="V657" s="475" t="s">
        <v>58</v>
      </c>
      <c r="W657" s="475" t="s">
        <v>58</v>
      </c>
      <c r="X657" s="475" t="s">
        <v>58</v>
      </c>
      <c r="Y657" s="475" t="s">
        <v>58</v>
      </c>
      <c r="Z657" s="475" t="s">
        <v>58</v>
      </c>
      <c r="AA657" s="475" t="s">
        <v>58</v>
      </c>
      <c r="AB657" s="471">
        <v>10</v>
      </c>
    </row>
    <row r="658" spans="1:28">
      <c r="A658" s="452">
        <v>13563</v>
      </c>
      <c r="B658" s="452" t="s">
        <v>803</v>
      </c>
      <c r="E658" s="507">
        <v>2</v>
      </c>
      <c r="F658" s="507" t="s">
        <v>361</v>
      </c>
      <c r="G658" s="507">
        <v>1</v>
      </c>
      <c r="H658" s="507" t="s">
        <v>522</v>
      </c>
      <c r="I658" s="507">
        <v>1</v>
      </c>
      <c r="J658" s="507" t="s">
        <v>304</v>
      </c>
      <c r="K658" s="507">
        <v>1</v>
      </c>
      <c r="L658" s="507" t="s">
        <v>304</v>
      </c>
      <c r="M658" s="471">
        <v>390</v>
      </c>
      <c r="N658" s="471">
        <v>290</v>
      </c>
      <c r="O658" s="471">
        <v>270</v>
      </c>
      <c r="P658" s="471">
        <v>30</v>
      </c>
      <c r="Q658" s="471">
        <v>160</v>
      </c>
      <c r="R658" s="471">
        <v>170</v>
      </c>
      <c r="S658" s="471">
        <v>50</v>
      </c>
      <c r="T658" s="471">
        <v>70</v>
      </c>
      <c r="U658" s="471">
        <v>190</v>
      </c>
      <c r="V658" s="471">
        <v>10</v>
      </c>
      <c r="W658" s="471">
        <v>30</v>
      </c>
      <c r="X658" s="471">
        <v>70</v>
      </c>
      <c r="Y658" s="471">
        <v>60</v>
      </c>
      <c r="Z658" s="471">
        <v>50</v>
      </c>
      <c r="AA658" s="471">
        <v>30</v>
      </c>
      <c r="AB658" s="471">
        <v>100</v>
      </c>
    </row>
    <row r="659" spans="1:28">
      <c r="A659" s="452">
        <v>13564</v>
      </c>
      <c r="B659" s="452" t="s">
        <v>803</v>
      </c>
      <c r="E659" s="507">
        <v>2</v>
      </c>
      <c r="F659" s="507" t="s">
        <v>361</v>
      </c>
      <c r="G659" s="507">
        <v>1</v>
      </c>
      <c r="H659" s="507" t="s">
        <v>549</v>
      </c>
      <c r="I659" s="507">
        <v>1</v>
      </c>
      <c r="J659" s="507" t="s">
        <v>304</v>
      </c>
      <c r="K659" s="507">
        <v>1</v>
      </c>
      <c r="L659" s="507" t="s">
        <v>304</v>
      </c>
      <c r="M659" s="471">
        <v>10</v>
      </c>
      <c r="N659" s="471">
        <v>10</v>
      </c>
      <c r="O659" s="471">
        <v>10</v>
      </c>
      <c r="P659" s="471">
        <v>10</v>
      </c>
      <c r="Q659" s="471">
        <v>10</v>
      </c>
      <c r="R659" s="471">
        <v>10</v>
      </c>
      <c r="S659" s="475" t="s">
        <v>58</v>
      </c>
      <c r="T659" s="475" t="s">
        <v>58</v>
      </c>
      <c r="U659" s="475" t="s">
        <v>58</v>
      </c>
      <c r="V659" s="475" t="s">
        <v>58</v>
      </c>
      <c r="W659" s="475" t="s">
        <v>58</v>
      </c>
      <c r="X659" s="471">
        <v>0</v>
      </c>
      <c r="Y659" s="471">
        <v>0</v>
      </c>
      <c r="Z659" s="471">
        <v>10</v>
      </c>
      <c r="AA659" s="471">
        <v>10</v>
      </c>
      <c r="AB659" s="475" t="s">
        <v>58</v>
      </c>
    </row>
    <row r="660" spans="1:28">
      <c r="A660" s="452">
        <v>13565</v>
      </c>
      <c r="B660" s="452" t="s">
        <v>803</v>
      </c>
      <c r="E660" s="507">
        <v>2</v>
      </c>
      <c r="F660" s="507" t="s">
        <v>362</v>
      </c>
      <c r="G660" s="507">
        <v>1</v>
      </c>
      <c r="H660" s="507" t="s">
        <v>304</v>
      </c>
      <c r="I660" s="507">
        <v>1</v>
      </c>
      <c r="J660" s="507" t="s">
        <v>304</v>
      </c>
      <c r="K660" s="507">
        <v>1</v>
      </c>
      <c r="L660" s="507" t="s">
        <v>304</v>
      </c>
      <c r="M660" s="471">
        <v>17080</v>
      </c>
      <c r="N660" s="471">
        <v>9990</v>
      </c>
      <c r="O660" s="471">
        <v>8910</v>
      </c>
      <c r="P660" s="471">
        <v>3320</v>
      </c>
      <c r="Q660" s="471">
        <v>5080</v>
      </c>
      <c r="R660" s="471">
        <v>5120</v>
      </c>
      <c r="S660" s="471">
        <v>930</v>
      </c>
      <c r="T660" s="471">
        <v>1990</v>
      </c>
      <c r="U660" s="471">
        <v>5210</v>
      </c>
      <c r="V660" s="471">
        <v>510</v>
      </c>
      <c r="W660" s="471">
        <v>340</v>
      </c>
      <c r="X660" s="471">
        <v>2760</v>
      </c>
      <c r="Y660" s="471">
        <v>2120</v>
      </c>
      <c r="Z660" s="471">
        <v>2720</v>
      </c>
      <c r="AA660" s="471">
        <v>1520</v>
      </c>
      <c r="AB660" s="471">
        <v>6910</v>
      </c>
    </row>
    <row r="661" spans="1:28">
      <c r="A661" s="452">
        <v>13566</v>
      </c>
      <c r="B661" s="452" t="s">
        <v>803</v>
      </c>
      <c r="E661" s="507">
        <v>2</v>
      </c>
      <c r="F661" s="507" t="s">
        <v>362</v>
      </c>
      <c r="G661" s="507">
        <v>1</v>
      </c>
      <c r="H661" s="507" t="s">
        <v>521</v>
      </c>
      <c r="I661" s="507">
        <v>1</v>
      </c>
      <c r="J661" s="507" t="s">
        <v>304</v>
      </c>
      <c r="K661" s="507">
        <v>1</v>
      </c>
      <c r="L661" s="507" t="s">
        <v>304</v>
      </c>
      <c r="M661" s="471">
        <v>16520</v>
      </c>
      <c r="N661" s="471">
        <v>9640</v>
      </c>
      <c r="O661" s="471">
        <v>8570</v>
      </c>
      <c r="P661" s="471">
        <v>3230</v>
      </c>
      <c r="Q661" s="471">
        <v>4930</v>
      </c>
      <c r="R661" s="471">
        <v>4970</v>
      </c>
      <c r="S661" s="471">
        <v>900</v>
      </c>
      <c r="T661" s="471">
        <v>1890</v>
      </c>
      <c r="U661" s="471">
        <v>4930</v>
      </c>
      <c r="V661" s="471">
        <v>450</v>
      </c>
      <c r="W661" s="471">
        <v>340</v>
      </c>
      <c r="X661" s="471">
        <v>2640</v>
      </c>
      <c r="Y661" s="471">
        <v>2070</v>
      </c>
      <c r="Z661" s="471">
        <v>2630</v>
      </c>
      <c r="AA661" s="471">
        <v>1480</v>
      </c>
      <c r="AB661" s="471">
        <v>6710</v>
      </c>
    </row>
    <row r="662" spans="1:28">
      <c r="A662" s="452">
        <v>13567</v>
      </c>
      <c r="B662" s="452" t="s">
        <v>803</v>
      </c>
      <c r="E662" s="507">
        <v>2</v>
      </c>
      <c r="F662" s="507" t="s">
        <v>362</v>
      </c>
      <c r="G662" s="507">
        <v>1</v>
      </c>
      <c r="H662" s="507" t="s">
        <v>521</v>
      </c>
      <c r="I662" s="507">
        <v>1</v>
      </c>
      <c r="J662" s="507" t="s">
        <v>304</v>
      </c>
      <c r="K662" s="507">
        <v>1</v>
      </c>
      <c r="L662" s="507" t="s">
        <v>496</v>
      </c>
      <c r="M662" s="471">
        <v>13150</v>
      </c>
      <c r="N662" s="471">
        <v>8240</v>
      </c>
      <c r="O662" s="471">
        <v>7460</v>
      </c>
      <c r="P662" s="471">
        <v>2580</v>
      </c>
      <c r="Q662" s="471">
        <v>4110</v>
      </c>
      <c r="R662" s="471">
        <v>4230</v>
      </c>
      <c r="S662" s="471">
        <v>770</v>
      </c>
      <c r="T662" s="471">
        <v>1810</v>
      </c>
      <c r="U662" s="471">
        <v>4640</v>
      </c>
      <c r="V662" s="471">
        <v>450</v>
      </c>
      <c r="W662" s="471">
        <v>310</v>
      </c>
      <c r="X662" s="471">
        <v>2470</v>
      </c>
      <c r="Y662" s="471">
        <v>1730</v>
      </c>
      <c r="Z662" s="471">
        <v>2110</v>
      </c>
      <c r="AA662" s="471">
        <v>1120</v>
      </c>
      <c r="AB662" s="471">
        <v>4840</v>
      </c>
    </row>
    <row r="663" spans="1:28">
      <c r="A663" s="452">
        <v>13568</v>
      </c>
      <c r="B663" s="452" t="s">
        <v>803</v>
      </c>
      <c r="E663" s="507">
        <v>2</v>
      </c>
      <c r="F663" s="507" t="s">
        <v>362</v>
      </c>
      <c r="G663" s="507">
        <v>1</v>
      </c>
      <c r="H663" s="507" t="s">
        <v>521</v>
      </c>
      <c r="I663" s="507">
        <v>1</v>
      </c>
      <c r="J663" s="507" t="s">
        <v>304</v>
      </c>
      <c r="K663" s="507">
        <v>1</v>
      </c>
      <c r="L663" s="507" t="s">
        <v>500</v>
      </c>
      <c r="M663" s="471">
        <v>570</v>
      </c>
      <c r="N663" s="471">
        <v>360</v>
      </c>
      <c r="O663" s="471">
        <v>310</v>
      </c>
      <c r="P663" s="471">
        <v>220</v>
      </c>
      <c r="Q663" s="471">
        <v>240</v>
      </c>
      <c r="R663" s="471">
        <v>210</v>
      </c>
      <c r="S663" s="471">
        <v>10</v>
      </c>
      <c r="T663" s="475" t="s">
        <v>58</v>
      </c>
      <c r="U663" s="471">
        <v>70</v>
      </c>
      <c r="V663" s="471">
        <v>10</v>
      </c>
      <c r="W663" s="471">
        <v>10</v>
      </c>
      <c r="X663" s="471">
        <v>10</v>
      </c>
      <c r="Y663" s="471">
        <v>100</v>
      </c>
      <c r="Z663" s="471">
        <v>210</v>
      </c>
      <c r="AA663" s="471">
        <v>130</v>
      </c>
      <c r="AB663" s="471">
        <v>200</v>
      </c>
    </row>
    <row r="664" spans="1:28">
      <c r="A664" s="452">
        <v>13569</v>
      </c>
      <c r="B664" s="452" t="s">
        <v>803</v>
      </c>
      <c r="E664" s="507">
        <v>2</v>
      </c>
      <c r="F664" s="507" t="s">
        <v>362</v>
      </c>
      <c r="G664" s="507">
        <v>1</v>
      </c>
      <c r="H664" s="507" t="s">
        <v>521</v>
      </c>
      <c r="I664" s="507">
        <v>1</v>
      </c>
      <c r="J664" s="507" t="s">
        <v>304</v>
      </c>
      <c r="K664" s="507">
        <v>1</v>
      </c>
      <c r="L664" s="507" t="s">
        <v>501</v>
      </c>
      <c r="M664" s="471">
        <v>2790</v>
      </c>
      <c r="N664" s="471">
        <v>1040</v>
      </c>
      <c r="O664" s="471">
        <v>790</v>
      </c>
      <c r="P664" s="471">
        <v>420</v>
      </c>
      <c r="Q664" s="471">
        <v>570</v>
      </c>
      <c r="R664" s="471">
        <v>520</v>
      </c>
      <c r="S664" s="471">
        <v>120</v>
      </c>
      <c r="T664" s="471">
        <v>70</v>
      </c>
      <c r="U664" s="471">
        <v>220</v>
      </c>
      <c r="V664" s="475" t="s">
        <v>58</v>
      </c>
      <c r="W664" s="471">
        <v>10</v>
      </c>
      <c r="X664" s="471">
        <v>150</v>
      </c>
      <c r="Y664" s="471">
        <v>230</v>
      </c>
      <c r="Z664" s="471">
        <v>300</v>
      </c>
      <c r="AA664" s="471">
        <v>230</v>
      </c>
      <c r="AB664" s="471">
        <v>1670</v>
      </c>
    </row>
    <row r="665" spans="1:28">
      <c r="A665" s="452">
        <v>13570</v>
      </c>
      <c r="B665" s="452" t="s">
        <v>803</v>
      </c>
      <c r="E665" s="507">
        <v>2</v>
      </c>
      <c r="F665" s="507" t="s">
        <v>362</v>
      </c>
      <c r="G665" s="507">
        <v>1</v>
      </c>
      <c r="H665" s="507" t="s">
        <v>521</v>
      </c>
      <c r="I665" s="507">
        <v>1</v>
      </c>
      <c r="J665" s="507" t="s">
        <v>304</v>
      </c>
      <c r="K665" s="507">
        <v>1</v>
      </c>
      <c r="L665" s="507" t="s">
        <v>509</v>
      </c>
      <c r="M665" s="471">
        <v>10</v>
      </c>
      <c r="N665" s="471">
        <v>10</v>
      </c>
      <c r="O665" s="471">
        <v>10</v>
      </c>
      <c r="P665" s="471">
        <v>10</v>
      </c>
      <c r="Q665" s="471">
        <v>10</v>
      </c>
      <c r="R665" s="471">
        <v>10</v>
      </c>
      <c r="S665" s="475" t="s">
        <v>58</v>
      </c>
      <c r="T665" s="471">
        <v>10</v>
      </c>
      <c r="U665" s="475" t="s">
        <v>58</v>
      </c>
      <c r="V665" s="475" t="s">
        <v>58</v>
      </c>
      <c r="W665" s="475" t="s">
        <v>58</v>
      </c>
      <c r="X665" s="471">
        <v>10</v>
      </c>
      <c r="Y665" s="471">
        <v>10</v>
      </c>
      <c r="Z665" s="471">
        <v>10</v>
      </c>
      <c r="AA665" s="471">
        <v>10</v>
      </c>
      <c r="AB665" s="475" t="s">
        <v>58</v>
      </c>
    </row>
    <row r="666" spans="1:28">
      <c r="A666" s="452">
        <v>13571</v>
      </c>
      <c r="B666" s="452" t="s">
        <v>803</v>
      </c>
      <c r="E666" s="507">
        <v>2</v>
      </c>
      <c r="F666" s="507" t="s">
        <v>362</v>
      </c>
      <c r="G666" s="507">
        <v>1</v>
      </c>
      <c r="H666" s="507" t="s">
        <v>521</v>
      </c>
      <c r="I666" s="507">
        <v>1</v>
      </c>
      <c r="J666" s="507" t="s">
        <v>473</v>
      </c>
      <c r="K666" s="507">
        <v>1</v>
      </c>
      <c r="L666" s="507" t="s">
        <v>304</v>
      </c>
      <c r="M666" s="471">
        <v>12730</v>
      </c>
      <c r="N666" s="471">
        <v>8120</v>
      </c>
      <c r="O666" s="471">
        <v>7340</v>
      </c>
      <c r="P666" s="471">
        <v>2550</v>
      </c>
      <c r="Q666" s="471">
        <v>4040</v>
      </c>
      <c r="R666" s="471">
        <v>4200</v>
      </c>
      <c r="S666" s="471">
        <v>760</v>
      </c>
      <c r="T666" s="471">
        <v>1790</v>
      </c>
      <c r="U666" s="471">
        <v>4550</v>
      </c>
      <c r="V666" s="471">
        <v>450</v>
      </c>
      <c r="W666" s="471">
        <v>300</v>
      </c>
      <c r="X666" s="471">
        <v>2440</v>
      </c>
      <c r="Y666" s="471">
        <v>1690</v>
      </c>
      <c r="Z666" s="471">
        <v>2080</v>
      </c>
      <c r="AA666" s="471">
        <v>1100</v>
      </c>
      <c r="AB666" s="471">
        <v>4620</v>
      </c>
    </row>
    <row r="667" spans="1:28">
      <c r="A667" s="452">
        <v>13572</v>
      </c>
      <c r="B667" s="452" t="s">
        <v>803</v>
      </c>
      <c r="E667" s="507">
        <v>2</v>
      </c>
      <c r="F667" s="507" t="s">
        <v>362</v>
      </c>
      <c r="G667" s="507">
        <v>1</v>
      </c>
      <c r="H667" s="507" t="s">
        <v>521</v>
      </c>
      <c r="I667" s="507">
        <v>1</v>
      </c>
      <c r="J667" s="507" t="s">
        <v>473</v>
      </c>
      <c r="K667" s="507">
        <v>1</v>
      </c>
      <c r="L667" s="507" t="s">
        <v>496</v>
      </c>
      <c r="M667" s="471">
        <v>12630</v>
      </c>
      <c r="N667" s="471">
        <v>8070</v>
      </c>
      <c r="O667" s="471">
        <v>7290</v>
      </c>
      <c r="P667" s="471">
        <v>2540</v>
      </c>
      <c r="Q667" s="471">
        <v>4030</v>
      </c>
      <c r="R667" s="471">
        <v>4190</v>
      </c>
      <c r="S667" s="471">
        <v>760</v>
      </c>
      <c r="T667" s="471">
        <v>1780</v>
      </c>
      <c r="U667" s="471">
        <v>4520</v>
      </c>
      <c r="V667" s="471">
        <v>450</v>
      </c>
      <c r="W667" s="471">
        <v>290</v>
      </c>
      <c r="X667" s="471">
        <v>2430</v>
      </c>
      <c r="Y667" s="471">
        <v>1680</v>
      </c>
      <c r="Z667" s="471">
        <v>2080</v>
      </c>
      <c r="AA667" s="471">
        <v>1090</v>
      </c>
      <c r="AB667" s="471">
        <v>4560</v>
      </c>
    </row>
    <row r="668" spans="1:28">
      <c r="A668" s="452">
        <v>13573</v>
      </c>
      <c r="B668" s="452" t="s">
        <v>803</v>
      </c>
      <c r="E668" s="507">
        <v>2</v>
      </c>
      <c r="F668" s="507" t="s">
        <v>362</v>
      </c>
      <c r="G668" s="507">
        <v>1</v>
      </c>
      <c r="H668" s="507" t="s">
        <v>521</v>
      </c>
      <c r="I668" s="507">
        <v>1</v>
      </c>
      <c r="J668" s="507" t="s">
        <v>473</v>
      </c>
      <c r="K668" s="507">
        <v>1</v>
      </c>
      <c r="L668" s="507" t="s">
        <v>500</v>
      </c>
      <c r="M668" s="471">
        <v>50</v>
      </c>
      <c r="N668" s="471">
        <v>30</v>
      </c>
      <c r="O668" s="471">
        <v>30</v>
      </c>
      <c r="P668" s="471">
        <v>10</v>
      </c>
      <c r="Q668" s="475" t="s">
        <v>58</v>
      </c>
      <c r="R668" s="475" t="s">
        <v>58</v>
      </c>
      <c r="S668" s="475" t="s">
        <v>58</v>
      </c>
      <c r="T668" s="475" t="s">
        <v>58</v>
      </c>
      <c r="U668" s="471">
        <v>20</v>
      </c>
      <c r="V668" s="471">
        <v>10</v>
      </c>
      <c r="W668" s="471">
        <v>0</v>
      </c>
      <c r="X668" s="475" t="s">
        <v>58</v>
      </c>
      <c r="Y668" s="475" t="s">
        <v>58</v>
      </c>
      <c r="Z668" s="475" t="s">
        <v>58</v>
      </c>
      <c r="AA668" s="475" t="s">
        <v>58</v>
      </c>
      <c r="AB668" s="471">
        <v>20</v>
      </c>
    </row>
    <row r="669" spans="1:28">
      <c r="A669" s="452">
        <v>13574</v>
      </c>
      <c r="B669" s="452" t="s">
        <v>803</v>
      </c>
      <c r="E669" s="507">
        <v>2</v>
      </c>
      <c r="F669" s="507" t="s">
        <v>362</v>
      </c>
      <c r="G669" s="507">
        <v>1</v>
      </c>
      <c r="H669" s="507" t="s">
        <v>521</v>
      </c>
      <c r="I669" s="507">
        <v>1</v>
      </c>
      <c r="J669" s="507" t="s">
        <v>473</v>
      </c>
      <c r="K669" s="507">
        <v>1</v>
      </c>
      <c r="L669" s="507" t="s">
        <v>501</v>
      </c>
      <c r="M669" s="471">
        <v>50</v>
      </c>
      <c r="N669" s="471">
        <v>10</v>
      </c>
      <c r="O669" s="471">
        <v>10</v>
      </c>
      <c r="P669" s="475" t="s">
        <v>58</v>
      </c>
      <c r="Q669" s="471">
        <v>10</v>
      </c>
      <c r="R669" s="475" t="s">
        <v>58</v>
      </c>
      <c r="S669" s="475" t="s">
        <v>58</v>
      </c>
      <c r="T669" s="475" t="s">
        <v>58</v>
      </c>
      <c r="U669" s="471">
        <v>10</v>
      </c>
      <c r="V669" s="475" t="s">
        <v>58</v>
      </c>
      <c r="W669" s="475" t="s">
        <v>58</v>
      </c>
      <c r="X669" s="475" t="s">
        <v>58</v>
      </c>
      <c r="Y669" s="475" t="s">
        <v>58</v>
      </c>
      <c r="Z669" s="475" t="s">
        <v>58</v>
      </c>
      <c r="AA669" s="475" t="s">
        <v>58</v>
      </c>
      <c r="AB669" s="471">
        <v>40</v>
      </c>
    </row>
    <row r="670" spans="1:28">
      <c r="A670" s="452">
        <v>13575</v>
      </c>
      <c r="B670" s="452" t="s">
        <v>803</v>
      </c>
      <c r="E670" s="507">
        <v>2</v>
      </c>
      <c r="F670" s="507" t="s">
        <v>362</v>
      </c>
      <c r="G670" s="507">
        <v>1</v>
      </c>
      <c r="H670" s="507" t="s">
        <v>521</v>
      </c>
      <c r="I670" s="507">
        <v>1</v>
      </c>
      <c r="J670" s="507" t="s">
        <v>473</v>
      </c>
      <c r="K670" s="507">
        <v>1</v>
      </c>
      <c r="L670" s="507" t="s">
        <v>509</v>
      </c>
      <c r="M670" s="471">
        <v>10</v>
      </c>
      <c r="N670" s="471">
        <v>10</v>
      </c>
      <c r="O670" s="471">
        <v>10</v>
      </c>
      <c r="P670" s="471">
        <v>10</v>
      </c>
      <c r="Q670" s="471">
        <v>10</v>
      </c>
      <c r="R670" s="471">
        <v>10</v>
      </c>
      <c r="S670" s="475" t="s">
        <v>58</v>
      </c>
      <c r="T670" s="471">
        <v>10</v>
      </c>
      <c r="U670" s="475" t="s">
        <v>58</v>
      </c>
      <c r="V670" s="475" t="s">
        <v>58</v>
      </c>
      <c r="W670" s="475" t="s">
        <v>58</v>
      </c>
      <c r="X670" s="471">
        <v>10</v>
      </c>
      <c r="Y670" s="471">
        <v>10</v>
      </c>
      <c r="Z670" s="471">
        <v>10</v>
      </c>
      <c r="AA670" s="471">
        <v>10</v>
      </c>
      <c r="AB670" s="475" t="s">
        <v>58</v>
      </c>
    </row>
    <row r="671" spans="1:28">
      <c r="A671" s="452">
        <v>13576</v>
      </c>
      <c r="B671" s="452" t="s">
        <v>803</v>
      </c>
      <c r="E671" s="507">
        <v>2</v>
      </c>
      <c r="F671" s="507" t="s">
        <v>362</v>
      </c>
      <c r="G671" s="507">
        <v>1</v>
      </c>
      <c r="H671" s="507" t="s">
        <v>521</v>
      </c>
      <c r="I671" s="507">
        <v>1</v>
      </c>
      <c r="J671" s="507" t="s">
        <v>474</v>
      </c>
      <c r="K671" s="507">
        <v>1</v>
      </c>
      <c r="L671" s="507" t="s">
        <v>304</v>
      </c>
      <c r="M671" s="471">
        <v>3620</v>
      </c>
      <c r="N671" s="471">
        <v>1530</v>
      </c>
      <c r="O671" s="471">
        <v>1230</v>
      </c>
      <c r="P671" s="471">
        <v>680</v>
      </c>
      <c r="Q671" s="471">
        <v>890</v>
      </c>
      <c r="R671" s="471">
        <v>770</v>
      </c>
      <c r="S671" s="471">
        <v>140</v>
      </c>
      <c r="T671" s="471">
        <v>100</v>
      </c>
      <c r="U671" s="471">
        <v>380</v>
      </c>
      <c r="V671" s="475" t="s">
        <v>58</v>
      </c>
      <c r="W671" s="471">
        <v>40</v>
      </c>
      <c r="X671" s="471">
        <v>200</v>
      </c>
      <c r="Y671" s="471">
        <v>380</v>
      </c>
      <c r="Z671" s="471">
        <v>550</v>
      </c>
      <c r="AA671" s="471">
        <v>380</v>
      </c>
      <c r="AB671" s="471">
        <v>2100</v>
      </c>
    </row>
    <row r="672" spans="1:28">
      <c r="A672" s="452">
        <v>13577</v>
      </c>
      <c r="B672" s="452" t="s">
        <v>803</v>
      </c>
      <c r="E672" s="507">
        <v>2</v>
      </c>
      <c r="F672" s="507" t="s">
        <v>362</v>
      </c>
      <c r="G672" s="507">
        <v>1</v>
      </c>
      <c r="H672" s="507" t="s">
        <v>521</v>
      </c>
      <c r="I672" s="507">
        <v>1</v>
      </c>
      <c r="J672" s="507" t="s">
        <v>474</v>
      </c>
      <c r="K672" s="507">
        <v>1</v>
      </c>
      <c r="L672" s="507" t="s">
        <v>496</v>
      </c>
      <c r="M672" s="471">
        <v>440</v>
      </c>
      <c r="N672" s="471">
        <v>170</v>
      </c>
      <c r="O672" s="471">
        <v>160</v>
      </c>
      <c r="P672" s="471">
        <v>50</v>
      </c>
      <c r="Q672" s="471">
        <v>80</v>
      </c>
      <c r="R672" s="471">
        <v>40</v>
      </c>
      <c r="S672" s="471">
        <v>10</v>
      </c>
      <c r="T672" s="471">
        <v>30</v>
      </c>
      <c r="U672" s="471">
        <v>120</v>
      </c>
      <c r="V672" s="475" t="s">
        <v>58</v>
      </c>
      <c r="W672" s="471">
        <v>20</v>
      </c>
      <c r="X672" s="471">
        <v>40</v>
      </c>
      <c r="Y672" s="471">
        <v>50</v>
      </c>
      <c r="Z672" s="471">
        <v>40</v>
      </c>
      <c r="AA672" s="471">
        <v>20</v>
      </c>
      <c r="AB672" s="471">
        <v>280</v>
      </c>
    </row>
    <row r="673" spans="1:28">
      <c r="A673" s="452">
        <v>13578</v>
      </c>
      <c r="B673" s="452" t="s">
        <v>803</v>
      </c>
      <c r="E673" s="507">
        <v>2</v>
      </c>
      <c r="F673" s="507" t="s">
        <v>362</v>
      </c>
      <c r="G673" s="507">
        <v>1</v>
      </c>
      <c r="H673" s="507" t="s">
        <v>521</v>
      </c>
      <c r="I673" s="507">
        <v>1</v>
      </c>
      <c r="J673" s="507" t="s">
        <v>474</v>
      </c>
      <c r="K673" s="507">
        <v>1</v>
      </c>
      <c r="L673" s="507" t="s">
        <v>500</v>
      </c>
      <c r="M673" s="471">
        <v>520</v>
      </c>
      <c r="N673" s="471">
        <v>330</v>
      </c>
      <c r="O673" s="471">
        <v>280</v>
      </c>
      <c r="P673" s="471">
        <v>210</v>
      </c>
      <c r="Q673" s="471">
        <v>240</v>
      </c>
      <c r="R673" s="471">
        <v>210</v>
      </c>
      <c r="S673" s="471">
        <v>10</v>
      </c>
      <c r="T673" s="475" t="s">
        <v>58</v>
      </c>
      <c r="U673" s="471">
        <v>50</v>
      </c>
      <c r="V673" s="475" t="s">
        <v>58</v>
      </c>
      <c r="W673" s="471">
        <v>10</v>
      </c>
      <c r="X673" s="471">
        <v>10</v>
      </c>
      <c r="Y673" s="471">
        <v>100</v>
      </c>
      <c r="Z673" s="471">
        <v>210</v>
      </c>
      <c r="AA673" s="471">
        <v>130</v>
      </c>
      <c r="AB673" s="471">
        <v>190</v>
      </c>
    </row>
    <row r="674" spans="1:28">
      <c r="A674" s="452">
        <v>13579</v>
      </c>
      <c r="B674" s="452" t="s">
        <v>803</v>
      </c>
      <c r="E674" s="507">
        <v>2</v>
      </c>
      <c r="F674" s="507" t="s">
        <v>362</v>
      </c>
      <c r="G674" s="507">
        <v>1</v>
      </c>
      <c r="H674" s="507" t="s">
        <v>521</v>
      </c>
      <c r="I674" s="507">
        <v>1</v>
      </c>
      <c r="J674" s="507" t="s">
        <v>474</v>
      </c>
      <c r="K674" s="507">
        <v>1</v>
      </c>
      <c r="L674" s="507" t="s">
        <v>501</v>
      </c>
      <c r="M674" s="471">
        <v>2660</v>
      </c>
      <c r="N674" s="471">
        <v>1030</v>
      </c>
      <c r="O674" s="471">
        <v>790</v>
      </c>
      <c r="P674" s="471">
        <v>420</v>
      </c>
      <c r="Q674" s="471">
        <v>560</v>
      </c>
      <c r="R674" s="471">
        <v>520</v>
      </c>
      <c r="S674" s="471">
        <v>120</v>
      </c>
      <c r="T674" s="471">
        <v>70</v>
      </c>
      <c r="U674" s="471">
        <v>210</v>
      </c>
      <c r="V674" s="475" t="s">
        <v>58</v>
      </c>
      <c r="W674" s="471">
        <v>10</v>
      </c>
      <c r="X674" s="471">
        <v>150</v>
      </c>
      <c r="Y674" s="471">
        <v>230</v>
      </c>
      <c r="Z674" s="471">
        <v>300</v>
      </c>
      <c r="AA674" s="471">
        <v>230</v>
      </c>
      <c r="AB674" s="471">
        <v>1630</v>
      </c>
    </row>
    <row r="675" spans="1:28">
      <c r="A675" s="452">
        <v>13580</v>
      </c>
      <c r="B675" s="452" t="s">
        <v>803</v>
      </c>
      <c r="E675" s="507">
        <v>2</v>
      </c>
      <c r="F675" s="507" t="s">
        <v>362</v>
      </c>
      <c r="G675" s="507">
        <v>1</v>
      </c>
      <c r="H675" s="507" t="s">
        <v>521</v>
      </c>
      <c r="I675" s="507">
        <v>1</v>
      </c>
      <c r="J675" s="507" t="s">
        <v>474</v>
      </c>
      <c r="K675" s="507">
        <v>1</v>
      </c>
      <c r="L675" s="507" t="s">
        <v>509</v>
      </c>
      <c r="M675" s="475" t="s">
        <v>58</v>
      </c>
      <c r="N675" s="475" t="s">
        <v>58</v>
      </c>
      <c r="O675" s="475" t="s">
        <v>58</v>
      </c>
      <c r="P675" s="475" t="s">
        <v>58</v>
      </c>
      <c r="Q675" s="475" t="s">
        <v>58</v>
      </c>
      <c r="R675" s="475" t="s">
        <v>58</v>
      </c>
      <c r="S675" s="475" t="s">
        <v>58</v>
      </c>
      <c r="T675" s="475" t="s">
        <v>58</v>
      </c>
      <c r="U675" s="475" t="s">
        <v>58</v>
      </c>
      <c r="V675" s="475" t="s">
        <v>58</v>
      </c>
      <c r="W675" s="475" t="s">
        <v>58</v>
      </c>
      <c r="X675" s="475" t="s">
        <v>58</v>
      </c>
      <c r="Y675" s="475" t="s">
        <v>58</v>
      </c>
      <c r="Z675" s="475" t="s">
        <v>58</v>
      </c>
      <c r="AA675" s="475" t="s">
        <v>58</v>
      </c>
      <c r="AB675" s="475" t="s">
        <v>58</v>
      </c>
    </row>
    <row r="676" spans="1:28">
      <c r="A676" s="452">
        <v>13581</v>
      </c>
      <c r="B676" s="452" t="s">
        <v>803</v>
      </c>
      <c r="E676" s="507">
        <v>2</v>
      </c>
      <c r="F676" s="507" t="s">
        <v>362</v>
      </c>
      <c r="G676" s="507">
        <v>1</v>
      </c>
      <c r="H676" s="507" t="s">
        <v>522</v>
      </c>
      <c r="I676" s="507">
        <v>1</v>
      </c>
      <c r="J676" s="507" t="s">
        <v>304</v>
      </c>
      <c r="K676" s="507">
        <v>1</v>
      </c>
      <c r="L676" s="507" t="s">
        <v>304</v>
      </c>
      <c r="M676" s="471">
        <v>550</v>
      </c>
      <c r="N676" s="471">
        <v>350</v>
      </c>
      <c r="O676" s="471">
        <v>340</v>
      </c>
      <c r="P676" s="471">
        <v>90</v>
      </c>
      <c r="Q676" s="471">
        <v>140</v>
      </c>
      <c r="R676" s="471">
        <v>150</v>
      </c>
      <c r="S676" s="471">
        <v>30</v>
      </c>
      <c r="T676" s="471">
        <v>90</v>
      </c>
      <c r="U676" s="471">
        <v>290</v>
      </c>
      <c r="V676" s="471">
        <v>50</v>
      </c>
      <c r="W676" s="475" t="s">
        <v>58</v>
      </c>
      <c r="X676" s="471">
        <v>120</v>
      </c>
      <c r="Y676" s="471">
        <v>60</v>
      </c>
      <c r="Z676" s="471">
        <v>90</v>
      </c>
      <c r="AA676" s="471">
        <v>30</v>
      </c>
      <c r="AB676" s="471">
        <v>200</v>
      </c>
    </row>
    <row r="677" spans="1:28">
      <c r="A677" s="452">
        <v>13582</v>
      </c>
      <c r="B677" s="452" t="s">
        <v>803</v>
      </c>
      <c r="E677" s="507">
        <v>2</v>
      </c>
      <c r="F677" s="507" t="s">
        <v>362</v>
      </c>
      <c r="G677" s="507">
        <v>1</v>
      </c>
      <c r="H677" s="507" t="s">
        <v>549</v>
      </c>
      <c r="I677" s="507">
        <v>1</v>
      </c>
      <c r="J677" s="507" t="s">
        <v>304</v>
      </c>
      <c r="K677" s="507">
        <v>1</v>
      </c>
      <c r="L677" s="507" t="s">
        <v>304</v>
      </c>
      <c r="M677" s="471">
        <v>160</v>
      </c>
      <c r="N677" s="471">
        <v>150</v>
      </c>
      <c r="O677" s="471">
        <v>150</v>
      </c>
      <c r="P677" s="471">
        <v>110</v>
      </c>
      <c r="Q677" s="471">
        <v>150</v>
      </c>
      <c r="R677" s="471">
        <v>150</v>
      </c>
      <c r="S677" s="471">
        <v>30</v>
      </c>
      <c r="T677" s="475" t="s">
        <v>58</v>
      </c>
      <c r="U677" s="475" t="s">
        <v>58</v>
      </c>
      <c r="V677" s="475" t="s">
        <v>58</v>
      </c>
      <c r="W677" s="475" t="s">
        <v>58</v>
      </c>
      <c r="X677" s="471">
        <v>30</v>
      </c>
      <c r="Y677" s="471">
        <v>40</v>
      </c>
      <c r="Z677" s="471">
        <v>90</v>
      </c>
      <c r="AA677" s="471">
        <v>40</v>
      </c>
      <c r="AB677" s="475" t="s">
        <v>58</v>
      </c>
    </row>
    <row r="678" spans="1:28">
      <c r="A678" s="452">
        <v>13583</v>
      </c>
      <c r="B678" s="452" t="s">
        <v>803</v>
      </c>
      <c r="E678" s="507">
        <v>2</v>
      </c>
      <c r="F678" s="507" t="s">
        <v>363</v>
      </c>
      <c r="G678" s="507">
        <v>1</v>
      </c>
      <c r="H678" s="507" t="s">
        <v>304</v>
      </c>
      <c r="I678" s="507">
        <v>1</v>
      </c>
      <c r="J678" s="507" t="s">
        <v>304</v>
      </c>
      <c r="K678" s="507">
        <v>1</v>
      </c>
      <c r="L678" s="507" t="s">
        <v>304</v>
      </c>
      <c r="M678" s="471">
        <v>12600</v>
      </c>
      <c r="N678" s="471">
        <v>7220</v>
      </c>
      <c r="O678" s="471">
        <v>6580</v>
      </c>
      <c r="P678" s="471">
        <v>1610</v>
      </c>
      <c r="Q678" s="471">
        <v>3730</v>
      </c>
      <c r="R678" s="471">
        <v>3610</v>
      </c>
      <c r="S678" s="471">
        <v>1010</v>
      </c>
      <c r="T678" s="471">
        <v>1430</v>
      </c>
      <c r="U678" s="471">
        <v>4550</v>
      </c>
      <c r="V678" s="471">
        <v>400</v>
      </c>
      <c r="W678" s="471">
        <v>380</v>
      </c>
      <c r="X678" s="471">
        <v>2710</v>
      </c>
      <c r="Y678" s="471">
        <v>2380</v>
      </c>
      <c r="Z678" s="471">
        <v>2340</v>
      </c>
      <c r="AA678" s="471">
        <v>1480</v>
      </c>
      <c r="AB678" s="471">
        <v>5250</v>
      </c>
    </row>
    <row r="679" spans="1:28">
      <c r="A679" s="452">
        <v>13584</v>
      </c>
      <c r="B679" s="452" t="s">
        <v>803</v>
      </c>
      <c r="E679" s="507">
        <v>2</v>
      </c>
      <c r="F679" s="507" t="s">
        <v>363</v>
      </c>
      <c r="G679" s="507">
        <v>1</v>
      </c>
      <c r="H679" s="507" t="s">
        <v>521</v>
      </c>
      <c r="I679" s="507">
        <v>1</v>
      </c>
      <c r="J679" s="507" t="s">
        <v>304</v>
      </c>
      <c r="K679" s="507">
        <v>1</v>
      </c>
      <c r="L679" s="507" t="s">
        <v>304</v>
      </c>
      <c r="M679" s="471">
        <v>12230</v>
      </c>
      <c r="N679" s="471">
        <v>7020</v>
      </c>
      <c r="O679" s="471">
        <v>6410</v>
      </c>
      <c r="P679" s="471">
        <v>1570</v>
      </c>
      <c r="Q679" s="471">
        <v>3620</v>
      </c>
      <c r="R679" s="471">
        <v>3510</v>
      </c>
      <c r="S679" s="471">
        <v>970</v>
      </c>
      <c r="T679" s="471">
        <v>1380</v>
      </c>
      <c r="U679" s="471">
        <v>4430</v>
      </c>
      <c r="V679" s="471">
        <v>400</v>
      </c>
      <c r="W679" s="471">
        <v>360</v>
      </c>
      <c r="X679" s="471">
        <v>2670</v>
      </c>
      <c r="Y679" s="471">
        <v>2300</v>
      </c>
      <c r="Z679" s="471">
        <v>2270</v>
      </c>
      <c r="AA679" s="471">
        <v>1460</v>
      </c>
      <c r="AB679" s="471">
        <v>5070</v>
      </c>
    </row>
    <row r="680" spans="1:28">
      <c r="A680" s="452">
        <v>13585</v>
      </c>
      <c r="B680" s="452" t="s">
        <v>803</v>
      </c>
      <c r="E680" s="507">
        <v>2</v>
      </c>
      <c r="F680" s="507" t="s">
        <v>363</v>
      </c>
      <c r="G680" s="507">
        <v>1</v>
      </c>
      <c r="H680" s="507" t="s">
        <v>521</v>
      </c>
      <c r="I680" s="507">
        <v>1</v>
      </c>
      <c r="J680" s="507" t="s">
        <v>304</v>
      </c>
      <c r="K680" s="507">
        <v>1</v>
      </c>
      <c r="L680" s="507" t="s">
        <v>496</v>
      </c>
      <c r="M680" s="471">
        <v>10580</v>
      </c>
      <c r="N680" s="471">
        <v>6550</v>
      </c>
      <c r="O680" s="471">
        <v>5970</v>
      </c>
      <c r="P680" s="471">
        <v>1290</v>
      </c>
      <c r="Q680" s="471">
        <v>3310</v>
      </c>
      <c r="R680" s="471">
        <v>3230</v>
      </c>
      <c r="S680" s="471">
        <v>750</v>
      </c>
      <c r="T680" s="471">
        <v>1170</v>
      </c>
      <c r="U680" s="471">
        <v>4030</v>
      </c>
      <c r="V680" s="471">
        <v>180</v>
      </c>
      <c r="W680" s="471">
        <v>160</v>
      </c>
      <c r="X680" s="471">
        <v>2420</v>
      </c>
      <c r="Y680" s="471">
        <v>2040</v>
      </c>
      <c r="Z680" s="471">
        <v>1950</v>
      </c>
      <c r="AA680" s="471">
        <v>1210</v>
      </c>
      <c r="AB680" s="471">
        <v>3990</v>
      </c>
    </row>
    <row r="681" spans="1:28">
      <c r="A681" s="452">
        <v>13586</v>
      </c>
      <c r="B681" s="452" t="s">
        <v>803</v>
      </c>
      <c r="E681" s="507">
        <v>2</v>
      </c>
      <c r="F681" s="507" t="s">
        <v>363</v>
      </c>
      <c r="G681" s="507">
        <v>1</v>
      </c>
      <c r="H681" s="507" t="s">
        <v>521</v>
      </c>
      <c r="I681" s="507">
        <v>1</v>
      </c>
      <c r="J681" s="507" t="s">
        <v>304</v>
      </c>
      <c r="K681" s="507">
        <v>1</v>
      </c>
      <c r="L681" s="507" t="s">
        <v>500</v>
      </c>
      <c r="M681" s="471">
        <v>180</v>
      </c>
      <c r="N681" s="471">
        <v>50</v>
      </c>
      <c r="O681" s="471">
        <v>50</v>
      </c>
      <c r="P681" s="471">
        <v>10</v>
      </c>
      <c r="Q681" s="471">
        <v>40</v>
      </c>
      <c r="R681" s="471">
        <v>20</v>
      </c>
      <c r="S681" s="475" t="s">
        <v>58</v>
      </c>
      <c r="T681" s="475" t="s">
        <v>58</v>
      </c>
      <c r="U681" s="471">
        <v>50</v>
      </c>
      <c r="V681" s="475" t="s">
        <v>58</v>
      </c>
      <c r="W681" s="475" t="s">
        <v>58</v>
      </c>
      <c r="X681" s="471">
        <v>10</v>
      </c>
      <c r="Y681" s="471">
        <v>10</v>
      </c>
      <c r="Z681" s="471">
        <v>20</v>
      </c>
      <c r="AA681" s="471">
        <v>10</v>
      </c>
      <c r="AB681" s="471">
        <v>110</v>
      </c>
    </row>
    <row r="682" spans="1:28">
      <c r="A682" s="452">
        <v>13587</v>
      </c>
      <c r="B682" s="452" t="s">
        <v>803</v>
      </c>
      <c r="E682" s="507">
        <v>2</v>
      </c>
      <c r="F682" s="507" t="s">
        <v>363</v>
      </c>
      <c r="G682" s="507">
        <v>1</v>
      </c>
      <c r="H682" s="507" t="s">
        <v>521</v>
      </c>
      <c r="I682" s="507">
        <v>1</v>
      </c>
      <c r="J682" s="507" t="s">
        <v>304</v>
      </c>
      <c r="K682" s="507">
        <v>1</v>
      </c>
      <c r="L682" s="507" t="s">
        <v>501</v>
      </c>
      <c r="M682" s="471">
        <v>1460</v>
      </c>
      <c r="N682" s="471">
        <v>400</v>
      </c>
      <c r="O682" s="471">
        <v>380</v>
      </c>
      <c r="P682" s="471">
        <v>270</v>
      </c>
      <c r="Q682" s="471">
        <v>270</v>
      </c>
      <c r="R682" s="471">
        <v>260</v>
      </c>
      <c r="S682" s="471">
        <v>230</v>
      </c>
      <c r="T682" s="471">
        <v>210</v>
      </c>
      <c r="U682" s="471">
        <v>340</v>
      </c>
      <c r="V682" s="471">
        <v>210</v>
      </c>
      <c r="W682" s="471">
        <v>200</v>
      </c>
      <c r="X682" s="471">
        <v>240</v>
      </c>
      <c r="Y682" s="471">
        <v>250</v>
      </c>
      <c r="Z682" s="471">
        <v>290</v>
      </c>
      <c r="AA682" s="471">
        <v>240</v>
      </c>
      <c r="AB682" s="471">
        <v>960</v>
      </c>
    </row>
    <row r="683" spans="1:28">
      <c r="A683" s="452">
        <v>13588</v>
      </c>
      <c r="B683" s="452" t="s">
        <v>803</v>
      </c>
      <c r="E683" s="507">
        <v>2</v>
      </c>
      <c r="F683" s="507" t="s">
        <v>363</v>
      </c>
      <c r="G683" s="507">
        <v>1</v>
      </c>
      <c r="H683" s="507" t="s">
        <v>521</v>
      </c>
      <c r="I683" s="507">
        <v>1</v>
      </c>
      <c r="J683" s="507" t="s">
        <v>304</v>
      </c>
      <c r="K683" s="507">
        <v>1</v>
      </c>
      <c r="L683" s="507" t="s">
        <v>509</v>
      </c>
      <c r="M683" s="471">
        <v>10</v>
      </c>
      <c r="N683" s="471">
        <v>10</v>
      </c>
      <c r="O683" s="471">
        <v>10</v>
      </c>
      <c r="P683" s="475" t="s">
        <v>58</v>
      </c>
      <c r="Q683" s="475" t="s">
        <v>58</v>
      </c>
      <c r="R683" s="475" t="s">
        <v>58</v>
      </c>
      <c r="S683" s="475" t="s">
        <v>58</v>
      </c>
      <c r="T683" s="475" t="s">
        <v>58</v>
      </c>
      <c r="U683" s="471">
        <v>10</v>
      </c>
      <c r="V683" s="475" t="s">
        <v>58</v>
      </c>
      <c r="W683" s="475" t="s">
        <v>58</v>
      </c>
      <c r="X683" s="475" t="s">
        <v>58</v>
      </c>
      <c r="Y683" s="475" t="s">
        <v>58</v>
      </c>
      <c r="Z683" s="471">
        <v>10</v>
      </c>
      <c r="AA683" s="475" t="s">
        <v>58</v>
      </c>
      <c r="AB683" s="475" t="s">
        <v>58</v>
      </c>
    </row>
    <row r="684" spans="1:28">
      <c r="A684" s="452">
        <v>13589</v>
      </c>
      <c r="B684" s="452" t="s">
        <v>803</v>
      </c>
      <c r="E684" s="507">
        <v>2</v>
      </c>
      <c r="F684" s="507" t="s">
        <v>363</v>
      </c>
      <c r="G684" s="507">
        <v>1</v>
      </c>
      <c r="H684" s="507" t="s">
        <v>521</v>
      </c>
      <c r="I684" s="507">
        <v>1</v>
      </c>
      <c r="J684" s="507" t="s">
        <v>473</v>
      </c>
      <c r="K684" s="507">
        <v>1</v>
      </c>
      <c r="L684" s="507" t="s">
        <v>304</v>
      </c>
      <c r="M684" s="471">
        <v>10290</v>
      </c>
      <c r="N684" s="471">
        <v>6420</v>
      </c>
      <c r="O684" s="471">
        <v>5860</v>
      </c>
      <c r="P684" s="471">
        <v>1280</v>
      </c>
      <c r="Q684" s="471">
        <v>3270</v>
      </c>
      <c r="R684" s="471">
        <v>3200</v>
      </c>
      <c r="S684" s="471">
        <v>710</v>
      </c>
      <c r="T684" s="471">
        <v>1150</v>
      </c>
      <c r="U684" s="471">
        <v>3970</v>
      </c>
      <c r="V684" s="471">
        <v>180</v>
      </c>
      <c r="W684" s="471">
        <v>160</v>
      </c>
      <c r="X684" s="471">
        <v>2400</v>
      </c>
      <c r="Y684" s="471">
        <v>2010</v>
      </c>
      <c r="Z684" s="471">
        <v>1930</v>
      </c>
      <c r="AA684" s="471">
        <v>1190</v>
      </c>
      <c r="AB684" s="471">
        <v>3860</v>
      </c>
    </row>
    <row r="685" spans="1:28">
      <c r="A685" s="452">
        <v>13590</v>
      </c>
      <c r="B685" s="452" t="s">
        <v>803</v>
      </c>
      <c r="E685" s="507">
        <v>2</v>
      </c>
      <c r="F685" s="507" t="s">
        <v>363</v>
      </c>
      <c r="G685" s="507">
        <v>1</v>
      </c>
      <c r="H685" s="507" t="s">
        <v>521</v>
      </c>
      <c r="I685" s="507">
        <v>1</v>
      </c>
      <c r="J685" s="507" t="s">
        <v>473</v>
      </c>
      <c r="K685" s="507">
        <v>1</v>
      </c>
      <c r="L685" s="507" t="s">
        <v>496</v>
      </c>
      <c r="M685" s="471">
        <v>10280</v>
      </c>
      <c r="N685" s="471">
        <v>6410</v>
      </c>
      <c r="O685" s="471">
        <v>5850</v>
      </c>
      <c r="P685" s="471">
        <v>1280</v>
      </c>
      <c r="Q685" s="471">
        <v>3270</v>
      </c>
      <c r="R685" s="471">
        <v>3200</v>
      </c>
      <c r="S685" s="471">
        <v>710</v>
      </c>
      <c r="T685" s="471">
        <v>1150</v>
      </c>
      <c r="U685" s="471">
        <v>3960</v>
      </c>
      <c r="V685" s="471">
        <v>180</v>
      </c>
      <c r="W685" s="471">
        <v>160</v>
      </c>
      <c r="X685" s="471">
        <v>2400</v>
      </c>
      <c r="Y685" s="471">
        <v>2010</v>
      </c>
      <c r="Z685" s="471">
        <v>1920</v>
      </c>
      <c r="AA685" s="471">
        <v>1190</v>
      </c>
      <c r="AB685" s="471">
        <v>3860</v>
      </c>
    </row>
    <row r="686" spans="1:28">
      <c r="A686" s="452">
        <v>13591</v>
      </c>
      <c r="B686" s="452" t="s">
        <v>803</v>
      </c>
      <c r="E686" s="507">
        <v>2</v>
      </c>
      <c r="F686" s="507" t="s">
        <v>363</v>
      </c>
      <c r="G686" s="507">
        <v>1</v>
      </c>
      <c r="H686" s="507" t="s">
        <v>521</v>
      </c>
      <c r="I686" s="507">
        <v>1</v>
      </c>
      <c r="J686" s="507" t="s">
        <v>473</v>
      </c>
      <c r="K686" s="507">
        <v>1</v>
      </c>
      <c r="L686" s="507" t="s">
        <v>500</v>
      </c>
      <c r="M686" s="475" t="s">
        <v>58</v>
      </c>
      <c r="N686" s="475" t="s">
        <v>58</v>
      </c>
      <c r="O686" s="475" t="s">
        <v>58</v>
      </c>
      <c r="P686" s="475" t="s">
        <v>58</v>
      </c>
      <c r="Q686" s="475" t="s">
        <v>58</v>
      </c>
      <c r="R686" s="475" t="s">
        <v>58</v>
      </c>
      <c r="S686" s="475" t="s">
        <v>58</v>
      </c>
      <c r="T686" s="475" t="s">
        <v>58</v>
      </c>
      <c r="U686" s="475" t="s">
        <v>58</v>
      </c>
      <c r="V686" s="475" t="s">
        <v>58</v>
      </c>
      <c r="W686" s="475" t="s">
        <v>58</v>
      </c>
      <c r="X686" s="475" t="s">
        <v>58</v>
      </c>
      <c r="Y686" s="475" t="s">
        <v>58</v>
      </c>
      <c r="Z686" s="475" t="s">
        <v>58</v>
      </c>
      <c r="AA686" s="475" t="s">
        <v>58</v>
      </c>
      <c r="AB686" s="475" t="s">
        <v>58</v>
      </c>
    </row>
    <row r="687" spans="1:28">
      <c r="A687" s="452">
        <v>13592</v>
      </c>
      <c r="B687" s="452" t="s">
        <v>803</v>
      </c>
      <c r="E687" s="507">
        <v>2</v>
      </c>
      <c r="F687" s="507" t="s">
        <v>363</v>
      </c>
      <c r="G687" s="507">
        <v>1</v>
      </c>
      <c r="H687" s="507" t="s">
        <v>521</v>
      </c>
      <c r="I687" s="507">
        <v>1</v>
      </c>
      <c r="J687" s="507" t="s">
        <v>473</v>
      </c>
      <c r="K687" s="507">
        <v>1</v>
      </c>
      <c r="L687" s="507" t="s">
        <v>501</v>
      </c>
      <c r="M687" s="475" t="s">
        <v>58</v>
      </c>
      <c r="N687" s="475" t="s">
        <v>58</v>
      </c>
      <c r="O687" s="475" t="s">
        <v>58</v>
      </c>
      <c r="P687" s="475" t="s">
        <v>58</v>
      </c>
      <c r="Q687" s="475" t="s">
        <v>58</v>
      </c>
      <c r="R687" s="475" t="s">
        <v>58</v>
      </c>
      <c r="S687" s="475" t="s">
        <v>58</v>
      </c>
      <c r="T687" s="475" t="s">
        <v>58</v>
      </c>
      <c r="U687" s="475" t="s">
        <v>58</v>
      </c>
      <c r="V687" s="475" t="s">
        <v>58</v>
      </c>
      <c r="W687" s="475" t="s">
        <v>58</v>
      </c>
      <c r="X687" s="475" t="s">
        <v>58</v>
      </c>
      <c r="Y687" s="475" t="s">
        <v>58</v>
      </c>
      <c r="Z687" s="475" t="s">
        <v>58</v>
      </c>
      <c r="AA687" s="475" t="s">
        <v>58</v>
      </c>
      <c r="AB687" s="475" t="s">
        <v>58</v>
      </c>
    </row>
    <row r="688" spans="1:28">
      <c r="A688" s="452">
        <v>13593</v>
      </c>
      <c r="B688" s="452" t="s">
        <v>803</v>
      </c>
      <c r="E688" s="507">
        <v>2</v>
      </c>
      <c r="F688" s="507" t="s">
        <v>363</v>
      </c>
      <c r="G688" s="507">
        <v>1</v>
      </c>
      <c r="H688" s="507" t="s">
        <v>521</v>
      </c>
      <c r="I688" s="507">
        <v>1</v>
      </c>
      <c r="J688" s="507" t="s">
        <v>473</v>
      </c>
      <c r="K688" s="507">
        <v>1</v>
      </c>
      <c r="L688" s="507" t="s">
        <v>509</v>
      </c>
      <c r="M688" s="471">
        <v>10</v>
      </c>
      <c r="N688" s="471">
        <v>10</v>
      </c>
      <c r="O688" s="471">
        <v>10</v>
      </c>
      <c r="P688" s="475" t="s">
        <v>58</v>
      </c>
      <c r="Q688" s="475" t="s">
        <v>58</v>
      </c>
      <c r="R688" s="475" t="s">
        <v>58</v>
      </c>
      <c r="S688" s="475" t="s">
        <v>58</v>
      </c>
      <c r="T688" s="475" t="s">
        <v>58</v>
      </c>
      <c r="U688" s="471">
        <v>10</v>
      </c>
      <c r="V688" s="475" t="s">
        <v>58</v>
      </c>
      <c r="W688" s="475" t="s">
        <v>58</v>
      </c>
      <c r="X688" s="475" t="s">
        <v>58</v>
      </c>
      <c r="Y688" s="475" t="s">
        <v>58</v>
      </c>
      <c r="Z688" s="471">
        <v>10</v>
      </c>
      <c r="AA688" s="475" t="s">
        <v>58</v>
      </c>
      <c r="AB688" s="475" t="s">
        <v>58</v>
      </c>
    </row>
    <row r="689" spans="1:28">
      <c r="A689" s="452">
        <v>13594</v>
      </c>
      <c r="B689" s="452" t="s">
        <v>803</v>
      </c>
      <c r="E689" s="507">
        <v>2</v>
      </c>
      <c r="F689" s="507" t="s">
        <v>363</v>
      </c>
      <c r="G689" s="507">
        <v>1</v>
      </c>
      <c r="H689" s="507" t="s">
        <v>521</v>
      </c>
      <c r="I689" s="507">
        <v>1</v>
      </c>
      <c r="J689" s="507" t="s">
        <v>474</v>
      </c>
      <c r="K689" s="507">
        <v>1</v>
      </c>
      <c r="L689" s="507" t="s">
        <v>304</v>
      </c>
      <c r="M689" s="471">
        <v>1800</v>
      </c>
      <c r="N689" s="471">
        <v>600</v>
      </c>
      <c r="O689" s="471">
        <v>550</v>
      </c>
      <c r="P689" s="471">
        <v>290</v>
      </c>
      <c r="Q689" s="471">
        <v>360</v>
      </c>
      <c r="R689" s="471">
        <v>310</v>
      </c>
      <c r="S689" s="471">
        <v>260</v>
      </c>
      <c r="T689" s="471">
        <v>230</v>
      </c>
      <c r="U689" s="471">
        <v>460</v>
      </c>
      <c r="V689" s="471">
        <v>210</v>
      </c>
      <c r="W689" s="471">
        <v>210</v>
      </c>
      <c r="X689" s="471">
        <v>270</v>
      </c>
      <c r="Y689" s="471">
        <v>290</v>
      </c>
      <c r="Z689" s="471">
        <v>340</v>
      </c>
      <c r="AA689" s="471">
        <v>270</v>
      </c>
      <c r="AB689" s="471">
        <v>1210</v>
      </c>
    </row>
    <row r="690" spans="1:28">
      <c r="A690" s="452">
        <v>13595</v>
      </c>
      <c r="B690" s="452" t="s">
        <v>803</v>
      </c>
      <c r="E690" s="507">
        <v>2</v>
      </c>
      <c r="F690" s="507" t="s">
        <v>363</v>
      </c>
      <c r="G690" s="507">
        <v>1</v>
      </c>
      <c r="H690" s="507" t="s">
        <v>521</v>
      </c>
      <c r="I690" s="507">
        <v>1</v>
      </c>
      <c r="J690" s="507" t="s">
        <v>474</v>
      </c>
      <c r="K690" s="507">
        <v>1</v>
      </c>
      <c r="L690" s="507" t="s">
        <v>496</v>
      </c>
      <c r="M690" s="471">
        <v>270</v>
      </c>
      <c r="N690" s="471">
        <v>140</v>
      </c>
      <c r="O690" s="471">
        <v>120</v>
      </c>
      <c r="P690" s="471">
        <v>20</v>
      </c>
      <c r="Q690" s="471">
        <v>50</v>
      </c>
      <c r="R690" s="471">
        <v>30</v>
      </c>
      <c r="S690" s="471">
        <v>40</v>
      </c>
      <c r="T690" s="471">
        <v>20</v>
      </c>
      <c r="U690" s="471">
        <v>80</v>
      </c>
      <c r="V690" s="475" t="s">
        <v>58</v>
      </c>
      <c r="W690" s="471">
        <v>10</v>
      </c>
      <c r="X690" s="471">
        <v>20</v>
      </c>
      <c r="Y690" s="471">
        <v>30</v>
      </c>
      <c r="Z690" s="471">
        <v>30</v>
      </c>
      <c r="AA690" s="471">
        <v>20</v>
      </c>
      <c r="AB690" s="471">
        <v>130</v>
      </c>
    </row>
    <row r="691" spans="1:28">
      <c r="A691" s="452">
        <v>13596</v>
      </c>
      <c r="B691" s="452" t="s">
        <v>803</v>
      </c>
      <c r="E691" s="507">
        <v>2</v>
      </c>
      <c r="F691" s="507" t="s">
        <v>363</v>
      </c>
      <c r="G691" s="507">
        <v>1</v>
      </c>
      <c r="H691" s="507" t="s">
        <v>521</v>
      </c>
      <c r="I691" s="507">
        <v>1</v>
      </c>
      <c r="J691" s="507" t="s">
        <v>474</v>
      </c>
      <c r="K691" s="507">
        <v>1</v>
      </c>
      <c r="L691" s="507" t="s">
        <v>500</v>
      </c>
      <c r="M691" s="471">
        <v>170</v>
      </c>
      <c r="N691" s="471">
        <v>50</v>
      </c>
      <c r="O691" s="471">
        <v>50</v>
      </c>
      <c r="P691" s="471">
        <v>10</v>
      </c>
      <c r="Q691" s="471">
        <v>40</v>
      </c>
      <c r="R691" s="471">
        <v>20</v>
      </c>
      <c r="S691" s="475" t="s">
        <v>58</v>
      </c>
      <c r="T691" s="475" t="s">
        <v>58</v>
      </c>
      <c r="U691" s="471">
        <v>50</v>
      </c>
      <c r="V691" s="475" t="s">
        <v>58</v>
      </c>
      <c r="W691" s="475" t="s">
        <v>58</v>
      </c>
      <c r="X691" s="471">
        <v>10</v>
      </c>
      <c r="Y691" s="471">
        <v>10</v>
      </c>
      <c r="Z691" s="471">
        <v>20</v>
      </c>
      <c r="AA691" s="471">
        <v>10</v>
      </c>
      <c r="AB691" s="471">
        <v>110</v>
      </c>
    </row>
    <row r="692" spans="1:28">
      <c r="A692" s="452">
        <v>13597</v>
      </c>
      <c r="B692" s="452" t="s">
        <v>803</v>
      </c>
      <c r="E692" s="507">
        <v>2</v>
      </c>
      <c r="F692" s="507" t="s">
        <v>363</v>
      </c>
      <c r="G692" s="507">
        <v>1</v>
      </c>
      <c r="H692" s="507" t="s">
        <v>521</v>
      </c>
      <c r="I692" s="507">
        <v>1</v>
      </c>
      <c r="J692" s="507" t="s">
        <v>474</v>
      </c>
      <c r="K692" s="507">
        <v>1</v>
      </c>
      <c r="L692" s="507" t="s">
        <v>501</v>
      </c>
      <c r="M692" s="471">
        <v>1370</v>
      </c>
      <c r="N692" s="471">
        <v>400</v>
      </c>
      <c r="O692" s="471">
        <v>380</v>
      </c>
      <c r="P692" s="471">
        <v>270</v>
      </c>
      <c r="Q692" s="471">
        <v>270</v>
      </c>
      <c r="R692" s="471">
        <v>260</v>
      </c>
      <c r="S692" s="471">
        <v>230</v>
      </c>
      <c r="T692" s="471">
        <v>210</v>
      </c>
      <c r="U692" s="471">
        <v>340</v>
      </c>
      <c r="V692" s="471">
        <v>210</v>
      </c>
      <c r="W692" s="471">
        <v>200</v>
      </c>
      <c r="X692" s="471">
        <v>240</v>
      </c>
      <c r="Y692" s="471">
        <v>250</v>
      </c>
      <c r="Z692" s="471">
        <v>290</v>
      </c>
      <c r="AA692" s="471">
        <v>240</v>
      </c>
      <c r="AB692" s="471">
        <v>960</v>
      </c>
    </row>
    <row r="693" spans="1:28">
      <c r="A693" s="452">
        <v>13598</v>
      </c>
      <c r="B693" s="452" t="s">
        <v>803</v>
      </c>
      <c r="E693" s="507">
        <v>2</v>
      </c>
      <c r="F693" s="507" t="s">
        <v>363</v>
      </c>
      <c r="G693" s="507">
        <v>1</v>
      </c>
      <c r="H693" s="507" t="s">
        <v>521</v>
      </c>
      <c r="I693" s="507">
        <v>1</v>
      </c>
      <c r="J693" s="507" t="s">
        <v>474</v>
      </c>
      <c r="K693" s="507">
        <v>1</v>
      </c>
      <c r="L693" s="507" t="s">
        <v>509</v>
      </c>
      <c r="M693" s="475" t="s">
        <v>58</v>
      </c>
      <c r="N693" s="475" t="s">
        <v>58</v>
      </c>
      <c r="O693" s="475" t="s">
        <v>58</v>
      </c>
      <c r="P693" s="475" t="s">
        <v>58</v>
      </c>
      <c r="Q693" s="475" t="s">
        <v>58</v>
      </c>
      <c r="R693" s="475" t="s">
        <v>58</v>
      </c>
      <c r="S693" s="475" t="s">
        <v>58</v>
      </c>
      <c r="T693" s="475" t="s">
        <v>58</v>
      </c>
      <c r="U693" s="475" t="s">
        <v>58</v>
      </c>
      <c r="V693" s="475" t="s">
        <v>58</v>
      </c>
      <c r="W693" s="475" t="s">
        <v>58</v>
      </c>
      <c r="X693" s="475" t="s">
        <v>58</v>
      </c>
      <c r="Y693" s="475" t="s">
        <v>58</v>
      </c>
      <c r="Z693" s="475" t="s">
        <v>58</v>
      </c>
      <c r="AA693" s="475" t="s">
        <v>58</v>
      </c>
      <c r="AB693" s="475" t="s">
        <v>58</v>
      </c>
    </row>
    <row r="694" spans="1:28">
      <c r="A694" s="452">
        <v>13599</v>
      </c>
      <c r="B694" s="452" t="s">
        <v>803</v>
      </c>
      <c r="E694" s="507">
        <v>2</v>
      </c>
      <c r="F694" s="507" t="s">
        <v>363</v>
      </c>
      <c r="G694" s="507">
        <v>1</v>
      </c>
      <c r="H694" s="507" t="s">
        <v>522</v>
      </c>
      <c r="I694" s="507">
        <v>1</v>
      </c>
      <c r="J694" s="507" t="s">
        <v>304</v>
      </c>
      <c r="K694" s="507">
        <v>1</v>
      </c>
      <c r="L694" s="507" t="s">
        <v>304</v>
      </c>
      <c r="M694" s="471">
        <v>370</v>
      </c>
      <c r="N694" s="471">
        <v>200</v>
      </c>
      <c r="O694" s="471">
        <v>180</v>
      </c>
      <c r="P694" s="471">
        <v>40</v>
      </c>
      <c r="Q694" s="471">
        <v>110</v>
      </c>
      <c r="R694" s="471">
        <v>100</v>
      </c>
      <c r="S694" s="471">
        <v>40</v>
      </c>
      <c r="T694" s="471">
        <v>40</v>
      </c>
      <c r="U694" s="471">
        <v>120</v>
      </c>
      <c r="V694" s="471">
        <v>0</v>
      </c>
      <c r="W694" s="471">
        <v>20</v>
      </c>
      <c r="X694" s="471">
        <v>40</v>
      </c>
      <c r="Y694" s="471">
        <v>70</v>
      </c>
      <c r="Z694" s="471">
        <v>70</v>
      </c>
      <c r="AA694" s="471">
        <v>20</v>
      </c>
      <c r="AB694" s="471">
        <v>180</v>
      </c>
    </row>
    <row r="695" spans="1:28">
      <c r="A695" s="452">
        <v>13600</v>
      </c>
      <c r="B695" s="452" t="s">
        <v>803</v>
      </c>
      <c r="E695" s="507">
        <v>2</v>
      </c>
      <c r="F695" s="507" t="s">
        <v>363</v>
      </c>
      <c r="G695" s="507">
        <v>1</v>
      </c>
      <c r="H695" s="507" t="s">
        <v>549</v>
      </c>
      <c r="I695" s="507">
        <v>1</v>
      </c>
      <c r="J695" s="507" t="s">
        <v>304</v>
      </c>
      <c r="K695" s="507">
        <v>1</v>
      </c>
      <c r="L695" s="507" t="s">
        <v>304</v>
      </c>
      <c r="M695" s="475" t="s">
        <v>58</v>
      </c>
      <c r="N695" s="475" t="s">
        <v>58</v>
      </c>
      <c r="O695" s="475" t="s">
        <v>58</v>
      </c>
      <c r="P695" s="475" t="s">
        <v>58</v>
      </c>
      <c r="Q695" s="475" t="s">
        <v>58</v>
      </c>
      <c r="R695" s="475" t="s">
        <v>58</v>
      </c>
      <c r="S695" s="475" t="s">
        <v>58</v>
      </c>
      <c r="T695" s="475" t="s">
        <v>58</v>
      </c>
      <c r="U695" s="475" t="s">
        <v>58</v>
      </c>
      <c r="V695" s="475" t="s">
        <v>58</v>
      </c>
      <c r="W695" s="475" t="s">
        <v>58</v>
      </c>
      <c r="X695" s="475" t="s">
        <v>58</v>
      </c>
      <c r="Y695" s="475" t="s">
        <v>58</v>
      </c>
      <c r="Z695" s="475" t="s">
        <v>58</v>
      </c>
      <c r="AA695" s="475" t="s">
        <v>58</v>
      </c>
      <c r="AB695" s="475" t="s">
        <v>58</v>
      </c>
    </row>
    <row r="696" spans="1:28">
      <c r="A696" s="452">
        <v>13601</v>
      </c>
      <c r="B696" s="452" t="s">
        <v>803</v>
      </c>
      <c r="E696" s="507">
        <v>2</v>
      </c>
      <c r="F696" s="507" t="s">
        <v>364</v>
      </c>
      <c r="G696" s="507">
        <v>1</v>
      </c>
      <c r="H696" s="507" t="s">
        <v>304</v>
      </c>
      <c r="I696" s="507">
        <v>1</v>
      </c>
      <c r="J696" s="507" t="s">
        <v>304</v>
      </c>
      <c r="K696" s="507">
        <v>1</v>
      </c>
      <c r="L696" s="507" t="s">
        <v>304</v>
      </c>
      <c r="M696" s="471">
        <v>15660</v>
      </c>
      <c r="N696" s="471">
        <v>9010</v>
      </c>
      <c r="O696" s="471">
        <v>8090</v>
      </c>
      <c r="P696" s="471">
        <v>2120</v>
      </c>
      <c r="Q696" s="471">
        <v>4420</v>
      </c>
      <c r="R696" s="471">
        <v>4200</v>
      </c>
      <c r="S696" s="471">
        <v>800</v>
      </c>
      <c r="T696" s="471">
        <v>1200</v>
      </c>
      <c r="U696" s="471">
        <v>5750</v>
      </c>
      <c r="V696" s="471">
        <v>340</v>
      </c>
      <c r="W696" s="471">
        <v>250</v>
      </c>
      <c r="X696" s="471">
        <v>2830</v>
      </c>
      <c r="Y696" s="471">
        <v>2200</v>
      </c>
      <c r="Z696" s="471">
        <v>3130</v>
      </c>
      <c r="AA696" s="471">
        <v>1320</v>
      </c>
      <c r="AB696" s="471">
        <v>6270</v>
      </c>
    </row>
    <row r="697" spans="1:28">
      <c r="A697" s="452">
        <v>13602</v>
      </c>
      <c r="B697" s="452" t="s">
        <v>803</v>
      </c>
      <c r="E697" s="507">
        <v>2</v>
      </c>
      <c r="F697" s="507" t="s">
        <v>364</v>
      </c>
      <c r="G697" s="507">
        <v>1</v>
      </c>
      <c r="H697" s="507" t="s">
        <v>521</v>
      </c>
      <c r="I697" s="507">
        <v>1</v>
      </c>
      <c r="J697" s="507" t="s">
        <v>304</v>
      </c>
      <c r="K697" s="507">
        <v>1</v>
      </c>
      <c r="L697" s="507" t="s">
        <v>304</v>
      </c>
      <c r="M697" s="471">
        <v>15380</v>
      </c>
      <c r="N697" s="471">
        <v>8810</v>
      </c>
      <c r="O697" s="471">
        <v>7910</v>
      </c>
      <c r="P697" s="471">
        <v>2040</v>
      </c>
      <c r="Q697" s="471">
        <v>4300</v>
      </c>
      <c r="R697" s="471">
        <v>4090</v>
      </c>
      <c r="S697" s="471">
        <v>760</v>
      </c>
      <c r="T697" s="471">
        <v>1180</v>
      </c>
      <c r="U697" s="471">
        <v>5620</v>
      </c>
      <c r="V697" s="471">
        <v>310</v>
      </c>
      <c r="W697" s="471">
        <v>240</v>
      </c>
      <c r="X697" s="471">
        <v>2720</v>
      </c>
      <c r="Y697" s="471">
        <v>2160</v>
      </c>
      <c r="Z697" s="471">
        <v>3040</v>
      </c>
      <c r="AA697" s="471">
        <v>1290</v>
      </c>
      <c r="AB697" s="471">
        <v>6190</v>
      </c>
    </row>
    <row r="698" spans="1:28">
      <c r="A698" s="452">
        <v>13603</v>
      </c>
      <c r="B698" s="452" t="s">
        <v>803</v>
      </c>
      <c r="E698" s="507">
        <v>2</v>
      </c>
      <c r="F698" s="507" t="s">
        <v>364</v>
      </c>
      <c r="G698" s="507">
        <v>1</v>
      </c>
      <c r="H698" s="507" t="s">
        <v>521</v>
      </c>
      <c r="I698" s="507">
        <v>1</v>
      </c>
      <c r="J698" s="507" t="s">
        <v>304</v>
      </c>
      <c r="K698" s="507">
        <v>1</v>
      </c>
      <c r="L698" s="507" t="s">
        <v>496</v>
      </c>
      <c r="M698" s="471">
        <v>9940</v>
      </c>
      <c r="N698" s="471">
        <v>7180</v>
      </c>
      <c r="O698" s="471">
        <v>6510</v>
      </c>
      <c r="P698" s="471">
        <v>1720</v>
      </c>
      <c r="Q698" s="471">
        <v>3650</v>
      </c>
      <c r="R698" s="471">
        <v>3620</v>
      </c>
      <c r="S698" s="471">
        <v>610</v>
      </c>
      <c r="T698" s="471">
        <v>1140</v>
      </c>
      <c r="U698" s="471">
        <v>4830</v>
      </c>
      <c r="V698" s="471">
        <v>270</v>
      </c>
      <c r="W698" s="471">
        <v>210</v>
      </c>
      <c r="X698" s="471">
        <v>2440</v>
      </c>
      <c r="Y698" s="471">
        <v>1930</v>
      </c>
      <c r="Z698" s="471">
        <v>2430</v>
      </c>
      <c r="AA698" s="471">
        <v>1120</v>
      </c>
      <c r="AB698" s="471">
        <v>2650</v>
      </c>
    </row>
    <row r="699" spans="1:28">
      <c r="A699" s="452">
        <v>13604</v>
      </c>
      <c r="B699" s="452" t="s">
        <v>803</v>
      </c>
      <c r="E699" s="507">
        <v>2</v>
      </c>
      <c r="F699" s="507" t="s">
        <v>364</v>
      </c>
      <c r="G699" s="507">
        <v>1</v>
      </c>
      <c r="H699" s="507" t="s">
        <v>521</v>
      </c>
      <c r="I699" s="507">
        <v>1</v>
      </c>
      <c r="J699" s="507" t="s">
        <v>304</v>
      </c>
      <c r="K699" s="507">
        <v>1</v>
      </c>
      <c r="L699" s="507" t="s">
        <v>500</v>
      </c>
      <c r="M699" s="471">
        <v>260</v>
      </c>
      <c r="N699" s="471">
        <v>100</v>
      </c>
      <c r="O699" s="471">
        <v>100</v>
      </c>
      <c r="P699" s="471">
        <v>20</v>
      </c>
      <c r="Q699" s="471">
        <v>40</v>
      </c>
      <c r="R699" s="471">
        <v>40</v>
      </c>
      <c r="S699" s="471">
        <v>20</v>
      </c>
      <c r="T699" s="471">
        <v>20</v>
      </c>
      <c r="U699" s="471">
        <v>100</v>
      </c>
      <c r="V699" s="471">
        <v>20</v>
      </c>
      <c r="W699" s="475" t="s">
        <v>58</v>
      </c>
      <c r="X699" s="471">
        <v>20</v>
      </c>
      <c r="Y699" s="471">
        <v>20</v>
      </c>
      <c r="Z699" s="471">
        <v>20</v>
      </c>
      <c r="AA699" s="471">
        <v>40</v>
      </c>
      <c r="AB699" s="471">
        <v>160</v>
      </c>
    </row>
    <row r="700" spans="1:28">
      <c r="A700" s="452">
        <v>13605</v>
      </c>
      <c r="B700" s="452" t="s">
        <v>803</v>
      </c>
      <c r="E700" s="507">
        <v>2</v>
      </c>
      <c r="F700" s="507" t="s">
        <v>364</v>
      </c>
      <c r="G700" s="507">
        <v>1</v>
      </c>
      <c r="H700" s="507" t="s">
        <v>521</v>
      </c>
      <c r="I700" s="507">
        <v>1</v>
      </c>
      <c r="J700" s="507" t="s">
        <v>304</v>
      </c>
      <c r="K700" s="507">
        <v>1</v>
      </c>
      <c r="L700" s="507" t="s">
        <v>501</v>
      </c>
      <c r="M700" s="471">
        <v>5150</v>
      </c>
      <c r="N700" s="471">
        <v>1530</v>
      </c>
      <c r="O700" s="471">
        <v>1300</v>
      </c>
      <c r="P700" s="471">
        <v>300</v>
      </c>
      <c r="Q700" s="471">
        <v>610</v>
      </c>
      <c r="R700" s="471">
        <v>430</v>
      </c>
      <c r="S700" s="471">
        <v>130</v>
      </c>
      <c r="T700" s="471">
        <v>20</v>
      </c>
      <c r="U700" s="471">
        <v>690</v>
      </c>
      <c r="V700" s="471">
        <v>20</v>
      </c>
      <c r="W700" s="471">
        <v>30</v>
      </c>
      <c r="X700" s="471">
        <v>260</v>
      </c>
      <c r="Y700" s="471">
        <v>210</v>
      </c>
      <c r="Z700" s="471">
        <v>590</v>
      </c>
      <c r="AA700" s="471">
        <v>140</v>
      </c>
      <c r="AB700" s="471">
        <v>3340</v>
      </c>
    </row>
    <row r="701" spans="1:28">
      <c r="A701" s="452">
        <v>13606</v>
      </c>
      <c r="B701" s="452" t="s">
        <v>803</v>
      </c>
      <c r="E701" s="507">
        <v>2</v>
      </c>
      <c r="F701" s="507" t="s">
        <v>364</v>
      </c>
      <c r="G701" s="507">
        <v>1</v>
      </c>
      <c r="H701" s="507" t="s">
        <v>521</v>
      </c>
      <c r="I701" s="507">
        <v>1</v>
      </c>
      <c r="J701" s="507" t="s">
        <v>304</v>
      </c>
      <c r="K701" s="507">
        <v>1</v>
      </c>
      <c r="L701" s="507" t="s">
        <v>509</v>
      </c>
      <c r="M701" s="471">
        <v>30</v>
      </c>
      <c r="N701" s="475" t="s">
        <v>58</v>
      </c>
      <c r="O701" s="475" t="s">
        <v>58</v>
      </c>
      <c r="P701" s="475" t="s">
        <v>58</v>
      </c>
      <c r="Q701" s="475" t="s">
        <v>58</v>
      </c>
      <c r="R701" s="475" t="s">
        <v>58</v>
      </c>
      <c r="S701" s="475" t="s">
        <v>58</v>
      </c>
      <c r="T701" s="475" t="s">
        <v>58</v>
      </c>
      <c r="U701" s="475" t="s">
        <v>58</v>
      </c>
      <c r="V701" s="475" t="s">
        <v>58</v>
      </c>
      <c r="W701" s="475" t="s">
        <v>58</v>
      </c>
      <c r="X701" s="475" t="s">
        <v>58</v>
      </c>
      <c r="Y701" s="475" t="s">
        <v>58</v>
      </c>
      <c r="Z701" s="475" t="s">
        <v>58</v>
      </c>
      <c r="AA701" s="475" t="s">
        <v>58</v>
      </c>
      <c r="AB701" s="471">
        <v>30</v>
      </c>
    </row>
    <row r="702" spans="1:28">
      <c r="A702" s="452">
        <v>13607</v>
      </c>
      <c r="B702" s="452" t="s">
        <v>803</v>
      </c>
      <c r="E702" s="507">
        <v>2</v>
      </c>
      <c r="F702" s="507" t="s">
        <v>364</v>
      </c>
      <c r="G702" s="507">
        <v>1</v>
      </c>
      <c r="H702" s="507" t="s">
        <v>521</v>
      </c>
      <c r="I702" s="507">
        <v>1</v>
      </c>
      <c r="J702" s="507" t="s">
        <v>473</v>
      </c>
      <c r="K702" s="507">
        <v>1</v>
      </c>
      <c r="L702" s="507" t="s">
        <v>304</v>
      </c>
      <c r="M702" s="471">
        <v>9760</v>
      </c>
      <c r="N702" s="471">
        <v>7090</v>
      </c>
      <c r="O702" s="471">
        <v>6420</v>
      </c>
      <c r="P702" s="471">
        <v>1720</v>
      </c>
      <c r="Q702" s="471">
        <v>3620</v>
      </c>
      <c r="R702" s="471">
        <v>3600</v>
      </c>
      <c r="S702" s="471">
        <v>630</v>
      </c>
      <c r="T702" s="471">
        <v>1100</v>
      </c>
      <c r="U702" s="471">
        <v>4740</v>
      </c>
      <c r="V702" s="471">
        <v>280</v>
      </c>
      <c r="W702" s="471">
        <v>210</v>
      </c>
      <c r="X702" s="471">
        <v>2450</v>
      </c>
      <c r="Y702" s="471">
        <v>1930</v>
      </c>
      <c r="Z702" s="471">
        <v>2450</v>
      </c>
      <c r="AA702" s="471">
        <v>1160</v>
      </c>
      <c r="AB702" s="471">
        <v>2670</v>
      </c>
    </row>
    <row r="703" spans="1:28">
      <c r="A703" s="452">
        <v>13608</v>
      </c>
      <c r="B703" s="452" t="s">
        <v>803</v>
      </c>
      <c r="E703" s="507">
        <v>2</v>
      </c>
      <c r="F703" s="507" t="s">
        <v>364</v>
      </c>
      <c r="G703" s="507">
        <v>1</v>
      </c>
      <c r="H703" s="507" t="s">
        <v>521</v>
      </c>
      <c r="I703" s="507">
        <v>1</v>
      </c>
      <c r="J703" s="507" t="s">
        <v>473</v>
      </c>
      <c r="K703" s="507">
        <v>1</v>
      </c>
      <c r="L703" s="507" t="s">
        <v>496</v>
      </c>
      <c r="M703" s="471">
        <v>9500</v>
      </c>
      <c r="N703" s="471">
        <v>7010</v>
      </c>
      <c r="O703" s="471">
        <v>6370</v>
      </c>
      <c r="P703" s="471">
        <v>1710</v>
      </c>
      <c r="Q703" s="471">
        <v>3600</v>
      </c>
      <c r="R703" s="471">
        <v>3560</v>
      </c>
      <c r="S703" s="471">
        <v>610</v>
      </c>
      <c r="T703" s="471">
        <v>1090</v>
      </c>
      <c r="U703" s="471">
        <v>4720</v>
      </c>
      <c r="V703" s="471">
        <v>270</v>
      </c>
      <c r="W703" s="471">
        <v>210</v>
      </c>
      <c r="X703" s="471">
        <v>2410</v>
      </c>
      <c r="Y703" s="471">
        <v>1910</v>
      </c>
      <c r="Z703" s="471">
        <v>2430</v>
      </c>
      <c r="AA703" s="471">
        <v>1120</v>
      </c>
      <c r="AB703" s="471">
        <v>2490</v>
      </c>
    </row>
    <row r="704" spans="1:28">
      <c r="A704" s="452">
        <v>13609</v>
      </c>
      <c r="B704" s="452" t="s">
        <v>803</v>
      </c>
      <c r="E704" s="507">
        <v>2</v>
      </c>
      <c r="F704" s="507" t="s">
        <v>364</v>
      </c>
      <c r="G704" s="507">
        <v>1</v>
      </c>
      <c r="H704" s="507" t="s">
        <v>521</v>
      </c>
      <c r="I704" s="507">
        <v>1</v>
      </c>
      <c r="J704" s="507" t="s">
        <v>473</v>
      </c>
      <c r="K704" s="507">
        <v>1</v>
      </c>
      <c r="L704" s="507" t="s">
        <v>500</v>
      </c>
      <c r="M704" s="471">
        <v>20</v>
      </c>
      <c r="N704" s="475" t="s">
        <v>58</v>
      </c>
      <c r="O704" s="475" t="s">
        <v>58</v>
      </c>
      <c r="P704" s="475" t="s">
        <v>58</v>
      </c>
      <c r="Q704" s="475" t="s">
        <v>58</v>
      </c>
      <c r="R704" s="475" t="s">
        <v>58</v>
      </c>
      <c r="S704" s="475" t="s">
        <v>58</v>
      </c>
      <c r="T704" s="475" t="s">
        <v>58</v>
      </c>
      <c r="U704" s="475" t="s">
        <v>58</v>
      </c>
      <c r="V704" s="475" t="s">
        <v>58</v>
      </c>
      <c r="W704" s="475" t="s">
        <v>58</v>
      </c>
      <c r="X704" s="475" t="s">
        <v>58</v>
      </c>
      <c r="Y704" s="475" t="s">
        <v>58</v>
      </c>
      <c r="Z704" s="475" t="s">
        <v>58</v>
      </c>
      <c r="AA704" s="475" t="s">
        <v>58</v>
      </c>
      <c r="AB704" s="471">
        <v>20</v>
      </c>
    </row>
    <row r="705" spans="1:28">
      <c r="A705" s="452">
        <v>13610</v>
      </c>
      <c r="B705" s="452" t="s">
        <v>803</v>
      </c>
      <c r="E705" s="507">
        <v>2</v>
      </c>
      <c r="F705" s="507" t="s">
        <v>364</v>
      </c>
      <c r="G705" s="507">
        <v>1</v>
      </c>
      <c r="H705" s="507" t="s">
        <v>521</v>
      </c>
      <c r="I705" s="507">
        <v>1</v>
      </c>
      <c r="J705" s="507" t="s">
        <v>473</v>
      </c>
      <c r="K705" s="507">
        <v>1</v>
      </c>
      <c r="L705" s="507" t="s">
        <v>501</v>
      </c>
      <c r="M705" s="471">
        <v>210</v>
      </c>
      <c r="N705" s="471">
        <v>80</v>
      </c>
      <c r="O705" s="471">
        <v>50</v>
      </c>
      <c r="P705" s="471">
        <v>10</v>
      </c>
      <c r="Q705" s="471">
        <v>20</v>
      </c>
      <c r="R705" s="471">
        <v>40</v>
      </c>
      <c r="S705" s="471">
        <v>10</v>
      </c>
      <c r="T705" s="471">
        <v>10</v>
      </c>
      <c r="U705" s="471">
        <v>10</v>
      </c>
      <c r="V705" s="471">
        <v>10</v>
      </c>
      <c r="W705" s="475" t="s">
        <v>58</v>
      </c>
      <c r="X705" s="471">
        <v>40</v>
      </c>
      <c r="Y705" s="471">
        <v>20</v>
      </c>
      <c r="Z705" s="471">
        <v>20</v>
      </c>
      <c r="AA705" s="471">
        <v>40</v>
      </c>
      <c r="AB705" s="471">
        <v>140</v>
      </c>
    </row>
    <row r="706" spans="1:28">
      <c r="A706" s="452">
        <v>13611</v>
      </c>
      <c r="B706" s="452" t="s">
        <v>803</v>
      </c>
      <c r="E706" s="507">
        <v>2</v>
      </c>
      <c r="F706" s="507" t="s">
        <v>364</v>
      </c>
      <c r="G706" s="507">
        <v>1</v>
      </c>
      <c r="H706" s="507" t="s">
        <v>521</v>
      </c>
      <c r="I706" s="507">
        <v>1</v>
      </c>
      <c r="J706" s="507" t="s">
        <v>473</v>
      </c>
      <c r="K706" s="507">
        <v>1</v>
      </c>
      <c r="L706" s="507" t="s">
        <v>509</v>
      </c>
      <c r="M706" s="471">
        <v>30</v>
      </c>
      <c r="N706" s="475" t="s">
        <v>58</v>
      </c>
      <c r="O706" s="475" t="s">
        <v>58</v>
      </c>
      <c r="P706" s="475" t="s">
        <v>58</v>
      </c>
      <c r="Q706" s="475" t="s">
        <v>58</v>
      </c>
      <c r="R706" s="475" t="s">
        <v>58</v>
      </c>
      <c r="S706" s="475" t="s">
        <v>58</v>
      </c>
      <c r="T706" s="475" t="s">
        <v>58</v>
      </c>
      <c r="U706" s="475" t="s">
        <v>58</v>
      </c>
      <c r="V706" s="475" t="s">
        <v>58</v>
      </c>
      <c r="W706" s="475" t="s">
        <v>58</v>
      </c>
      <c r="X706" s="475" t="s">
        <v>58</v>
      </c>
      <c r="Y706" s="475" t="s">
        <v>58</v>
      </c>
      <c r="Z706" s="475" t="s">
        <v>58</v>
      </c>
      <c r="AA706" s="475" t="s">
        <v>58</v>
      </c>
      <c r="AB706" s="471">
        <v>30</v>
      </c>
    </row>
    <row r="707" spans="1:28">
      <c r="A707" s="452">
        <v>13612</v>
      </c>
      <c r="B707" s="452" t="s">
        <v>803</v>
      </c>
      <c r="E707" s="507">
        <v>2</v>
      </c>
      <c r="F707" s="507" t="s">
        <v>364</v>
      </c>
      <c r="G707" s="507">
        <v>1</v>
      </c>
      <c r="H707" s="507" t="s">
        <v>521</v>
      </c>
      <c r="I707" s="507">
        <v>1</v>
      </c>
      <c r="J707" s="507" t="s">
        <v>474</v>
      </c>
      <c r="K707" s="507">
        <v>1</v>
      </c>
      <c r="L707" s="507" t="s">
        <v>304</v>
      </c>
      <c r="M707" s="471">
        <v>5240</v>
      </c>
      <c r="N707" s="471">
        <v>1720</v>
      </c>
      <c r="O707" s="471">
        <v>1490</v>
      </c>
      <c r="P707" s="471">
        <v>320</v>
      </c>
      <c r="Q707" s="471">
        <v>680</v>
      </c>
      <c r="R707" s="471">
        <v>490</v>
      </c>
      <c r="S707" s="471">
        <v>140</v>
      </c>
      <c r="T707" s="471">
        <v>70</v>
      </c>
      <c r="U707" s="471">
        <v>890</v>
      </c>
      <c r="V707" s="471">
        <v>30</v>
      </c>
      <c r="W707" s="471">
        <v>30</v>
      </c>
      <c r="X707" s="471">
        <v>270</v>
      </c>
      <c r="Y707" s="471">
        <v>230</v>
      </c>
      <c r="Z707" s="471">
        <v>590</v>
      </c>
      <c r="AA707" s="471">
        <v>140</v>
      </c>
      <c r="AB707" s="471">
        <v>3510</v>
      </c>
    </row>
    <row r="708" spans="1:28">
      <c r="A708" s="452">
        <v>13613</v>
      </c>
      <c r="B708" s="452" t="s">
        <v>803</v>
      </c>
      <c r="E708" s="507">
        <v>2</v>
      </c>
      <c r="F708" s="507" t="s">
        <v>364</v>
      </c>
      <c r="G708" s="507">
        <v>1</v>
      </c>
      <c r="H708" s="507" t="s">
        <v>521</v>
      </c>
      <c r="I708" s="507">
        <v>1</v>
      </c>
      <c r="J708" s="507" t="s">
        <v>474</v>
      </c>
      <c r="K708" s="507">
        <v>1</v>
      </c>
      <c r="L708" s="507" t="s">
        <v>496</v>
      </c>
      <c r="M708" s="471">
        <v>330</v>
      </c>
      <c r="N708" s="471">
        <v>170</v>
      </c>
      <c r="O708" s="471">
        <v>140</v>
      </c>
      <c r="P708" s="471">
        <v>10</v>
      </c>
      <c r="Q708" s="471">
        <v>50</v>
      </c>
      <c r="R708" s="471">
        <v>60</v>
      </c>
      <c r="S708" s="475" t="s">
        <v>58</v>
      </c>
      <c r="T708" s="471">
        <v>40</v>
      </c>
      <c r="U708" s="471">
        <v>110</v>
      </c>
      <c r="V708" s="475" t="s">
        <v>58</v>
      </c>
      <c r="W708" s="475" t="s">
        <v>58</v>
      </c>
      <c r="X708" s="471">
        <v>30</v>
      </c>
      <c r="Y708" s="471">
        <v>30</v>
      </c>
      <c r="Z708" s="475" t="s">
        <v>58</v>
      </c>
      <c r="AA708" s="475" t="s">
        <v>58</v>
      </c>
      <c r="AB708" s="471">
        <v>160</v>
      </c>
    </row>
    <row r="709" spans="1:28">
      <c r="A709" s="452">
        <v>13614</v>
      </c>
      <c r="B709" s="452" t="s">
        <v>803</v>
      </c>
      <c r="E709" s="507">
        <v>2</v>
      </c>
      <c r="F709" s="507" t="s">
        <v>364</v>
      </c>
      <c r="G709" s="507">
        <v>1</v>
      </c>
      <c r="H709" s="507" t="s">
        <v>521</v>
      </c>
      <c r="I709" s="507">
        <v>1</v>
      </c>
      <c r="J709" s="507" t="s">
        <v>474</v>
      </c>
      <c r="K709" s="507">
        <v>1</v>
      </c>
      <c r="L709" s="507" t="s">
        <v>500</v>
      </c>
      <c r="M709" s="471">
        <v>240</v>
      </c>
      <c r="N709" s="471">
        <v>100</v>
      </c>
      <c r="O709" s="471">
        <v>100</v>
      </c>
      <c r="P709" s="471">
        <v>20</v>
      </c>
      <c r="Q709" s="471">
        <v>40</v>
      </c>
      <c r="R709" s="471">
        <v>40</v>
      </c>
      <c r="S709" s="471">
        <v>20</v>
      </c>
      <c r="T709" s="471">
        <v>20</v>
      </c>
      <c r="U709" s="471">
        <v>100</v>
      </c>
      <c r="V709" s="471">
        <v>20</v>
      </c>
      <c r="W709" s="475" t="s">
        <v>58</v>
      </c>
      <c r="X709" s="471">
        <v>20</v>
      </c>
      <c r="Y709" s="471">
        <v>20</v>
      </c>
      <c r="Z709" s="471">
        <v>20</v>
      </c>
      <c r="AA709" s="471">
        <v>40</v>
      </c>
      <c r="AB709" s="471">
        <v>140</v>
      </c>
    </row>
    <row r="710" spans="1:28">
      <c r="A710" s="452">
        <v>13615</v>
      </c>
      <c r="B710" s="452" t="s">
        <v>803</v>
      </c>
      <c r="E710" s="507">
        <v>2</v>
      </c>
      <c r="F710" s="507" t="s">
        <v>364</v>
      </c>
      <c r="G710" s="507">
        <v>1</v>
      </c>
      <c r="H710" s="507" t="s">
        <v>521</v>
      </c>
      <c r="I710" s="507">
        <v>1</v>
      </c>
      <c r="J710" s="507" t="s">
        <v>474</v>
      </c>
      <c r="K710" s="507">
        <v>1</v>
      </c>
      <c r="L710" s="507" t="s">
        <v>501</v>
      </c>
      <c r="M710" s="471">
        <v>4660</v>
      </c>
      <c r="N710" s="471">
        <v>1460</v>
      </c>
      <c r="O710" s="471">
        <v>1250</v>
      </c>
      <c r="P710" s="471">
        <v>280</v>
      </c>
      <c r="Q710" s="471">
        <v>590</v>
      </c>
      <c r="R710" s="471">
        <v>390</v>
      </c>
      <c r="S710" s="471">
        <v>120</v>
      </c>
      <c r="T710" s="471">
        <v>10</v>
      </c>
      <c r="U710" s="471">
        <v>670</v>
      </c>
      <c r="V710" s="471">
        <v>10</v>
      </c>
      <c r="W710" s="471">
        <v>30</v>
      </c>
      <c r="X710" s="471">
        <v>220</v>
      </c>
      <c r="Y710" s="471">
        <v>190</v>
      </c>
      <c r="Z710" s="471">
        <v>570</v>
      </c>
      <c r="AA710" s="471">
        <v>100</v>
      </c>
      <c r="AB710" s="471">
        <v>3210</v>
      </c>
    </row>
    <row r="711" spans="1:28">
      <c r="A711" s="452">
        <v>13616</v>
      </c>
      <c r="B711" s="452" t="s">
        <v>803</v>
      </c>
      <c r="E711" s="507">
        <v>2</v>
      </c>
      <c r="F711" s="507" t="s">
        <v>364</v>
      </c>
      <c r="G711" s="507">
        <v>1</v>
      </c>
      <c r="H711" s="507" t="s">
        <v>521</v>
      </c>
      <c r="I711" s="507">
        <v>1</v>
      </c>
      <c r="J711" s="507" t="s">
        <v>474</v>
      </c>
      <c r="K711" s="507">
        <v>1</v>
      </c>
      <c r="L711" s="507" t="s">
        <v>509</v>
      </c>
      <c r="M711" s="475" t="s">
        <v>58</v>
      </c>
      <c r="N711" s="475" t="s">
        <v>58</v>
      </c>
      <c r="O711" s="475" t="s">
        <v>58</v>
      </c>
      <c r="P711" s="475" t="s">
        <v>58</v>
      </c>
      <c r="Q711" s="475" t="s">
        <v>58</v>
      </c>
      <c r="R711" s="475" t="s">
        <v>58</v>
      </c>
      <c r="S711" s="475" t="s">
        <v>58</v>
      </c>
      <c r="T711" s="475" t="s">
        <v>58</v>
      </c>
      <c r="U711" s="475" t="s">
        <v>58</v>
      </c>
      <c r="V711" s="475" t="s">
        <v>58</v>
      </c>
      <c r="W711" s="475" t="s">
        <v>58</v>
      </c>
      <c r="X711" s="475" t="s">
        <v>58</v>
      </c>
      <c r="Y711" s="475" t="s">
        <v>58</v>
      </c>
      <c r="Z711" s="475" t="s">
        <v>58</v>
      </c>
      <c r="AA711" s="475" t="s">
        <v>58</v>
      </c>
      <c r="AB711" s="475" t="s">
        <v>58</v>
      </c>
    </row>
    <row r="712" spans="1:28">
      <c r="A712" s="452">
        <v>13617</v>
      </c>
      <c r="B712" s="452" t="s">
        <v>803</v>
      </c>
      <c r="E712" s="507">
        <v>2</v>
      </c>
      <c r="F712" s="507" t="s">
        <v>364</v>
      </c>
      <c r="G712" s="507">
        <v>1</v>
      </c>
      <c r="H712" s="507" t="s">
        <v>522</v>
      </c>
      <c r="I712" s="507">
        <v>1</v>
      </c>
      <c r="J712" s="507" t="s">
        <v>304</v>
      </c>
      <c r="K712" s="507">
        <v>1</v>
      </c>
      <c r="L712" s="507" t="s">
        <v>304</v>
      </c>
      <c r="M712" s="471">
        <v>280</v>
      </c>
      <c r="N712" s="471">
        <v>200</v>
      </c>
      <c r="O712" s="471">
        <v>180</v>
      </c>
      <c r="P712" s="471">
        <v>80</v>
      </c>
      <c r="Q712" s="471">
        <v>120</v>
      </c>
      <c r="R712" s="471">
        <v>110</v>
      </c>
      <c r="S712" s="471">
        <v>40</v>
      </c>
      <c r="T712" s="471">
        <v>20</v>
      </c>
      <c r="U712" s="471">
        <v>130</v>
      </c>
      <c r="V712" s="471">
        <v>30</v>
      </c>
      <c r="W712" s="471">
        <v>10</v>
      </c>
      <c r="X712" s="471">
        <v>110</v>
      </c>
      <c r="Y712" s="471">
        <v>40</v>
      </c>
      <c r="Z712" s="471">
        <v>80</v>
      </c>
      <c r="AA712" s="471">
        <v>30</v>
      </c>
      <c r="AB712" s="471">
        <v>80</v>
      </c>
    </row>
    <row r="713" spans="1:28">
      <c r="A713" s="452">
        <v>13618</v>
      </c>
      <c r="B713" s="452" t="s">
        <v>803</v>
      </c>
      <c r="E713" s="507">
        <v>2</v>
      </c>
      <c r="F713" s="507" t="s">
        <v>364</v>
      </c>
      <c r="G713" s="507">
        <v>1</v>
      </c>
      <c r="H713" s="507" t="s">
        <v>549</v>
      </c>
      <c r="I713" s="507">
        <v>1</v>
      </c>
      <c r="J713" s="507" t="s">
        <v>304</v>
      </c>
      <c r="K713" s="507">
        <v>1</v>
      </c>
      <c r="L713" s="507" t="s">
        <v>304</v>
      </c>
      <c r="M713" s="471">
        <v>100</v>
      </c>
      <c r="N713" s="471">
        <v>100</v>
      </c>
      <c r="O713" s="471">
        <v>100</v>
      </c>
      <c r="P713" s="471">
        <v>70</v>
      </c>
      <c r="Q713" s="471">
        <v>100</v>
      </c>
      <c r="R713" s="471">
        <v>100</v>
      </c>
      <c r="S713" s="471">
        <v>10</v>
      </c>
      <c r="T713" s="475" t="s">
        <v>58</v>
      </c>
      <c r="U713" s="471">
        <v>10</v>
      </c>
      <c r="V713" s="475" t="s">
        <v>58</v>
      </c>
      <c r="W713" s="475" t="s">
        <v>58</v>
      </c>
      <c r="X713" s="471">
        <v>40</v>
      </c>
      <c r="Y713" s="471">
        <v>40</v>
      </c>
      <c r="Z713" s="471">
        <v>40</v>
      </c>
      <c r="AA713" s="471">
        <v>10</v>
      </c>
      <c r="AB713" s="475" t="s">
        <v>58</v>
      </c>
    </row>
    <row r="714" spans="1:28">
      <c r="A714" s="452">
        <v>13619</v>
      </c>
      <c r="B714" s="452" t="s">
        <v>803</v>
      </c>
      <c r="E714" s="507">
        <v>2</v>
      </c>
      <c r="F714" s="507" t="s">
        <v>365</v>
      </c>
      <c r="G714" s="507">
        <v>1</v>
      </c>
      <c r="H714" s="507" t="s">
        <v>304</v>
      </c>
      <c r="I714" s="507">
        <v>1</v>
      </c>
      <c r="J714" s="507" t="s">
        <v>304</v>
      </c>
      <c r="K714" s="507">
        <v>1</v>
      </c>
      <c r="L714" s="507" t="s">
        <v>304</v>
      </c>
      <c r="M714" s="471">
        <v>27530</v>
      </c>
      <c r="N714" s="471">
        <v>17310</v>
      </c>
      <c r="O714" s="471">
        <v>16030</v>
      </c>
      <c r="P714" s="471">
        <v>4100</v>
      </c>
      <c r="Q714" s="471">
        <v>8590</v>
      </c>
      <c r="R714" s="471">
        <v>9180</v>
      </c>
      <c r="S714" s="471">
        <v>1660</v>
      </c>
      <c r="T714" s="471">
        <v>2470</v>
      </c>
      <c r="U714" s="471">
        <v>11990</v>
      </c>
      <c r="V714" s="471">
        <v>670</v>
      </c>
      <c r="W714" s="471">
        <v>300</v>
      </c>
      <c r="X714" s="471">
        <v>6460</v>
      </c>
      <c r="Y714" s="471">
        <v>4910</v>
      </c>
      <c r="Z714" s="471">
        <v>5970</v>
      </c>
      <c r="AA714" s="471">
        <v>2800</v>
      </c>
      <c r="AB714" s="471">
        <v>9790</v>
      </c>
    </row>
    <row r="715" spans="1:28">
      <c r="A715" s="452">
        <v>13620</v>
      </c>
      <c r="B715" s="452" t="s">
        <v>803</v>
      </c>
      <c r="E715" s="507">
        <v>2</v>
      </c>
      <c r="F715" s="507" t="s">
        <v>365</v>
      </c>
      <c r="G715" s="507">
        <v>1</v>
      </c>
      <c r="H715" s="507" t="s">
        <v>521</v>
      </c>
      <c r="I715" s="507">
        <v>1</v>
      </c>
      <c r="J715" s="507" t="s">
        <v>304</v>
      </c>
      <c r="K715" s="507">
        <v>1</v>
      </c>
      <c r="L715" s="507" t="s">
        <v>304</v>
      </c>
      <c r="M715" s="471">
        <v>27040</v>
      </c>
      <c r="N715" s="471">
        <v>17020</v>
      </c>
      <c r="O715" s="471">
        <v>15750</v>
      </c>
      <c r="P715" s="471">
        <v>4020</v>
      </c>
      <c r="Q715" s="471">
        <v>8450</v>
      </c>
      <c r="R715" s="471">
        <v>9000</v>
      </c>
      <c r="S715" s="471">
        <v>1630</v>
      </c>
      <c r="T715" s="471">
        <v>2420</v>
      </c>
      <c r="U715" s="471">
        <v>11790</v>
      </c>
      <c r="V715" s="471">
        <v>670</v>
      </c>
      <c r="W715" s="471">
        <v>290</v>
      </c>
      <c r="X715" s="471">
        <v>6320</v>
      </c>
      <c r="Y715" s="471">
        <v>4810</v>
      </c>
      <c r="Z715" s="471">
        <v>5910</v>
      </c>
      <c r="AA715" s="471">
        <v>2720</v>
      </c>
      <c r="AB715" s="471">
        <v>9600</v>
      </c>
    </row>
    <row r="716" spans="1:28">
      <c r="A716" s="452">
        <v>13621</v>
      </c>
      <c r="B716" s="452" t="s">
        <v>803</v>
      </c>
      <c r="E716" s="507">
        <v>2</v>
      </c>
      <c r="F716" s="507" t="s">
        <v>365</v>
      </c>
      <c r="G716" s="507">
        <v>1</v>
      </c>
      <c r="H716" s="507" t="s">
        <v>521</v>
      </c>
      <c r="I716" s="507">
        <v>1</v>
      </c>
      <c r="J716" s="507" t="s">
        <v>304</v>
      </c>
      <c r="K716" s="507">
        <v>1</v>
      </c>
      <c r="L716" s="507" t="s">
        <v>496</v>
      </c>
      <c r="M716" s="471">
        <v>22120</v>
      </c>
      <c r="N716" s="471">
        <v>14880</v>
      </c>
      <c r="O716" s="471">
        <v>13930</v>
      </c>
      <c r="P716" s="471">
        <v>3460</v>
      </c>
      <c r="Q716" s="471">
        <v>7750</v>
      </c>
      <c r="R716" s="471">
        <v>8120</v>
      </c>
      <c r="S716" s="471">
        <v>1270</v>
      </c>
      <c r="T716" s="471">
        <v>2040</v>
      </c>
      <c r="U716" s="471">
        <v>10420</v>
      </c>
      <c r="V716" s="471">
        <v>650</v>
      </c>
      <c r="W716" s="471">
        <v>280</v>
      </c>
      <c r="X716" s="471">
        <v>5550</v>
      </c>
      <c r="Y716" s="471">
        <v>4160</v>
      </c>
      <c r="Z716" s="471">
        <v>4840</v>
      </c>
      <c r="AA716" s="471">
        <v>2080</v>
      </c>
      <c r="AB716" s="471">
        <v>7170</v>
      </c>
    </row>
    <row r="717" spans="1:28">
      <c r="A717" s="452">
        <v>13622</v>
      </c>
      <c r="B717" s="452" t="s">
        <v>803</v>
      </c>
      <c r="E717" s="507">
        <v>2</v>
      </c>
      <c r="F717" s="507" t="s">
        <v>365</v>
      </c>
      <c r="G717" s="507">
        <v>1</v>
      </c>
      <c r="H717" s="507" t="s">
        <v>521</v>
      </c>
      <c r="I717" s="507">
        <v>1</v>
      </c>
      <c r="J717" s="507" t="s">
        <v>304</v>
      </c>
      <c r="K717" s="507">
        <v>1</v>
      </c>
      <c r="L717" s="507" t="s">
        <v>500</v>
      </c>
      <c r="M717" s="471">
        <v>960</v>
      </c>
      <c r="N717" s="471">
        <v>450</v>
      </c>
      <c r="O717" s="471">
        <v>360</v>
      </c>
      <c r="P717" s="471">
        <v>30</v>
      </c>
      <c r="Q717" s="471">
        <v>70</v>
      </c>
      <c r="R717" s="471">
        <v>100</v>
      </c>
      <c r="S717" s="471">
        <v>30</v>
      </c>
      <c r="T717" s="471">
        <v>50</v>
      </c>
      <c r="U717" s="471">
        <v>290</v>
      </c>
      <c r="V717" s="471">
        <v>10</v>
      </c>
      <c r="W717" s="475" t="s">
        <v>58</v>
      </c>
      <c r="X717" s="471">
        <v>100</v>
      </c>
      <c r="Y717" s="475" t="s">
        <v>58</v>
      </c>
      <c r="Z717" s="471">
        <v>220</v>
      </c>
      <c r="AA717" s="471">
        <v>10</v>
      </c>
      <c r="AB717" s="471">
        <v>420</v>
      </c>
    </row>
    <row r="718" spans="1:28">
      <c r="A718" s="452">
        <v>13623</v>
      </c>
      <c r="B718" s="452" t="s">
        <v>803</v>
      </c>
      <c r="E718" s="507">
        <v>2</v>
      </c>
      <c r="F718" s="507" t="s">
        <v>365</v>
      </c>
      <c r="G718" s="507">
        <v>1</v>
      </c>
      <c r="H718" s="507" t="s">
        <v>521</v>
      </c>
      <c r="I718" s="507">
        <v>1</v>
      </c>
      <c r="J718" s="507" t="s">
        <v>304</v>
      </c>
      <c r="K718" s="507">
        <v>1</v>
      </c>
      <c r="L718" s="507" t="s">
        <v>501</v>
      </c>
      <c r="M718" s="471">
        <v>3930</v>
      </c>
      <c r="N718" s="471">
        <v>1670</v>
      </c>
      <c r="O718" s="471">
        <v>1450</v>
      </c>
      <c r="P718" s="471">
        <v>540</v>
      </c>
      <c r="Q718" s="471">
        <v>630</v>
      </c>
      <c r="R718" s="471">
        <v>780</v>
      </c>
      <c r="S718" s="471">
        <v>320</v>
      </c>
      <c r="T718" s="471">
        <v>330</v>
      </c>
      <c r="U718" s="471">
        <v>1060</v>
      </c>
      <c r="V718" s="475" t="s">
        <v>58</v>
      </c>
      <c r="W718" s="471">
        <v>0</v>
      </c>
      <c r="X718" s="471">
        <v>670</v>
      </c>
      <c r="Y718" s="471">
        <v>650</v>
      </c>
      <c r="Z718" s="471">
        <v>860</v>
      </c>
      <c r="AA718" s="471">
        <v>630</v>
      </c>
      <c r="AB718" s="471">
        <v>2000</v>
      </c>
    </row>
    <row r="719" spans="1:28">
      <c r="A719" s="452">
        <v>13624</v>
      </c>
      <c r="B719" s="452" t="s">
        <v>803</v>
      </c>
      <c r="E719" s="507">
        <v>2</v>
      </c>
      <c r="F719" s="507" t="s">
        <v>365</v>
      </c>
      <c r="G719" s="507">
        <v>1</v>
      </c>
      <c r="H719" s="507" t="s">
        <v>521</v>
      </c>
      <c r="I719" s="507">
        <v>1</v>
      </c>
      <c r="J719" s="507" t="s">
        <v>304</v>
      </c>
      <c r="K719" s="507">
        <v>1</v>
      </c>
      <c r="L719" s="507" t="s">
        <v>509</v>
      </c>
      <c r="M719" s="471">
        <v>30</v>
      </c>
      <c r="N719" s="471">
        <v>10</v>
      </c>
      <c r="O719" s="471">
        <v>10</v>
      </c>
      <c r="P719" s="475" t="s">
        <v>58</v>
      </c>
      <c r="Q719" s="471">
        <v>10</v>
      </c>
      <c r="R719" s="475" t="s">
        <v>58</v>
      </c>
      <c r="S719" s="475" t="s">
        <v>58</v>
      </c>
      <c r="T719" s="475" t="s">
        <v>58</v>
      </c>
      <c r="U719" s="471">
        <v>10</v>
      </c>
      <c r="V719" s="475" t="s">
        <v>58</v>
      </c>
      <c r="W719" s="475" t="s">
        <v>58</v>
      </c>
      <c r="X719" s="475" t="s">
        <v>58</v>
      </c>
      <c r="Y719" s="475" t="s">
        <v>58</v>
      </c>
      <c r="Z719" s="475" t="s">
        <v>58</v>
      </c>
      <c r="AA719" s="475" t="s">
        <v>58</v>
      </c>
      <c r="AB719" s="471">
        <v>10</v>
      </c>
    </row>
    <row r="720" spans="1:28">
      <c r="A720" s="452">
        <v>13625</v>
      </c>
      <c r="B720" s="452" t="s">
        <v>803</v>
      </c>
      <c r="E720" s="507">
        <v>2</v>
      </c>
      <c r="F720" s="507" t="s">
        <v>365</v>
      </c>
      <c r="G720" s="507">
        <v>1</v>
      </c>
      <c r="H720" s="507" t="s">
        <v>521</v>
      </c>
      <c r="I720" s="507">
        <v>1</v>
      </c>
      <c r="J720" s="507" t="s">
        <v>473</v>
      </c>
      <c r="K720" s="507">
        <v>1</v>
      </c>
      <c r="L720" s="507" t="s">
        <v>304</v>
      </c>
      <c r="M720" s="471">
        <v>21580</v>
      </c>
      <c r="N720" s="471">
        <v>14730</v>
      </c>
      <c r="O720" s="471">
        <v>13810</v>
      </c>
      <c r="P720" s="471">
        <v>3420</v>
      </c>
      <c r="Q720" s="471">
        <v>7710</v>
      </c>
      <c r="R720" s="471">
        <v>8150</v>
      </c>
      <c r="S720" s="471">
        <v>1260</v>
      </c>
      <c r="T720" s="471">
        <v>2000</v>
      </c>
      <c r="U720" s="471">
        <v>10340</v>
      </c>
      <c r="V720" s="471">
        <v>620</v>
      </c>
      <c r="W720" s="471">
        <v>280</v>
      </c>
      <c r="X720" s="471">
        <v>5550</v>
      </c>
      <c r="Y720" s="471">
        <v>4120</v>
      </c>
      <c r="Z720" s="471">
        <v>4890</v>
      </c>
      <c r="AA720" s="471">
        <v>2060</v>
      </c>
      <c r="AB720" s="471">
        <v>6850</v>
      </c>
    </row>
    <row r="721" spans="1:28">
      <c r="A721" s="452">
        <v>13626</v>
      </c>
      <c r="B721" s="452" t="s">
        <v>803</v>
      </c>
      <c r="E721" s="507">
        <v>2</v>
      </c>
      <c r="F721" s="507" t="s">
        <v>365</v>
      </c>
      <c r="G721" s="507">
        <v>1</v>
      </c>
      <c r="H721" s="507" t="s">
        <v>521</v>
      </c>
      <c r="I721" s="507">
        <v>1</v>
      </c>
      <c r="J721" s="507" t="s">
        <v>473</v>
      </c>
      <c r="K721" s="507">
        <v>1</v>
      </c>
      <c r="L721" s="507" t="s">
        <v>496</v>
      </c>
      <c r="M721" s="471">
        <v>21440</v>
      </c>
      <c r="N721" s="471">
        <v>14620</v>
      </c>
      <c r="O721" s="471">
        <v>13710</v>
      </c>
      <c r="P721" s="471">
        <v>3420</v>
      </c>
      <c r="Q721" s="471">
        <v>7670</v>
      </c>
      <c r="R721" s="471">
        <v>8050</v>
      </c>
      <c r="S721" s="471">
        <v>1260</v>
      </c>
      <c r="T721" s="471">
        <v>2000</v>
      </c>
      <c r="U721" s="471">
        <v>10250</v>
      </c>
      <c r="V721" s="471">
        <v>620</v>
      </c>
      <c r="W721" s="471">
        <v>280</v>
      </c>
      <c r="X721" s="471">
        <v>5510</v>
      </c>
      <c r="Y721" s="471">
        <v>4120</v>
      </c>
      <c r="Z721" s="471">
        <v>4830</v>
      </c>
      <c r="AA721" s="471">
        <v>2040</v>
      </c>
      <c r="AB721" s="471">
        <v>6820</v>
      </c>
    </row>
    <row r="722" spans="1:28">
      <c r="A722" s="452">
        <v>13627</v>
      </c>
      <c r="B722" s="452" t="s">
        <v>803</v>
      </c>
      <c r="E722" s="507">
        <v>2</v>
      </c>
      <c r="F722" s="507" t="s">
        <v>365</v>
      </c>
      <c r="G722" s="507">
        <v>1</v>
      </c>
      <c r="H722" s="507" t="s">
        <v>521</v>
      </c>
      <c r="I722" s="507">
        <v>1</v>
      </c>
      <c r="J722" s="507" t="s">
        <v>473</v>
      </c>
      <c r="K722" s="507">
        <v>1</v>
      </c>
      <c r="L722" s="507" t="s">
        <v>500</v>
      </c>
      <c r="M722" s="471">
        <v>60</v>
      </c>
      <c r="N722" s="471">
        <v>60</v>
      </c>
      <c r="O722" s="471">
        <v>60</v>
      </c>
      <c r="P722" s="475" t="s">
        <v>58</v>
      </c>
      <c r="Q722" s="471">
        <v>10</v>
      </c>
      <c r="R722" s="471">
        <v>60</v>
      </c>
      <c r="S722" s="475" t="s">
        <v>58</v>
      </c>
      <c r="T722" s="475" t="s">
        <v>58</v>
      </c>
      <c r="U722" s="471">
        <v>60</v>
      </c>
      <c r="V722" s="475" t="s">
        <v>58</v>
      </c>
      <c r="W722" s="475" t="s">
        <v>58</v>
      </c>
      <c r="X722" s="471">
        <v>30</v>
      </c>
      <c r="Y722" s="475" t="s">
        <v>58</v>
      </c>
      <c r="Z722" s="471">
        <v>60</v>
      </c>
      <c r="AA722" s="475" t="s">
        <v>58</v>
      </c>
      <c r="AB722" s="475" t="s">
        <v>58</v>
      </c>
    </row>
    <row r="723" spans="1:28">
      <c r="A723" s="452">
        <v>13628</v>
      </c>
      <c r="B723" s="452" t="s">
        <v>803</v>
      </c>
      <c r="E723" s="507">
        <v>2</v>
      </c>
      <c r="F723" s="507" t="s">
        <v>365</v>
      </c>
      <c r="G723" s="507">
        <v>1</v>
      </c>
      <c r="H723" s="507" t="s">
        <v>521</v>
      </c>
      <c r="I723" s="507">
        <v>1</v>
      </c>
      <c r="J723" s="507" t="s">
        <v>473</v>
      </c>
      <c r="K723" s="507">
        <v>1</v>
      </c>
      <c r="L723" s="507" t="s">
        <v>501</v>
      </c>
      <c r="M723" s="471">
        <v>60</v>
      </c>
      <c r="N723" s="471">
        <v>30</v>
      </c>
      <c r="O723" s="471">
        <v>30</v>
      </c>
      <c r="P723" s="475" t="s">
        <v>58</v>
      </c>
      <c r="Q723" s="471">
        <v>20</v>
      </c>
      <c r="R723" s="471">
        <v>30</v>
      </c>
      <c r="S723" s="475" t="s">
        <v>58</v>
      </c>
      <c r="T723" s="475" t="s">
        <v>58</v>
      </c>
      <c r="U723" s="471">
        <v>20</v>
      </c>
      <c r="V723" s="475" t="s">
        <v>58</v>
      </c>
      <c r="W723" s="475" t="s">
        <v>58</v>
      </c>
      <c r="X723" s="475" t="s">
        <v>58</v>
      </c>
      <c r="Y723" s="475" t="s">
        <v>58</v>
      </c>
      <c r="Z723" s="475" t="s">
        <v>58</v>
      </c>
      <c r="AA723" s="471">
        <v>20</v>
      </c>
      <c r="AB723" s="471">
        <v>20</v>
      </c>
    </row>
    <row r="724" spans="1:28">
      <c r="A724" s="452">
        <v>13629</v>
      </c>
      <c r="B724" s="452" t="s">
        <v>803</v>
      </c>
      <c r="E724" s="507">
        <v>2</v>
      </c>
      <c r="F724" s="507" t="s">
        <v>365</v>
      </c>
      <c r="G724" s="507">
        <v>1</v>
      </c>
      <c r="H724" s="507" t="s">
        <v>521</v>
      </c>
      <c r="I724" s="507">
        <v>1</v>
      </c>
      <c r="J724" s="507" t="s">
        <v>473</v>
      </c>
      <c r="K724" s="507">
        <v>1</v>
      </c>
      <c r="L724" s="507" t="s">
        <v>509</v>
      </c>
      <c r="M724" s="471">
        <v>20</v>
      </c>
      <c r="N724" s="471">
        <v>10</v>
      </c>
      <c r="O724" s="471">
        <v>10</v>
      </c>
      <c r="P724" s="475" t="s">
        <v>58</v>
      </c>
      <c r="Q724" s="471">
        <v>10</v>
      </c>
      <c r="R724" s="475" t="s">
        <v>58</v>
      </c>
      <c r="S724" s="475" t="s">
        <v>58</v>
      </c>
      <c r="T724" s="475" t="s">
        <v>58</v>
      </c>
      <c r="U724" s="471">
        <v>10</v>
      </c>
      <c r="V724" s="475" t="s">
        <v>58</v>
      </c>
      <c r="W724" s="475" t="s">
        <v>58</v>
      </c>
      <c r="X724" s="475" t="s">
        <v>58</v>
      </c>
      <c r="Y724" s="475" t="s">
        <v>58</v>
      </c>
      <c r="Z724" s="475" t="s">
        <v>58</v>
      </c>
      <c r="AA724" s="475" t="s">
        <v>58</v>
      </c>
      <c r="AB724" s="471">
        <v>10</v>
      </c>
    </row>
    <row r="725" spans="1:28">
      <c r="A725" s="452">
        <v>13630</v>
      </c>
      <c r="B725" s="452" t="s">
        <v>803</v>
      </c>
      <c r="E725" s="507">
        <v>2</v>
      </c>
      <c r="F725" s="507" t="s">
        <v>365</v>
      </c>
      <c r="G725" s="507">
        <v>1</v>
      </c>
      <c r="H725" s="507" t="s">
        <v>521</v>
      </c>
      <c r="I725" s="507">
        <v>1</v>
      </c>
      <c r="J725" s="507" t="s">
        <v>474</v>
      </c>
      <c r="K725" s="507">
        <v>1</v>
      </c>
      <c r="L725" s="507" t="s">
        <v>304</v>
      </c>
      <c r="M725" s="471">
        <v>5030</v>
      </c>
      <c r="N725" s="471">
        <v>2290</v>
      </c>
      <c r="O725" s="471">
        <v>1940</v>
      </c>
      <c r="P725" s="471">
        <v>600</v>
      </c>
      <c r="Q725" s="471">
        <v>740</v>
      </c>
      <c r="R725" s="471">
        <v>860</v>
      </c>
      <c r="S725" s="471">
        <v>370</v>
      </c>
      <c r="T725" s="471">
        <v>420</v>
      </c>
      <c r="U725" s="471">
        <v>1440</v>
      </c>
      <c r="V725" s="471">
        <v>40</v>
      </c>
      <c r="W725" s="471">
        <v>0</v>
      </c>
      <c r="X725" s="471">
        <v>770</v>
      </c>
      <c r="Y725" s="471">
        <v>680</v>
      </c>
      <c r="Z725" s="471">
        <v>1020</v>
      </c>
      <c r="AA725" s="471">
        <v>660</v>
      </c>
      <c r="AB725" s="471">
        <v>2740</v>
      </c>
    </row>
    <row r="726" spans="1:28">
      <c r="A726" s="452">
        <v>13631</v>
      </c>
      <c r="B726" s="452" t="s">
        <v>803</v>
      </c>
      <c r="E726" s="507">
        <v>2</v>
      </c>
      <c r="F726" s="507" t="s">
        <v>365</v>
      </c>
      <c r="G726" s="507">
        <v>1</v>
      </c>
      <c r="H726" s="507" t="s">
        <v>521</v>
      </c>
      <c r="I726" s="507">
        <v>1</v>
      </c>
      <c r="J726" s="507" t="s">
        <v>474</v>
      </c>
      <c r="K726" s="507">
        <v>1</v>
      </c>
      <c r="L726" s="507" t="s">
        <v>496</v>
      </c>
      <c r="M726" s="471">
        <v>610</v>
      </c>
      <c r="N726" s="471">
        <v>260</v>
      </c>
      <c r="O726" s="471">
        <v>220</v>
      </c>
      <c r="P726" s="471">
        <v>30</v>
      </c>
      <c r="Q726" s="471">
        <v>70</v>
      </c>
      <c r="R726" s="471">
        <v>70</v>
      </c>
      <c r="S726" s="471">
        <v>20</v>
      </c>
      <c r="T726" s="471">
        <v>40</v>
      </c>
      <c r="U726" s="471">
        <v>170</v>
      </c>
      <c r="V726" s="471">
        <v>30</v>
      </c>
      <c r="W726" s="475" t="s">
        <v>58</v>
      </c>
      <c r="X726" s="471">
        <v>40</v>
      </c>
      <c r="Y726" s="471">
        <v>30</v>
      </c>
      <c r="Z726" s="471">
        <v>10</v>
      </c>
      <c r="AA726" s="471">
        <v>40</v>
      </c>
      <c r="AB726" s="471">
        <v>350</v>
      </c>
    </row>
    <row r="727" spans="1:28">
      <c r="A727" s="452">
        <v>13632</v>
      </c>
      <c r="B727" s="452" t="s">
        <v>803</v>
      </c>
      <c r="E727" s="507">
        <v>2</v>
      </c>
      <c r="F727" s="507" t="s">
        <v>365</v>
      </c>
      <c r="G727" s="507">
        <v>1</v>
      </c>
      <c r="H727" s="507" t="s">
        <v>521</v>
      </c>
      <c r="I727" s="507">
        <v>1</v>
      </c>
      <c r="J727" s="507" t="s">
        <v>474</v>
      </c>
      <c r="K727" s="507">
        <v>1</v>
      </c>
      <c r="L727" s="507" t="s">
        <v>500</v>
      </c>
      <c r="M727" s="471">
        <v>800</v>
      </c>
      <c r="N727" s="471">
        <v>380</v>
      </c>
      <c r="O727" s="471">
        <v>300</v>
      </c>
      <c r="P727" s="471">
        <v>30</v>
      </c>
      <c r="Q727" s="471">
        <v>60</v>
      </c>
      <c r="R727" s="471">
        <v>40</v>
      </c>
      <c r="S727" s="471">
        <v>30</v>
      </c>
      <c r="T727" s="471">
        <v>50</v>
      </c>
      <c r="U727" s="471">
        <v>230</v>
      </c>
      <c r="V727" s="471">
        <v>10</v>
      </c>
      <c r="W727" s="475" t="s">
        <v>58</v>
      </c>
      <c r="X727" s="471">
        <v>60</v>
      </c>
      <c r="Y727" s="475" t="s">
        <v>58</v>
      </c>
      <c r="Z727" s="471">
        <v>150</v>
      </c>
      <c r="AA727" s="471">
        <v>10</v>
      </c>
      <c r="AB727" s="471">
        <v>420</v>
      </c>
    </row>
    <row r="728" spans="1:28">
      <c r="A728" s="452">
        <v>13633</v>
      </c>
      <c r="B728" s="452" t="s">
        <v>803</v>
      </c>
      <c r="E728" s="507">
        <v>2</v>
      </c>
      <c r="F728" s="507" t="s">
        <v>365</v>
      </c>
      <c r="G728" s="507">
        <v>1</v>
      </c>
      <c r="H728" s="507" t="s">
        <v>521</v>
      </c>
      <c r="I728" s="507">
        <v>1</v>
      </c>
      <c r="J728" s="507" t="s">
        <v>474</v>
      </c>
      <c r="K728" s="507">
        <v>1</v>
      </c>
      <c r="L728" s="507" t="s">
        <v>501</v>
      </c>
      <c r="M728" s="471">
        <v>3620</v>
      </c>
      <c r="N728" s="471">
        <v>1640</v>
      </c>
      <c r="O728" s="471">
        <v>1420</v>
      </c>
      <c r="P728" s="471">
        <v>540</v>
      </c>
      <c r="Q728" s="471">
        <v>610</v>
      </c>
      <c r="R728" s="471">
        <v>740</v>
      </c>
      <c r="S728" s="471">
        <v>320</v>
      </c>
      <c r="T728" s="471">
        <v>330</v>
      </c>
      <c r="U728" s="471">
        <v>1050</v>
      </c>
      <c r="V728" s="475" t="s">
        <v>58</v>
      </c>
      <c r="W728" s="471">
        <v>0</v>
      </c>
      <c r="X728" s="471">
        <v>670</v>
      </c>
      <c r="Y728" s="471">
        <v>650</v>
      </c>
      <c r="Z728" s="471">
        <v>860</v>
      </c>
      <c r="AA728" s="471">
        <v>620</v>
      </c>
      <c r="AB728" s="471">
        <v>1970</v>
      </c>
    </row>
    <row r="729" spans="1:28">
      <c r="A729" s="452">
        <v>13634</v>
      </c>
      <c r="B729" s="452" t="s">
        <v>803</v>
      </c>
      <c r="E729" s="507">
        <v>2</v>
      </c>
      <c r="F729" s="507" t="s">
        <v>365</v>
      </c>
      <c r="G729" s="507">
        <v>1</v>
      </c>
      <c r="H729" s="507" t="s">
        <v>521</v>
      </c>
      <c r="I729" s="507">
        <v>1</v>
      </c>
      <c r="J729" s="507" t="s">
        <v>474</v>
      </c>
      <c r="K729" s="507">
        <v>1</v>
      </c>
      <c r="L729" s="507" t="s">
        <v>509</v>
      </c>
      <c r="M729" s="475" t="s">
        <v>58</v>
      </c>
      <c r="N729" s="475" t="s">
        <v>58</v>
      </c>
      <c r="O729" s="475" t="s">
        <v>58</v>
      </c>
      <c r="P729" s="475" t="s">
        <v>58</v>
      </c>
      <c r="Q729" s="475" t="s">
        <v>58</v>
      </c>
      <c r="R729" s="475" t="s">
        <v>58</v>
      </c>
      <c r="S729" s="475" t="s">
        <v>58</v>
      </c>
      <c r="T729" s="475" t="s">
        <v>58</v>
      </c>
      <c r="U729" s="475" t="s">
        <v>58</v>
      </c>
      <c r="V729" s="475" t="s">
        <v>58</v>
      </c>
      <c r="W729" s="475" t="s">
        <v>58</v>
      </c>
      <c r="X729" s="475" t="s">
        <v>58</v>
      </c>
      <c r="Y729" s="475" t="s">
        <v>58</v>
      </c>
      <c r="Z729" s="475" t="s">
        <v>58</v>
      </c>
      <c r="AA729" s="475" t="s">
        <v>58</v>
      </c>
      <c r="AB729" s="475" t="s">
        <v>58</v>
      </c>
    </row>
    <row r="730" spans="1:28">
      <c r="A730" s="452">
        <v>13635</v>
      </c>
      <c r="B730" s="452" t="s">
        <v>803</v>
      </c>
      <c r="E730" s="507">
        <v>2</v>
      </c>
      <c r="F730" s="507" t="s">
        <v>365</v>
      </c>
      <c r="G730" s="507">
        <v>1</v>
      </c>
      <c r="H730" s="507" t="s">
        <v>522</v>
      </c>
      <c r="I730" s="507">
        <v>1</v>
      </c>
      <c r="J730" s="507" t="s">
        <v>304</v>
      </c>
      <c r="K730" s="507">
        <v>1</v>
      </c>
      <c r="L730" s="507" t="s">
        <v>304</v>
      </c>
      <c r="M730" s="471">
        <v>490</v>
      </c>
      <c r="N730" s="471">
        <v>290</v>
      </c>
      <c r="O730" s="471">
        <v>280</v>
      </c>
      <c r="P730" s="471">
        <v>80</v>
      </c>
      <c r="Q730" s="471">
        <v>130</v>
      </c>
      <c r="R730" s="471">
        <v>170</v>
      </c>
      <c r="S730" s="471">
        <v>30</v>
      </c>
      <c r="T730" s="471">
        <v>50</v>
      </c>
      <c r="U730" s="471">
        <v>200</v>
      </c>
      <c r="V730" s="475" t="s">
        <v>58</v>
      </c>
      <c r="W730" s="471">
        <v>10</v>
      </c>
      <c r="X730" s="471">
        <v>140</v>
      </c>
      <c r="Y730" s="471">
        <v>100</v>
      </c>
      <c r="Z730" s="471">
        <v>60</v>
      </c>
      <c r="AA730" s="471">
        <v>80</v>
      </c>
      <c r="AB730" s="471">
        <v>200</v>
      </c>
    </row>
    <row r="731" spans="1:28">
      <c r="A731" s="452">
        <v>13636</v>
      </c>
      <c r="B731" s="452" t="s">
        <v>803</v>
      </c>
      <c r="E731" s="507">
        <v>2</v>
      </c>
      <c r="F731" s="507" t="s">
        <v>365</v>
      </c>
      <c r="G731" s="507">
        <v>1</v>
      </c>
      <c r="H731" s="507" t="s">
        <v>549</v>
      </c>
      <c r="I731" s="507">
        <v>1</v>
      </c>
      <c r="J731" s="507" t="s">
        <v>304</v>
      </c>
      <c r="K731" s="507">
        <v>1</v>
      </c>
      <c r="L731" s="507" t="s">
        <v>304</v>
      </c>
      <c r="M731" s="471">
        <v>530</v>
      </c>
      <c r="N731" s="471">
        <v>490</v>
      </c>
      <c r="O731" s="471">
        <v>490</v>
      </c>
      <c r="P731" s="471">
        <v>450</v>
      </c>
      <c r="Q731" s="471">
        <v>480</v>
      </c>
      <c r="R731" s="471">
        <v>490</v>
      </c>
      <c r="S731" s="471">
        <v>290</v>
      </c>
      <c r="T731" s="471">
        <v>290</v>
      </c>
      <c r="U731" s="471">
        <v>320</v>
      </c>
      <c r="V731" s="475" t="s">
        <v>58</v>
      </c>
      <c r="W731" s="475" t="s">
        <v>58</v>
      </c>
      <c r="X731" s="471">
        <v>430</v>
      </c>
      <c r="Y731" s="471">
        <v>450</v>
      </c>
      <c r="Z731" s="471">
        <v>470</v>
      </c>
      <c r="AA731" s="471">
        <v>450</v>
      </c>
      <c r="AB731" s="471">
        <v>40</v>
      </c>
    </row>
  </sheetData>
  <phoneticPr fontId="2"/>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A1098-EEB7-42F5-8A5D-65A0D384E3E2}">
  <dimension ref="A1:N393"/>
  <sheetViews>
    <sheetView workbookViewId="0">
      <pane xSplit="3" ySplit="9" topLeftCell="D10" activePane="bottomRight" state="frozen"/>
      <selection pane="topRight" activeCell="D1" sqref="D1"/>
      <selection pane="bottomLeft" activeCell="A10" sqref="A10"/>
      <selection pane="bottomRight" activeCell="L20" sqref="L20"/>
    </sheetView>
  </sheetViews>
  <sheetFormatPr defaultColWidth="12.6328125" defaultRowHeight="12"/>
  <cols>
    <col min="1" max="1" width="2.36328125" style="472" bestFit="1" customWidth="1"/>
    <col min="2" max="3" width="11.6328125" style="472" customWidth="1"/>
    <col min="4" max="16384" width="12.6328125" style="472"/>
  </cols>
  <sheetData>
    <row r="1" spans="1:14" s="452" customFormat="1">
      <c r="A1" s="452" t="s">
        <v>297</v>
      </c>
    </row>
    <row r="2" spans="1:14" s="452" customFormat="1">
      <c r="A2" s="452" t="s">
        <v>558</v>
      </c>
    </row>
    <row r="3" spans="1:14" s="452" customFormat="1" ht="12.5" thickBot="1"/>
    <row r="4" spans="1:14" s="452" customFormat="1" ht="12.5" hidden="1" thickBot="1"/>
    <row r="5" spans="1:14" s="452" customFormat="1">
      <c r="C5" s="453" t="s">
        <v>298</v>
      </c>
      <c r="D5" s="454" t="s">
        <v>559</v>
      </c>
      <c r="E5" s="455" t="s">
        <v>559</v>
      </c>
      <c r="F5" s="455" t="s">
        <v>559</v>
      </c>
      <c r="G5" s="455" t="s">
        <v>559</v>
      </c>
      <c r="H5" s="455" t="s">
        <v>559</v>
      </c>
      <c r="I5" s="455" t="s">
        <v>559</v>
      </c>
      <c r="J5" s="455" t="s">
        <v>559</v>
      </c>
      <c r="K5" s="455" t="s">
        <v>559</v>
      </c>
      <c r="L5" s="455" t="s">
        <v>559</v>
      </c>
      <c r="M5" s="455" t="s">
        <v>559</v>
      </c>
      <c r="N5" s="477" t="s">
        <v>559</v>
      </c>
    </row>
    <row r="6" spans="1:14" s="452" customFormat="1" ht="36">
      <c r="C6" s="457" t="s">
        <v>301</v>
      </c>
      <c r="D6" s="458" t="s">
        <v>560</v>
      </c>
      <c r="E6" s="459" t="s">
        <v>560</v>
      </c>
      <c r="F6" s="459" t="s">
        <v>560</v>
      </c>
      <c r="G6" s="459" t="s">
        <v>560</v>
      </c>
      <c r="H6" s="459" t="s">
        <v>560</v>
      </c>
      <c r="I6" s="459" t="s">
        <v>560</v>
      </c>
      <c r="J6" s="459" t="s">
        <v>560</v>
      </c>
      <c r="K6" s="459" t="s">
        <v>560</v>
      </c>
      <c r="L6" s="459" t="s">
        <v>560</v>
      </c>
      <c r="M6" s="459" t="s">
        <v>560</v>
      </c>
      <c r="N6" s="478" t="s">
        <v>560</v>
      </c>
    </row>
    <row r="7" spans="1:14" s="452" customFormat="1" ht="36">
      <c r="C7" s="457" t="s">
        <v>303</v>
      </c>
      <c r="D7" s="458" t="s">
        <v>304</v>
      </c>
      <c r="E7" s="459" t="s">
        <v>561</v>
      </c>
      <c r="F7" s="459" t="s">
        <v>562</v>
      </c>
      <c r="G7" s="459" t="s">
        <v>563</v>
      </c>
      <c r="H7" s="459" t="s">
        <v>564</v>
      </c>
      <c r="I7" s="459" t="s">
        <v>565</v>
      </c>
      <c r="J7" s="459" t="s">
        <v>566</v>
      </c>
      <c r="K7" s="459" t="s">
        <v>567</v>
      </c>
      <c r="L7" s="459" t="s">
        <v>568</v>
      </c>
      <c r="M7" s="459" t="s">
        <v>569</v>
      </c>
      <c r="N7" s="478" t="s">
        <v>570</v>
      </c>
    </row>
    <row r="8" spans="1:14" s="452" customFormat="1" ht="12.5" thickBot="1">
      <c r="C8" s="461" t="s">
        <v>316</v>
      </c>
      <c r="D8" s="462" t="s">
        <v>317</v>
      </c>
      <c r="E8" s="463" t="s">
        <v>317</v>
      </c>
      <c r="F8" s="463" t="s">
        <v>317</v>
      </c>
      <c r="G8" s="463" t="s">
        <v>317</v>
      </c>
      <c r="H8" s="463" t="s">
        <v>317</v>
      </c>
      <c r="I8" s="463" t="s">
        <v>317</v>
      </c>
      <c r="J8" s="463" t="s">
        <v>317</v>
      </c>
      <c r="K8" s="463" t="s">
        <v>317</v>
      </c>
      <c r="L8" s="463" t="s">
        <v>317</v>
      </c>
      <c r="M8" s="463" t="s">
        <v>317</v>
      </c>
      <c r="N8" s="479" t="s">
        <v>317</v>
      </c>
    </row>
    <row r="9" spans="1:14" s="452" customFormat="1">
      <c r="A9" s="465" t="s">
        <v>319</v>
      </c>
      <c r="B9" s="505" t="s">
        <v>320</v>
      </c>
      <c r="C9" s="466" t="s">
        <v>479</v>
      </c>
      <c r="D9" s="467" t="s">
        <v>321</v>
      </c>
      <c r="E9" s="468"/>
      <c r="F9" s="468"/>
      <c r="G9" s="468"/>
      <c r="H9" s="468"/>
      <c r="I9" s="468"/>
      <c r="J9" s="468"/>
      <c r="K9" s="468"/>
      <c r="L9" s="468"/>
      <c r="M9" s="468"/>
      <c r="N9" s="468"/>
    </row>
    <row r="10" spans="1:14">
      <c r="A10" s="469" t="s">
        <v>322</v>
      </c>
      <c r="B10" s="506" t="s">
        <v>323</v>
      </c>
      <c r="C10" s="470" t="s">
        <v>480</v>
      </c>
      <c r="D10" s="471">
        <v>33875500</v>
      </c>
      <c r="E10" s="471">
        <v>8013800</v>
      </c>
      <c r="F10" s="471">
        <v>413500</v>
      </c>
      <c r="G10" s="471">
        <v>7600300</v>
      </c>
      <c r="H10" s="471">
        <v>5485900</v>
      </c>
      <c r="I10" s="471">
        <v>3726600</v>
      </c>
      <c r="J10" s="471">
        <v>1759300</v>
      </c>
      <c r="K10" s="471">
        <v>9267800</v>
      </c>
      <c r="L10" s="471">
        <v>4953700</v>
      </c>
      <c r="M10" s="471">
        <v>3712600</v>
      </c>
      <c r="N10" s="471">
        <v>2441800</v>
      </c>
    </row>
    <row r="11" spans="1:14">
      <c r="A11" s="473" t="s">
        <v>322</v>
      </c>
      <c r="B11" s="507" t="s">
        <v>323</v>
      </c>
      <c r="C11" s="474" t="s">
        <v>481</v>
      </c>
      <c r="D11" s="471">
        <v>3052000</v>
      </c>
      <c r="E11" s="471">
        <v>185500</v>
      </c>
      <c r="F11" s="471">
        <v>16200</v>
      </c>
      <c r="G11" s="471">
        <v>169300</v>
      </c>
      <c r="H11" s="471">
        <v>414600</v>
      </c>
      <c r="I11" s="471">
        <v>304300</v>
      </c>
      <c r="J11" s="471">
        <v>110300</v>
      </c>
      <c r="K11" s="471">
        <v>495600</v>
      </c>
      <c r="L11" s="471">
        <v>286900</v>
      </c>
      <c r="M11" s="471">
        <v>1230000</v>
      </c>
      <c r="N11" s="471">
        <v>439300</v>
      </c>
    </row>
    <row r="12" spans="1:14">
      <c r="A12" s="473" t="s">
        <v>322</v>
      </c>
      <c r="B12" s="507" t="s">
        <v>323</v>
      </c>
      <c r="C12" s="474" t="s">
        <v>482</v>
      </c>
      <c r="D12" s="471">
        <v>5155900</v>
      </c>
      <c r="E12" s="471">
        <v>735100</v>
      </c>
      <c r="F12" s="471">
        <v>91800</v>
      </c>
      <c r="G12" s="471">
        <v>643300</v>
      </c>
      <c r="H12" s="471">
        <v>1192700</v>
      </c>
      <c r="I12" s="471">
        <v>807400</v>
      </c>
      <c r="J12" s="471">
        <v>385300</v>
      </c>
      <c r="K12" s="471">
        <v>1113200</v>
      </c>
      <c r="L12" s="471">
        <v>619800</v>
      </c>
      <c r="M12" s="471">
        <v>950700</v>
      </c>
      <c r="N12" s="471">
        <v>544400</v>
      </c>
    </row>
    <row r="13" spans="1:14">
      <c r="A13" s="473" t="s">
        <v>322</v>
      </c>
      <c r="B13" s="507" t="s">
        <v>323</v>
      </c>
      <c r="C13" s="474" t="s">
        <v>483</v>
      </c>
      <c r="D13" s="471">
        <v>5564800</v>
      </c>
      <c r="E13" s="471">
        <v>1064900</v>
      </c>
      <c r="F13" s="471">
        <v>121600</v>
      </c>
      <c r="G13" s="471">
        <v>943400</v>
      </c>
      <c r="H13" s="471">
        <v>1301100</v>
      </c>
      <c r="I13" s="471">
        <v>864600</v>
      </c>
      <c r="J13" s="471">
        <v>436500</v>
      </c>
      <c r="K13" s="471">
        <v>1315900</v>
      </c>
      <c r="L13" s="471">
        <v>840400</v>
      </c>
      <c r="M13" s="471">
        <v>600400</v>
      </c>
      <c r="N13" s="471">
        <v>442000</v>
      </c>
    </row>
    <row r="14" spans="1:14">
      <c r="A14" s="473" t="s">
        <v>322</v>
      </c>
      <c r="B14" s="507" t="s">
        <v>323</v>
      </c>
      <c r="C14" s="474" t="s">
        <v>484</v>
      </c>
      <c r="D14" s="471">
        <v>6502500</v>
      </c>
      <c r="E14" s="471">
        <v>1760200</v>
      </c>
      <c r="F14" s="471">
        <v>88000</v>
      </c>
      <c r="G14" s="471">
        <v>1672200</v>
      </c>
      <c r="H14" s="471">
        <v>1124900</v>
      </c>
      <c r="I14" s="471">
        <v>740900</v>
      </c>
      <c r="J14" s="471">
        <v>384000</v>
      </c>
      <c r="K14" s="471">
        <v>1740700</v>
      </c>
      <c r="L14" s="471">
        <v>1149200</v>
      </c>
      <c r="M14" s="471">
        <v>374200</v>
      </c>
      <c r="N14" s="471">
        <v>353300</v>
      </c>
    </row>
    <row r="15" spans="1:14">
      <c r="A15" s="473" t="s">
        <v>322</v>
      </c>
      <c r="B15" s="507" t="s">
        <v>323</v>
      </c>
      <c r="C15" s="474" t="s">
        <v>485</v>
      </c>
      <c r="D15" s="471">
        <v>6076400</v>
      </c>
      <c r="E15" s="471">
        <v>2020900</v>
      </c>
      <c r="F15" s="471">
        <v>41400</v>
      </c>
      <c r="G15" s="471">
        <v>1979500</v>
      </c>
      <c r="H15" s="471">
        <v>803300</v>
      </c>
      <c r="I15" s="471">
        <v>561100</v>
      </c>
      <c r="J15" s="471">
        <v>242200</v>
      </c>
      <c r="K15" s="471">
        <v>1884200</v>
      </c>
      <c r="L15" s="471">
        <v>867400</v>
      </c>
      <c r="M15" s="471">
        <v>234200</v>
      </c>
      <c r="N15" s="471">
        <v>266400</v>
      </c>
    </row>
    <row r="16" spans="1:14">
      <c r="A16" s="473" t="s">
        <v>322</v>
      </c>
      <c r="B16" s="507" t="s">
        <v>323</v>
      </c>
      <c r="C16" s="474" t="s">
        <v>486</v>
      </c>
      <c r="D16" s="471">
        <v>5721200</v>
      </c>
      <c r="E16" s="471">
        <v>1801900</v>
      </c>
      <c r="F16" s="471">
        <v>39900</v>
      </c>
      <c r="G16" s="471">
        <v>1762000</v>
      </c>
      <c r="H16" s="471">
        <v>454700</v>
      </c>
      <c r="I16" s="471">
        <v>321100</v>
      </c>
      <c r="J16" s="471">
        <v>133700</v>
      </c>
      <c r="K16" s="471">
        <v>2106400</v>
      </c>
      <c r="L16" s="471">
        <v>897400</v>
      </c>
      <c r="M16" s="471">
        <v>209200</v>
      </c>
      <c r="N16" s="471">
        <v>251400</v>
      </c>
    </row>
    <row r="17" spans="1:14">
      <c r="A17" s="473" t="s">
        <v>322</v>
      </c>
      <c r="B17" s="507" t="s">
        <v>323</v>
      </c>
      <c r="C17" s="474" t="s">
        <v>487</v>
      </c>
      <c r="D17" s="471">
        <v>1228500</v>
      </c>
      <c r="E17" s="471">
        <v>374900</v>
      </c>
      <c r="F17" s="471">
        <v>9800</v>
      </c>
      <c r="G17" s="471">
        <v>365000</v>
      </c>
      <c r="H17" s="471">
        <v>68900</v>
      </c>
      <c r="I17" s="471">
        <v>39100</v>
      </c>
      <c r="J17" s="471">
        <v>29800</v>
      </c>
      <c r="K17" s="471">
        <v>498400</v>
      </c>
      <c r="L17" s="471">
        <v>194500</v>
      </c>
      <c r="M17" s="471">
        <v>38300</v>
      </c>
      <c r="N17" s="471">
        <v>53500</v>
      </c>
    </row>
    <row r="18" spans="1:14">
      <c r="A18" s="473" t="s">
        <v>322</v>
      </c>
      <c r="B18" s="507" t="s">
        <v>324</v>
      </c>
      <c r="C18" s="474" t="s">
        <v>480</v>
      </c>
      <c r="D18" s="471">
        <v>1545000</v>
      </c>
      <c r="E18" s="471">
        <v>460000</v>
      </c>
      <c r="F18" s="471">
        <v>34500</v>
      </c>
      <c r="G18" s="471">
        <v>425500</v>
      </c>
      <c r="H18" s="471">
        <v>321400</v>
      </c>
      <c r="I18" s="471">
        <v>221900</v>
      </c>
      <c r="J18" s="471">
        <v>99400</v>
      </c>
      <c r="K18" s="471">
        <v>343100</v>
      </c>
      <c r="L18" s="471">
        <v>178600</v>
      </c>
      <c r="M18" s="471">
        <v>147700</v>
      </c>
      <c r="N18" s="471">
        <v>94200</v>
      </c>
    </row>
    <row r="19" spans="1:14">
      <c r="A19" s="473" t="s">
        <v>322</v>
      </c>
      <c r="B19" s="507" t="s">
        <v>324</v>
      </c>
      <c r="C19" s="474" t="s">
        <v>481</v>
      </c>
      <c r="D19" s="471">
        <v>132800</v>
      </c>
      <c r="E19" s="471">
        <v>10200</v>
      </c>
      <c r="F19" s="471">
        <v>500</v>
      </c>
      <c r="G19" s="471">
        <v>9600</v>
      </c>
      <c r="H19" s="471">
        <v>22700</v>
      </c>
      <c r="I19" s="471">
        <v>17000</v>
      </c>
      <c r="J19" s="471">
        <v>5700</v>
      </c>
      <c r="K19" s="471">
        <v>19300</v>
      </c>
      <c r="L19" s="471">
        <v>12100</v>
      </c>
      <c r="M19" s="471">
        <v>51200</v>
      </c>
      <c r="N19" s="471">
        <v>17400</v>
      </c>
    </row>
    <row r="20" spans="1:14">
      <c r="A20" s="473" t="s">
        <v>322</v>
      </c>
      <c r="B20" s="507" t="s">
        <v>324</v>
      </c>
      <c r="C20" s="474" t="s">
        <v>482</v>
      </c>
      <c r="D20" s="471">
        <v>235200</v>
      </c>
      <c r="E20" s="471">
        <v>41300</v>
      </c>
      <c r="F20" s="471">
        <v>6200</v>
      </c>
      <c r="G20" s="471">
        <v>35100</v>
      </c>
      <c r="H20" s="471">
        <v>73100</v>
      </c>
      <c r="I20" s="471">
        <v>51100</v>
      </c>
      <c r="J20" s="471">
        <v>22000</v>
      </c>
      <c r="K20" s="471">
        <v>41000</v>
      </c>
      <c r="L20" s="471">
        <v>22500</v>
      </c>
      <c r="M20" s="471">
        <v>36200</v>
      </c>
      <c r="N20" s="471">
        <v>21200</v>
      </c>
    </row>
    <row r="21" spans="1:14">
      <c r="A21" s="473" t="s">
        <v>322</v>
      </c>
      <c r="B21" s="507" t="s">
        <v>324</v>
      </c>
      <c r="C21" s="474" t="s">
        <v>483</v>
      </c>
      <c r="D21" s="471">
        <v>252500</v>
      </c>
      <c r="E21" s="471">
        <v>67600</v>
      </c>
      <c r="F21" s="471">
        <v>9600</v>
      </c>
      <c r="G21" s="471">
        <v>58100</v>
      </c>
      <c r="H21" s="471">
        <v>76800</v>
      </c>
      <c r="I21" s="471">
        <v>52600</v>
      </c>
      <c r="J21" s="471">
        <v>24100</v>
      </c>
      <c r="K21" s="471">
        <v>43800</v>
      </c>
      <c r="L21" s="471">
        <v>26900</v>
      </c>
      <c r="M21" s="471">
        <v>21200</v>
      </c>
      <c r="N21" s="471">
        <v>16200</v>
      </c>
    </row>
    <row r="22" spans="1:14">
      <c r="A22" s="473" t="s">
        <v>322</v>
      </c>
      <c r="B22" s="507" t="s">
        <v>324</v>
      </c>
      <c r="C22" s="474" t="s">
        <v>484</v>
      </c>
      <c r="D22" s="471">
        <v>341700</v>
      </c>
      <c r="E22" s="471">
        <v>120900</v>
      </c>
      <c r="F22" s="471">
        <v>12300</v>
      </c>
      <c r="G22" s="471">
        <v>108500</v>
      </c>
      <c r="H22" s="471">
        <v>73600</v>
      </c>
      <c r="I22" s="471">
        <v>48000</v>
      </c>
      <c r="J22" s="471">
        <v>25600</v>
      </c>
      <c r="K22" s="471">
        <v>64400</v>
      </c>
      <c r="L22" s="471">
        <v>49900</v>
      </c>
      <c r="M22" s="471">
        <v>17500</v>
      </c>
      <c r="N22" s="471">
        <v>15400</v>
      </c>
    </row>
    <row r="23" spans="1:14">
      <c r="A23" s="473" t="s">
        <v>322</v>
      </c>
      <c r="B23" s="507" t="s">
        <v>324</v>
      </c>
      <c r="C23" s="474" t="s">
        <v>485</v>
      </c>
      <c r="D23" s="471">
        <v>275900</v>
      </c>
      <c r="E23" s="471">
        <v>110600</v>
      </c>
      <c r="F23" s="471">
        <v>3100</v>
      </c>
      <c r="G23" s="471">
        <v>107400</v>
      </c>
      <c r="H23" s="471">
        <v>42900</v>
      </c>
      <c r="I23" s="471">
        <v>30300</v>
      </c>
      <c r="J23" s="471">
        <v>12600</v>
      </c>
      <c r="K23" s="471">
        <v>74300</v>
      </c>
      <c r="L23" s="471">
        <v>29300</v>
      </c>
      <c r="M23" s="471">
        <v>8600</v>
      </c>
      <c r="N23" s="471">
        <v>10300</v>
      </c>
    </row>
    <row r="24" spans="1:14">
      <c r="A24" s="473" t="s">
        <v>322</v>
      </c>
      <c r="B24" s="507" t="s">
        <v>324</v>
      </c>
      <c r="C24" s="474" t="s">
        <v>486</v>
      </c>
      <c r="D24" s="471">
        <v>237900</v>
      </c>
      <c r="E24" s="471">
        <v>89100</v>
      </c>
      <c r="F24" s="471">
        <v>2200</v>
      </c>
      <c r="G24" s="471">
        <v>86900</v>
      </c>
      <c r="H24" s="471">
        <v>23300</v>
      </c>
      <c r="I24" s="471">
        <v>16700</v>
      </c>
      <c r="J24" s="471">
        <v>6700</v>
      </c>
      <c r="K24" s="471">
        <v>79300</v>
      </c>
      <c r="L24" s="471">
        <v>28100</v>
      </c>
      <c r="M24" s="471">
        <v>8600</v>
      </c>
      <c r="N24" s="471">
        <v>9500</v>
      </c>
    </row>
    <row r="25" spans="1:14">
      <c r="A25" s="473" t="s">
        <v>322</v>
      </c>
      <c r="B25" s="507" t="s">
        <v>324</v>
      </c>
      <c r="C25" s="474" t="s">
        <v>487</v>
      </c>
      <c r="D25" s="471">
        <v>46500</v>
      </c>
      <c r="E25" s="471">
        <v>16800</v>
      </c>
      <c r="F25" s="471">
        <v>200</v>
      </c>
      <c r="G25" s="471">
        <v>16600</v>
      </c>
      <c r="H25" s="471">
        <v>3900</v>
      </c>
      <c r="I25" s="471">
        <v>2400</v>
      </c>
      <c r="J25" s="471">
        <v>1500</v>
      </c>
      <c r="K25" s="471">
        <v>16700</v>
      </c>
      <c r="L25" s="471">
        <v>6200</v>
      </c>
      <c r="M25" s="471">
        <v>1400</v>
      </c>
      <c r="N25" s="471">
        <v>1500</v>
      </c>
    </row>
    <row r="26" spans="1:14">
      <c r="A26" s="473" t="s">
        <v>325</v>
      </c>
      <c r="B26" s="507" t="s">
        <v>326</v>
      </c>
      <c r="C26" s="474" t="s">
        <v>480</v>
      </c>
      <c r="D26" s="471">
        <v>423700</v>
      </c>
      <c r="E26" s="471">
        <v>164600</v>
      </c>
      <c r="F26" s="471">
        <v>21300</v>
      </c>
      <c r="G26" s="471">
        <v>143300</v>
      </c>
      <c r="H26" s="471">
        <v>116100</v>
      </c>
      <c r="I26" s="471">
        <v>75500</v>
      </c>
      <c r="J26" s="471">
        <v>40600</v>
      </c>
      <c r="K26" s="471">
        <v>63000</v>
      </c>
      <c r="L26" s="471">
        <v>35500</v>
      </c>
      <c r="M26" s="471">
        <v>24100</v>
      </c>
      <c r="N26" s="471">
        <v>20500</v>
      </c>
    </row>
    <row r="27" spans="1:14">
      <c r="A27" s="473" t="s">
        <v>325</v>
      </c>
      <c r="B27" s="507" t="s">
        <v>326</v>
      </c>
      <c r="C27" s="474" t="s">
        <v>481</v>
      </c>
      <c r="D27" s="471">
        <v>22600</v>
      </c>
      <c r="E27" s="471">
        <v>3200</v>
      </c>
      <c r="F27" s="471">
        <v>200</v>
      </c>
      <c r="G27" s="471">
        <v>3000</v>
      </c>
      <c r="H27" s="471">
        <v>6900</v>
      </c>
      <c r="I27" s="471">
        <v>4800</v>
      </c>
      <c r="J27" s="471">
        <v>2100</v>
      </c>
      <c r="K27" s="471">
        <v>2500</v>
      </c>
      <c r="L27" s="471">
        <v>1900</v>
      </c>
      <c r="M27" s="471">
        <v>6000</v>
      </c>
      <c r="N27" s="471">
        <v>2200</v>
      </c>
    </row>
    <row r="28" spans="1:14">
      <c r="A28" s="473" t="s">
        <v>325</v>
      </c>
      <c r="B28" s="507" t="s">
        <v>326</v>
      </c>
      <c r="C28" s="474" t="s">
        <v>482</v>
      </c>
      <c r="D28" s="471">
        <v>57300</v>
      </c>
      <c r="E28" s="471">
        <v>12900</v>
      </c>
      <c r="F28" s="471">
        <v>4000</v>
      </c>
      <c r="G28" s="471">
        <v>8900</v>
      </c>
      <c r="H28" s="471">
        <v>25000</v>
      </c>
      <c r="I28" s="471">
        <v>15900</v>
      </c>
      <c r="J28" s="471">
        <v>9100</v>
      </c>
      <c r="K28" s="471">
        <v>6500</v>
      </c>
      <c r="L28" s="471">
        <v>3500</v>
      </c>
      <c r="M28" s="471">
        <v>5400</v>
      </c>
      <c r="N28" s="471">
        <v>4000</v>
      </c>
    </row>
    <row r="29" spans="1:14">
      <c r="A29" s="473" t="s">
        <v>325</v>
      </c>
      <c r="B29" s="507" t="s">
        <v>326</v>
      </c>
      <c r="C29" s="474" t="s">
        <v>483</v>
      </c>
      <c r="D29" s="471">
        <v>77400</v>
      </c>
      <c r="E29" s="471">
        <v>25700</v>
      </c>
      <c r="F29" s="471">
        <v>6400</v>
      </c>
      <c r="G29" s="471">
        <v>19300</v>
      </c>
      <c r="H29" s="471">
        <v>30200</v>
      </c>
      <c r="I29" s="471">
        <v>19400</v>
      </c>
      <c r="J29" s="471">
        <v>10800</v>
      </c>
      <c r="K29" s="471">
        <v>8600</v>
      </c>
      <c r="L29" s="471">
        <v>4700</v>
      </c>
      <c r="M29" s="471">
        <v>4300</v>
      </c>
      <c r="N29" s="471">
        <v>3900</v>
      </c>
    </row>
    <row r="30" spans="1:14">
      <c r="A30" s="473" t="s">
        <v>325</v>
      </c>
      <c r="B30" s="507" t="s">
        <v>326</v>
      </c>
      <c r="C30" s="474" t="s">
        <v>484</v>
      </c>
      <c r="D30" s="471">
        <v>110000</v>
      </c>
      <c r="E30" s="471">
        <v>44900</v>
      </c>
      <c r="F30" s="471">
        <v>7400</v>
      </c>
      <c r="G30" s="471">
        <v>37600</v>
      </c>
      <c r="H30" s="471">
        <v>28600</v>
      </c>
      <c r="I30" s="471">
        <v>18000</v>
      </c>
      <c r="J30" s="471">
        <v>10600</v>
      </c>
      <c r="K30" s="471">
        <v>14400</v>
      </c>
      <c r="L30" s="471">
        <v>12800</v>
      </c>
      <c r="M30" s="471">
        <v>4500</v>
      </c>
      <c r="N30" s="471">
        <v>4700</v>
      </c>
    </row>
    <row r="31" spans="1:14">
      <c r="A31" s="473" t="s">
        <v>325</v>
      </c>
      <c r="B31" s="507" t="s">
        <v>326</v>
      </c>
      <c r="C31" s="474" t="s">
        <v>485</v>
      </c>
      <c r="D31" s="471">
        <v>76900</v>
      </c>
      <c r="E31" s="471">
        <v>40300</v>
      </c>
      <c r="F31" s="471">
        <v>2000</v>
      </c>
      <c r="G31" s="471">
        <v>38300</v>
      </c>
      <c r="H31" s="471">
        <v>14700</v>
      </c>
      <c r="I31" s="471">
        <v>10200</v>
      </c>
      <c r="J31" s="471">
        <v>4500</v>
      </c>
      <c r="K31" s="471">
        <v>12600</v>
      </c>
      <c r="L31" s="471">
        <v>4900</v>
      </c>
      <c r="M31" s="471">
        <v>1800</v>
      </c>
      <c r="N31" s="471">
        <v>2500</v>
      </c>
    </row>
    <row r="32" spans="1:14">
      <c r="A32" s="473" t="s">
        <v>325</v>
      </c>
      <c r="B32" s="507" t="s">
        <v>326</v>
      </c>
      <c r="C32" s="474" t="s">
        <v>486</v>
      </c>
      <c r="D32" s="471">
        <v>63500</v>
      </c>
      <c r="E32" s="471">
        <v>31800</v>
      </c>
      <c r="F32" s="471">
        <v>1000</v>
      </c>
      <c r="G32" s="471">
        <v>30800</v>
      </c>
      <c r="H32" s="471">
        <v>7600</v>
      </c>
      <c r="I32" s="471">
        <v>5200</v>
      </c>
      <c r="J32" s="471">
        <v>2400</v>
      </c>
      <c r="K32" s="471">
        <v>14900</v>
      </c>
      <c r="L32" s="471">
        <v>5600</v>
      </c>
      <c r="M32" s="471">
        <v>1400</v>
      </c>
      <c r="N32" s="471">
        <v>2200</v>
      </c>
    </row>
    <row r="33" spans="1:14">
      <c r="A33" s="473" t="s">
        <v>325</v>
      </c>
      <c r="B33" s="507" t="s">
        <v>326</v>
      </c>
      <c r="C33" s="474" t="s">
        <v>487</v>
      </c>
      <c r="D33" s="471">
        <v>10000</v>
      </c>
      <c r="E33" s="471">
        <v>4400</v>
      </c>
      <c r="F33" s="471">
        <v>100</v>
      </c>
      <c r="G33" s="471">
        <v>4300</v>
      </c>
      <c r="H33" s="471">
        <v>1200</v>
      </c>
      <c r="I33" s="471">
        <v>600</v>
      </c>
      <c r="J33" s="471">
        <v>500</v>
      </c>
      <c r="K33" s="471">
        <v>2800</v>
      </c>
      <c r="L33" s="471">
        <v>1400</v>
      </c>
      <c r="M33" s="471">
        <v>100</v>
      </c>
      <c r="N33" s="471">
        <v>200</v>
      </c>
    </row>
    <row r="34" spans="1:14">
      <c r="A34" s="473" t="s">
        <v>327</v>
      </c>
      <c r="B34" s="507" t="s">
        <v>328</v>
      </c>
      <c r="C34" s="474" t="s">
        <v>480</v>
      </c>
      <c r="D34" s="471">
        <v>59510</v>
      </c>
      <c r="E34" s="471">
        <v>21940</v>
      </c>
      <c r="F34" s="471">
        <v>740</v>
      </c>
      <c r="G34" s="471">
        <v>21200</v>
      </c>
      <c r="H34" s="471">
        <v>20180</v>
      </c>
      <c r="I34" s="471">
        <v>12180</v>
      </c>
      <c r="J34" s="471">
        <v>7990</v>
      </c>
      <c r="K34" s="471">
        <v>6550</v>
      </c>
      <c r="L34" s="471">
        <v>6430</v>
      </c>
      <c r="M34" s="471">
        <v>2390</v>
      </c>
      <c r="N34" s="471">
        <v>2020</v>
      </c>
    </row>
    <row r="35" spans="1:14">
      <c r="A35" s="473" t="s">
        <v>327</v>
      </c>
      <c r="B35" s="507" t="s">
        <v>328</v>
      </c>
      <c r="C35" s="474" t="s">
        <v>481</v>
      </c>
      <c r="D35" s="471">
        <v>2250</v>
      </c>
      <c r="E35" s="471">
        <v>180</v>
      </c>
      <c r="F35" s="471">
        <v>20</v>
      </c>
      <c r="G35" s="471">
        <v>160</v>
      </c>
      <c r="H35" s="471">
        <v>1090</v>
      </c>
      <c r="I35" s="471">
        <v>700</v>
      </c>
      <c r="J35" s="471">
        <v>390</v>
      </c>
      <c r="K35" s="471">
        <v>250</v>
      </c>
      <c r="L35" s="471">
        <v>350</v>
      </c>
      <c r="M35" s="471">
        <v>310</v>
      </c>
      <c r="N35" s="471">
        <v>70</v>
      </c>
    </row>
    <row r="36" spans="1:14">
      <c r="A36" s="473" t="s">
        <v>327</v>
      </c>
      <c r="B36" s="507" t="s">
        <v>328</v>
      </c>
      <c r="C36" s="474" t="s">
        <v>482</v>
      </c>
      <c r="D36" s="471">
        <v>8210</v>
      </c>
      <c r="E36" s="471">
        <v>1010</v>
      </c>
      <c r="F36" s="471">
        <v>40</v>
      </c>
      <c r="G36" s="471">
        <v>960</v>
      </c>
      <c r="H36" s="471">
        <v>5000</v>
      </c>
      <c r="I36" s="471">
        <v>2860</v>
      </c>
      <c r="J36" s="471">
        <v>2140</v>
      </c>
      <c r="K36" s="471">
        <v>490</v>
      </c>
      <c r="L36" s="471">
        <v>630</v>
      </c>
      <c r="M36" s="471">
        <v>560</v>
      </c>
      <c r="N36" s="471">
        <v>530</v>
      </c>
    </row>
    <row r="37" spans="1:14">
      <c r="A37" s="473" t="s">
        <v>327</v>
      </c>
      <c r="B37" s="507" t="s">
        <v>328</v>
      </c>
      <c r="C37" s="474" t="s">
        <v>483</v>
      </c>
      <c r="D37" s="471">
        <v>10330</v>
      </c>
      <c r="E37" s="471">
        <v>2860</v>
      </c>
      <c r="F37" s="471">
        <v>30</v>
      </c>
      <c r="G37" s="471">
        <v>2840</v>
      </c>
      <c r="H37" s="471">
        <v>5220</v>
      </c>
      <c r="I37" s="471">
        <v>3110</v>
      </c>
      <c r="J37" s="471">
        <v>2110</v>
      </c>
      <c r="K37" s="471">
        <v>780</v>
      </c>
      <c r="L37" s="471">
        <v>670</v>
      </c>
      <c r="M37" s="471">
        <v>320</v>
      </c>
      <c r="N37" s="471">
        <v>480</v>
      </c>
    </row>
    <row r="38" spans="1:14">
      <c r="A38" s="473" t="s">
        <v>327</v>
      </c>
      <c r="B38" s="507" t="s">
        <v>328</v>
      </c>
      <c r="C38" s="474" t="s">
        <v>484</v>
      </c>
      <c r="D38" s="471">
        <v>18480</v>
      </c>
      <c r="E38" s="471">
        <v>7340</v>
      </c>
      <c r="F38" s="471">
        <v>550</v>
      </c>
      <c r="G38" s="471">
        <v>6790</v>
      </c>
      <c r="H38" s="471">
        <v>5610</v>
      </c>
      <c r="I38" s="471">
        <v>3380</v>
      </c>
      <c r="J38" s="471">
        <v>2240</v>
      </c>
      <c r="K38" s="471">
        <v>1720</v>
      </c>
      <c r="L38" s="471">
        <v>2700</v>
      </c>
      <c r="M38" s="471">
        <v>690</v>
      </c>
      <c r="N38" s="471">
        <v>410</v>
      </c>
    </row>
    <row r="39" spans="1:14">
      <c r="A39" s="473" t="s">
        <v>327</v>
      </c>
      <c r="B39" s="507" t="s">
        <v>328</v>
      </c>
      <c r="C39" s="474" t="s">
        <v>485</v>
      </c>
      <c r="D39" s="471">
        <v>9400</v>
      </c>
      <c r="E39" s="471">
        <v>4950</v>
      </c>
      <c r="F39" s="471">
        <v>80</v>
      </c>
      <c r="G39" s="471">
        <v>4870</v>
      </c>
      <c r="H39" s="471">
        <v>1900</v>
      </c>
      <c r="I39" s="471">
        <v>1340</v>
      </c>
      <c r="J39" s="471">
        <v>570</v>
      </c>
      <c r="K39" s="471">
        <v>1180</v>
      </c>
      <c r="L39" s="471">
        <v>830</v>
      </c>
      <c r="M39" s="471">
        <v>270</v>
      </c>
      <c r="N39" s="471">
        <v>260</v>
      </c>
    </row>
    <row r="40" spans="1:14">
      <c r="A40" s="473" t="s">
        <v>327</v>
      </c>
      <c r="B40" s="507" t="s">
        <v>328</v>
      </c>
      <c r="C40" s="474" t="s">
        <v>486</v>
      </c>
      <c r="D40" s="471">
        <v>9230</v>
      </c>
      <c r="E40" s="471">
        <v>4890</v>
      </c>
      <c r="F40" s="471">
        <v>20</v>
      </c>
      <c r="G40" s="471">
        <v>4860</v>
      </c>
      <c r="H40" s="471">
        <v>1180</v>
      </c>
      <c r="I40" s="471">
        <v>780</v>
      </c>
      <c r="J40" s="471">
        <v>410</v>
      </c>
      <c r="K40" s="471">
        <v>1790</v>
      </c>
      <c r="L40" s="471">
        <v>980</v>
      </c>
      <c r="M40" s="471">
        <v>170</v>
      </c>
      <c r="N40" s="471">
        <v>220</v>
      </c>
    </row>
    <row r="41" spans="1:14">
      <c r="A41" s="473" t="s">
        <v>327</v>
      </c>
      <c r="B41" s="507" t="s">
        <v>328</v>
      </c>
      <c r="C41" s="474" t="s">
        <v>487</v>
      </c>
      <c r="D41" s="471">
        <v>1160</v>
      </c>
      <c r="E41" s="471">
        <v>540</v>
      </c>
      <c r="F41" s="475" t="s">
        <v>58</v>
      </c>
      <c r="G41" s="471">
        <v>540</v>
      </c>
      <c r="H41" s="471">
        <v>170</v>
      </c>
      <c r="I41" s="471">
        <v>30</v>
      </c>
      <c r="J41" s="471">
        <v>130</v>
      </c>
      <c r="K41" s="471">
        <v>290</v>
      </c>
      <c r="L41" s="471">
        <v>140</v>
      </c>
      <c r="M41" s="475" t="s">
        <v>58</v>
      </c>
      <c r="N41" s="471">
        <v>10</v>
      </c>
    </row>
    <row r="42" spans="1:14">
      <c r="A42" s="473" t="s">
        <v>327</v>
      </c>
      <c r="B42" s="507" t="s">
        <v>329</v>
      </c>
      <c r="C42" s="474" t="s">
        <v>480</v>
      </c>
      <c r="D42" s="471">
        <v>36000</v>
      </c>
      <c r="E42" s="471">
        <v>13390</v>
      </c>
      <c r="F42" s="471">
        <v>480</v>
      </c>
      <c r="G42" s="471">
        <v>12910</v>
      </c>
      <c r="H42" s="471">
        <v>10510</v>
      </c>
      <c r="I42" s="471">
        <v>6490</v>
      </c>
      <c r="J42" s="471">
        <v>4020</v>
      </c>
      <c r="K42" s="471">
        <v>3820</v>
      </c>
      <c r="L42" s="471">
        <v>4660</v>
      </c>
      <c r="M42" s="471">
        <v>2460</v>
      </c>
      <c r="N42" s="471">
        <v>1170</v>
      </c>
    </row>
    <row r="43" spans="1:14">
      <c r="A43" s="473" t="s">
        <v>327</v>
      </c>
      <c r="B43" s="507" t="s">
        <v>329</v>
      </c>
      <c r="C43" s="474" t="s">
        <v>481</v>
      </c>
      <c r="D43" s="471">
        <v>2320</v>
      </c>
      <c r="E43" s="471">
        <v>270</v>
      </c>
      <c r="F43" s="471">
        <v>10</v>
      </c>
      <c r="G43" s="471">
        <v>260</v>
      </c>
      <c r="H43" s="471">
        <v>840</v>
      </c>
      <c r="I43" s="471">
        <v>540</v>
      </c>
      <c r="J43" s="471">
        <v>300</v>
      </c>
      <c r="K43" s="471">
        <v>130</v>
      </c>
      <c r="L43" s="471">
        <v>310</v>
      </c>
      <c r="M43" s="471">
        <v>590</v>
      </c>
      <c r="N43" s="471">
        <v>180</v>
      </c>
    </row>
    <row r="44" spans="1:14">
      <c r="A44" s="473" t="s">
        <v>327</v>
      </c>
      <c r="B44" s="507" t="s">
        <v>329</v>
      </c>
      <c r="C44" s="474" t="s">
        <v>482</v>
      </c>
      <c r="D44" s="471">
        <v>3480</v>
      </c>
      <c r="E44" s="471">
        <v>390</v>
      </c>
      <c r="F44" s="471">
        <v>10</v>
      </c>
      <c r="G44" s="471">
        <v>380</v>
      </c>
      <c r="H44" s="471">
        <v>1770</v>
      </c>
      <c r="I44" s="471">
        <v>970</v>
      </c>
      <c r="J44" s="471">
        <v>800</v>
      </c>
      <c r="K44" s="471">
        <v>300</v>
      </c>
      <c r="L44" s="471">
        <v>360</v>
      </c>
      <c r="M44" s="471">
        <v>420</v>
      </c>
      <c r="N44" s="471">
        <v>230</v>
      </c>
    </row>
    <row r="45" spans="1:14">
      <c r="A45" s="473" t="s">
        <v>327</v>
      </c>
      <c r="B45" s="507" t="s">
        <v>329</v>
      </c>
      <c r="C45" s="474" t="s">
        <v>483</v>
      </c>
      <c r="D45" s="471">
        <v>4580</v>
      </c>
      <c r="E45" s="471">
        <v>1200</v>
      </c>
      <c r="F45" s="471">
        <v>20</v>
      </c>
      <c r="G45" s="471">
        <v>1170</v>
      </c>
      <c r="H45" s="471">
        <v>2360</v>
      </c>
      <c r="I45" s="471">
        <v>1450</v>
      </c>
      <c r="J45" s="471">
        <v>910</v>
      </c>
      <c r="K45" s="471">
        <v>190</v>
      </c>
      <c r="L45" s="471">
        <v>470</v>
      </c>
      <c r="M45" s="471">
        <v>220</v>
      </c>
      <c r="N45" s="471">
        <v>140</v>
      </c>
    </row>
    <row r="46" spans="1:14">
      <c r="A46" s="473" t="s">
        <v>327</v>
      </c>
      <c r="B46" s="507" t="s">
        <v>329</v>
      </c>
      <c r="C46" s="474" t="s">
        <v>484</v>
      </c>
      <c r="D46" s="471">
        <v>10170</v>
      </c>
      <c r="E46" s="471">
        <v>2800</v>
      </c>
      <c r="F46" s="471">
        <v>100</v>
      </c>
      <c r="G46" s="471">
        <v>2710</v>
      </c>
      <c r="H46" s="471">
        <v>3040</v>
      </c>
      <c r="I46" s="471">
        <v>1700</v>
      </c>
      <c r="J46" s="471">
        <v>1340</v>
      </c>
      <c r="K46" s="471">
        <v>970</v>
      </c>
      <c r="L46" s="471">
        <v>2100</v>
      </c>
      <c r="M46" s="471">
        <v>780</v>
      </c>
      <c r="N46" s="471">
        <v>470</v>
      </c>
    </row>
    <row r="47" spans="1:14">
      <c r="A47" s="473" t="s">
        <v>327</v>
      </c>
      <c r="B47" s="507" t="s">
        <v>329</v>
      </c>
      <c r="C47" s="474" t="s">
        <v>485</v>
      </c>
      <c r="D47" s="471">
        <v>7680</v>
      </c>
      <c r="E47" s="471">
        <v>4450</v>
      </c>
      <c r="F47" s="471">
        <v>240</v>
      </c>
      <c r="G47" s="471">
        <v>4220</v>
      </c>
      <c r="H47" s="471">
        <v>1630</v>
      </c>
      <c r="I47" s="471">
        <v>1190</v>
      </c>
      <c r="J47" s="471">
        <v>440</v>
      </c>
      <c r="K47" s="471">
        <v>920</v>
      </c>
      <c r="L47" s="471">
        <v>450</v>
      </c>
      <c r="M47" s="471">
        <v>150</v>
      </c>
      <c r="N47" s="471">
        <v>80</v>
      </c>
    </row>
    <row r="48" spans="1:14">
      <c r="A48" s="473" t="s">
        <v>327</v>
      </c>
      <c r="B48" s="507" t="s">
        <v>329</v>
      </c>
      <c r="C48" s="474" t="s">
        <v>486</v>
      </c>
      <c r="D48" s="471">
        <v>5630</v>
      </c>
      <c r="E48" s="471">
        <v>3150</v>
      </c>
      <c r="F48" s="471">
        <v>100</v>
      </c>
      <c r="G48" s="471">
        <v>3050</v>
      </c>
      <c r="H48" s="471">
        <v>590</v>
      </c>
      <c r="I48" s="471">
        <v>510</v>
      </c>
      <c r="J48" s="471">
        <v>80</v>
      </c>
      <c r="K48" s="471">
        <v>1030</v>
      </c>
      <c r="L48" s="471">
        <v>590</v>
      </c>
      <c r="M48" s="471">
        <v>240</v>
      </c>
      <c r="N48" s="471">
        <v>40</v>
      </c>
    </row>
    <row r="49" spans="1:14">
      <c r="A49" s="473" t="s">
        <v>327</v>
      </c>
      <c r="B49" s="507" t="s">
        <v>329</v>
      </c>
      <c r="C49" s="474" t="s">
        <v>487</v>
      </c>
      <c r="D49" s="471">
        <v>1510</v>
      </c>
      <c r="E49" s="471">
        <v>1050</v>
      </c>
      <c r="F49" s="475" t="s">
        <v>58</v>
      </c>
      <c r="G49" s="471">
        <v>1050</v>
      </c>
      <c r="H49" s="471">
        <v>130</v>
      </c>
      <c r="I49" s="471">
        <v>40</v>
      </c>
      <c r="J49" s="471">
        <v>90</v>
      </c>
      <c r="K49" s="471">
        <v>200</v>
      </c>
      <c r="L49" s="471">
        <v>110</v>
      </c>
      <c r="M49" s="471">
        <v>20</v>
      </c>
      <c r="N49" s="475" t="s">
        <v>58</v>
      </c>
    </row>
    <row r="50" spans="1:14">
      <c r="A50" s="473" t="s">
        <v>327</v>
      </c>
      <c r="B50" s="507" t="s">
        <v>330</v>
      </c>
      <c r="C50" s="474" t="s">
        <v>480</v>
      </c>
      <c r="D50" s="471">
        <v>25350</v>
      </c>
      <c r="E50" s="471">
        <v>8050</v>
      </c>
      <c r="F50" s="471">
        <v>800</v>
      </c>
      <c r="G50" s="471">
        <v>7240</v>
      </c>
      <c r="H50" s="471">
        <v>7240</v>
      </c>
      <c r="I50" s="471">
        <v>4140</v>
      </c>
      <c r="J50" s="471">
        <v>3100</v>
      </c>
      <c r="K50" s="471">
        <v>2710</v>
      </c>
      <c r="L50" s="471">
        <v>3240</v>
      </c>
      <c r="M50" s="471">
        <v>2200</v>
      </c>
      <c r="N50" s="471">
        <v>1920</v>
      </c>
    </row>
    <row r="51" spans="1:14">
      <c r="A51" s="473" t="s">
        <v>327</v>
      </c>
      <c r="B51" s="507" t="s">
        <v>330</v>
      </c>
      <c r="C51" s="474" t="s">
        <v>481</v>
      </c>
      <c r="D51" s="471">
        <v>2180</v>
      </c>
      <c r="E51" s="471">
        <v>150</v>
      </c>
      <c r="F51" s="475" t="s">
        <v>58</v>
      </c>
      <c r="G51" s="471">
        <v>150</v>
      </c>
      <c r="H51" s="471">
        <v>590</v>
      </c>
      <c r="I51" s="471">
        <v>410</v>
      </c>
      <c r="J51" s="471">
        <v>190</v>
      </c>
      <c r="K51" s="471">
        <v>170</v>
      </c>
      <c r="L51" s="471">
        <v>350</v>
      </c>
      <c r="M51" s="471">
        <v>650</v>
      </c>
      <c r="N51" s="471">
        <v>270</v>
      </c>
    </row>
    <row r="52" spans="1:14">
      <c r="A52" s="473" t="s">
        <v>327</v>
      </c>
      <c r="B52" s="507" t="s">
        <v>330</v>
      </c>
      <c r="C52" s="474" t="s">
        <v>482</v>
      </c>
      <c r="D52" s="471">
        <v>3370</v>
      </c>
      <c r="E52" s="471">
        <v>570</v>
      </c>
      <c r="F52" s="471">
        <v>330</v>
      </c>
      <c r="G52" s="471">
        <v>240</v>
      </c>
      <c r="H52" s="471">
        <v>1710</v>
      </c>
      <c r="I52" s="471">
        <v>960</v>
      </c>
      <c r="J52" s="471">
        <v>750</v>
      </c>
      <c r="K52" s="471">
        <v>190</v>
      </c>
      <c r="L52" s="471">
        <v>280</v>
      </c>
      <c r="M52" s="471">
        <v>240</v>
      </c>
      <c r="N52" s="471">
        <v>380</v>
      </c>
    </row>
    <row r="53" spans="1:14">
      <c r="A53" s="473" t="s">
        <v>327</v>
      </c>
      <c r="B53" s="507" t="s">
        <v>330</v>
      </c>
      <c r="C53" s="474" t="s">
        <v>483</v>
      </c>
      <c r="D53" s="471">
        <v>4100</v>
      </c>
      <c r="E53" s="471">
        <v>940</v>
      </c>
      <c r="F53" s="471">
        <v>70</v>
      </c>
      <c r="G53" s="471">
        <v>870</v>
      </c>
      <c r="H53" s="471">
        <v>1680</v>
      </c>
      <c r="I53" s="471">
        <v>770</v>
      </c>
      <c r="J53" s="471">
        <v>910</v>
      </c>
      <c r="K53" s="471">
        <v>410</v>
      </c>
      <c r="L53" s="471">
        <v>330</v>
      </c>
      <c r="M53" s="471">
        <v>550</v>
      </c>
      <c r="N53" s="471">
        <v>180</v>
      </c>
    </row>
    <row r="54" spans="1:14">
      <c r="A54" s="473" t="s">
        <v>327</v>
      </c>
      <c r="B54" s="507" t="s">
        <v>330</v>
      </c>
      <c r="C54" s="474" t="s">
        <v>484</v>
      </c>
      <c r="D54" s="471">
        <v>7140</v>
      </c>
      <c r="E54" s="471">
        <v>2050</v>
      </c>
      <c r="F54" s="471">
        <v>170</v>
      </c>
      <c r="G54" s="471">
        <v>1880</v>
      </c>
      <c r="H54" s="471">
        <v>1630</v>
      </c>
      <c r="I54" s="471">
        <v>940</v>
      </c>
      <c r="J54" s="471">
        <v>690</v>
      </c>
      <c r="K54" s="471">
        <v>920</v>
      </c>
      <c r="L54" s="471">
        <v>1550</v>
      </c>
      <c r="M54" s="471">
        <v>410</v>
      </c>
      <c r="N54" s="471">
        <v>570</v>
      </c>
    </row>
    <row r="55" spans="1:14">
      <c r="A55" s="473" t="s">
        <v>327</v>
      </c>
      <c r="B55" s="507" t="s">
        <v>330</v>
      </c>
      <c r="C55" s="474" t="s">
        <v>485</v>
      </c>
      <c r="D55" s="471">
        <v>4680</v>
      </c>
      <c r="E55" s="471">
        <v>2300</v>
      </c>
      <c r="F55" s="471">
        <v>200</v>
      </c>
      <c r="G55" s="471">
        <v>2100</v>
      </c>
      <c r="H55" s="471">
        <v>1090</v>
      </c>
      <c r="I55" s="471">
        <v>740</v>
      </c>
      <c r="J55" s="471">
        <v>360</v>
      </c>
      <c r="K55" s="471">
        <v>470</v>
      </c>
      <c r="L55" s="471">
        <v>420</v>
      </c>
      <c r="M55" s="471">
        <v>140</v>
      </c>
      <c r="N55" s="471">
        <v>270</v>
      </c>
    </row>
    <row r="56" spans="1:14">
      <c r="A56" s="473" t="s">
        <v>327</v>
      </c>
      <c r="B56" s="507" t="s">
        <v>330</v>
      </c>
      <c r="C56" s="474" t="s">
        <v>486</v>
      </c>
      <c r="D56" s="471">
        <v>3260</v>
      </c>
      <c r="E56" s="471">
        <v>1820</v>
      </c>
      <c r="F56" s="471">
        <v>30</v>
      </c>
      <c r="G56" s="471">
        <v>1790</v>
      </c>
      <c r="H56" s="471">
        <v>430</v>
      </c>
      <c r="I56" s="471">
        <v>250</v>
      </c>
      <c r="J56" s="471">
        <v>190</v>
      </c>
      <c r="K56" s="471">
        <v>440</v>
      </c>
      <c r="L56" s="471">
        <v>210</v>
      </c>
      <c r="M56" s="471">
        <v>180</v>
      </c>
      <c r="N56" s="471">
        <v>180</v>
      </c>
    </row>
    <row r="57" spans="1:14">
      <c r="A57" s="473" t="s">
        <v>327</v>
      </c>
      <c r="B57" s="507" t="s">
        <v>330</v>
      </c>
      <c r="C57" s="474" t="s">
        <v>487</v>
      </c>
      <c r="D57" s="471">
        <v>570</v>
      </c>
      <c r="E57" s="471">
        <v>210</v>
      </c>
      <c r="F57" s="475" t="s">
        <v>58</v>
      </c>
      <c r="G57" s="471">
        <v>210</v>
      </c>
      <c r="H57" s="471">
        <v>80</v>
      </c>
      <c r="I57" s="471">
        <v>60</v>
      </c>
      <c r="J57" s="471">
        <v>20</v>
      </c>
      <c r="K57" s="471">
        <v>120</v>
      </c>
      <c r="L57" s="471">
        <v>60</v>
      </c>
      <c r="M57" s="471">
        <v>20</v>
      </c>
      <c r="N57" s="471">
        <v>60</v>
      </c>
    </row>
    <row r="58" spans="1:14">
      <c r="A58" s="473" t="s">
        <v>327</v>
      </c>
      <c r="B58" s="507" t="s">
        <v>331</v>
      </c>
      <c r="C58" s="474" t="s">
        <v>480</v>
      </c>
      <c r="D58" s="471">
        <v>24570</v>
      </c>
      <c r="E58" s="471">
        <v>8980</v>
      </c>
      <c r="F58" s="471">
        <v>1020</v>
      </c>
      <c r="G58" s="471">
        <v>7960</v>
      </c>
      <c r="H58" s="471">
        <v>6190</v>
      </c>
      <c r="I58" s="471">
        <v>4440</v>
      </c>
      <c r="J58" s="471">
        <v>1750</v>
      </c>
      <c r="K58" s="471">
        <v>2640</v>
      </c>
      <c r="L58" s="471">
        <v>2680</v>
      </c>
      <c r="M58" s="471">
        <v>1890</v>
      </c>
      <c r="N58" s="471">
        <v>2190</v>
      </c>
    </row>
    <row r="59" spans="1:14">
      <c r="A59" s="473" t="s">
        <v>327</v>
      </c>
      <c r="B59" s="507" t="s">
        <v>331</v>
      </c>
      <c r="C59" s="474" t="s">
        <v>481</v>
      </c>
      <c r="D59" s="471">
        <v>2070</v>
      </c>
      <c r="E59" s="471">
        <v>220</v>
      </c>
      <c r="F59" s="475" t="s">
        <v>58</v>
      </c>
      <c r="G59" s="471">
        <v>220</v>
      </c>
      <c r="H59" s="471">
        <v>700</v>
      </c>
      <c r="I59" s="471">
        <v>470</v>
      </c>
      <c r="J59" s="471">
        <v>230</v>
      </c>
      <c r="K59" s="471">
        <v>250</v>
      </c>
      <c r="L59" s="471">
        <v>80</v>
      </c>
      <c r="M59" s="471">
        <v>590</v>
      </c>
      <c r="N59" s="471">
        <v>220</v>
      </c>
    </row>
    <row r="60" spans="1:14">
      <c r="A60" s="473" t="s">
        <v>327</v>
      </c>
      <c r="B60" s="507" t="s">
        <v>331</v>
      </c>
      <c r="C60" s="474" t="s">
        <v>482</v>
      </c>
      <c r="D60" s="471">
        <v>2510</v>
      </c>
      <c r="E60" s="471">
        <v>320</v>
      </c>
      <c r="F60" s="475" t="s">
        <v>58</v>
      </c>
      <c r="G60" s="471">
        <v>320</v>
      </c>
      <c r="H60" s="471">
        <v>910</v>
      </c>
      <c r="I60" s="471">
        <v>730</v>
      </c>
      <c r="J60" s="471">
        <v>180</v>
      </c>
      <c r="K60" s="471">
        <v>200</v>
      </c>
      <c r="L60" s="471">
        <v>400</v>
      </c>
      <c r="M60" s="471">
        <v>340</v>
      </c>
      <c r="N60" s="471">
        <v>330</v>
      </c>
    </row>
    <row r="61" spans="1:14">
      <c r="A61" s="473" t="s">
        <v>327</v>
      </c>
      <c r="B61" s="507" t="s">
        <v>331</v>
      </c>
      <c r="C61" s="474" t="s">
        <v>483</v>
      </c>
      <c r="D61" s="471">
        <v>3850</v>
      </c>
      <c r="E61" s="471">
        <v>1340</v>
      </c>
      <c r="F61" s="471">
        <v>110</v>
      </c>
      <c r="G61" s="471">
        <v>1230</v>
      </c>
      <c r="H61" s="471">
        <v>1240</v>
      </c>
      <c r="I61" s="471">
        <v>810</v>
      </c>
      <c r="J61" s="471">
        <v>430</v>
      </c>
      <c r="K61" s="471">
        <v>330</v>
      </c>
      <c r="L61" s="471">
        <v>330</v>
      </c>
      <c r="M61" s="471">
        <v>240</v>
      </c>
      <c r="N61" s="471">
        <v>370</v>
      </c>
    </row>
    <row r="62" spans="1:14">
      <c r="A62" s="473" t="s">
        <v>327</v>
      </c>
      <c r="B62" s="507" t="s">
        <v>331</v>
      </c>
      <c r="C62" s="474" t="s">
        <v>484</v>
      </c>
      <c r="D62" s="471">
        <v>7750</v>
      </c>
      <c r="E62" s="471">
        <v>2960</v>
      </c>
      <c r="F62" s="471">
        <v>580</v>
      </c>
      <c r="G62" s="471">
        <v>2380</v>
      </c>
      <c r="H62" s="471">
        <v>1800</v>
      </c>
      <c r="I62" s="471">
        <v>1250</v>
      </c>
      <c r="J62" s="471">
        <v>550</v>
      </c>
      <c r="K62" s="471">
        <v>750</v>
      </c>
      <c r="L62" s="471">
        <v>1200</v>
      </c>
      <c r="M62" s="471">
        <v>520</v>
      </c>
      <c r="N62" s="471">
        <v>530</v>
      </c>
    </row>
    <row r="63" spans="1:14">
      <c r="A63" s="473" t="s">
        <v>327</v>
      </c>
      <c r="B63" s="507" t="s">
        <v>331</v>
      </c>
      <c r="C63" s="474" t="s">
        <v>485</v>
      </c>
      <c r="D63" s="471">
        <v>4290</v>
      </c>
      <c r="E63" s="471">
        <v>2290</v>
      </c>
      <c r="F63" s="471">
        <v>270</v>
      </c>
      <c r="G63" s="471">
        <v>2020</v>
      </c>
      <c r="H63" s="471">
        <v>800</v>
      </c>
      <c r="I63" s="471">
        <v>580</v>
      </c>
      <c r="J63" s="471">
        <v>220</v>
      </c>
      <c r="K63" s="471">
        <v>590</v>
      </c>
      <c r="L63" s="471">
        <v>260</v>
      </c>
      <c r="M63" s="471">
        <v>130</v>
      </c>
      <c r="N63" s="471">
        <v>230</v>
      </c>
    </row>
    <row r="64" spans="1:14">
      <c r="A64" s="473" t="s">
        <v>327</v>
      </c>
      <c r="B64" s="507" t="s">
        <v>331</v>
      </c>
      <c r="C64" s="474" t="s">
        <v>486</v>
      </c>
      <c r="D64" s="471">
        <v>3310</v>
      </c>
      <c r="E64" s="471">
        <v>1640</v>
      </c>
      <c r="F64" s="471">
        <v>40</v>
      </c>
      <c r="G64" s="471">
        <v>1600</v>
      </c>
      <c r="H64" s="471">
        <v>470</v>
      </c>
      <c r="I64" s="471">
        <v>400</v>
      </c>
      <c r="J64" s="471">
        <v>80</v>
      </c>
      <c r="K64" s="471">
        <v>440</v>
      </c>
      <c r="L64" s="471">
        <v>270</v>
      </c>
      <c r="M64" s="471">
        <v>70</v>
      </c>
      <c r="N64" s="471">
        <v>420</v>
      </c>
    </row>
    <row r="65" spans="1:14">
      <c r="A65" s="473" t="s">
        <v>327</v>
      </c>
      <c r="B65" s="507" t="s">
        <v>331</v>
      </c>
      <c r="C65" s="474" t="s">
        <v>487</v>
      </c>
      <c r="D65" s="471">
        <v>230</v>
      </c>
      <c r="E65" s="471">
        <v>70</v>
      </c>
      <c r="F65" s="471">
        <v>20</v>
      </c>
      <c r="G65" s="471">
        <v>50</v>
      </c>
      <c r="H65" s="471">
        <v>50</v>
      </c>
      <c r="I65" s="471">
        <v>50</v>
      </c>
      <c r="J65" s="475" t="s">
        <v>58</v>
      </c>
      <c r="K65" s="471">
        <v>50</v>
      </c>
      <c r="L65" s="471">
        <v>60</v>
      </c>
      <c r="M65" s="475" t="s">
        <v>58</v>
      </c>
      <c r="N65" s="475" t="s">
        <v>58</v>
      </c>
    </row>
    <row r="66" spans="1:14">
      <c r="A66" s="473" t="s">
        <v>327</v>
      </c>
      <c r="B66" s="507" t="s">
        <v>332</v>
      </c>
      <c r="C66" s="474" t="s">
        <v>480</v>
      </c>
      <c r="D66" s="471">
        <v>47390</v>
      </c>
      <c r="E66" s="471">
        <v>19050</v>
      </c>
      <c r="F66" s="471">
        <v>3340</v>
      </c>
      <c r="G66" s="471">
        <v>15710</v>
      </c>
      <c r="H66" s="471">
        <v>15110</v>
      </c>
      <c r="I66" s="471">
        <v>9940</v>
      </c>
      <c r="J66" s="471">
        <v>5170</v>
      </c>
      <c r="K66" s="471">
        <v>6430</v>
      </c>
      <c r="L66" s="471">
        <v>3140</v>
      </c>
      <c r="M66" s="471">
        <v>1670</v>
      </c>
      <c r="N66" s="471">
        <v>1990</v>
      </c>
    </row>
    <row r="67" spans="1:14">
      <c r="A67" s="473" t="s">
        <v>327</v>
      </c>
      <c r="B67" s="507" t="s">
        <v>332</v>
      </c>
      <c r="C67" s="474" t="s">
        <v>481</v>
      </c>
      <c r="D67" s="471">
        <v>1820</v>
      </c>
      <c r="E67" s="471">
        <v>410</v>
      </c>
      <c r="F67" s="471">
        <v>10</v>
      </c>
      <c r="G67" s="471">
        <v>390</v>
      </c>
      <c r="H67" s="471">
        <v>620</v>
      </c>
      <c r="I67" s="471">
        <v>420</v>
      </c>
      <c r="J67" s="471">
        <v>200</v>
      </c>
      <c r="K67" s="471">
        <v>240</v>
      </c>
      <c r="L67" s="471">
        <v>110</v>
      </c>
      <c r="M67" s="471">
        <v>320</v>
      </c>
      <c r="N67" s="471">
        <v>120</v>
      </c>
    </row>
    <row r="68" spans="1:14">
      <c r="A68" s="473" t="s">
        <v>327</v>
      </c>
      <c r="B68" s="507" t="s">
        <v>332</v>
      </c>
      <c r="C68" s="474" t="s">
        <v>482</v>
      </c>
      <c r="D68" s="471">
        <v>10910</v>
      </c>
      <c r="E68" s="471">
        <v>2730</v>
      </c>
      <c r="F68" s="471">
        <v>1560</v>
      </c>
      <c r="G68" s="471">
        <v>1170</v>
      </c>
      <c r="H68" s="471">
        <v>5160</v>
      </c>
      <c r="I68" s="471">
        <v>3670</v>
      </c>
      <c r="J68" s="471">
        <v>1490</v>
      </c>
      <c r="K68" s="471">
        <v>1390</v>
      </c>
      <c r="L68" s="471">
        <v>310</v>
      </c>
      <c r="M68" s="471">
        <v>600</v>
      </c>
      <c r="N68" s="471">
        <v>710</v>
      </c>
    </row>
    <row r="69" spans="1:14">
      <c r="A69" s="473" t="s">
        <v>327</v>
      </c>
      <c r="B69" s="507" t="s">
        <v>332</v>
      </c>
      <c r="C69" s="474" t="s">
        <v>483</v>
      </c>
      <c r="D69" s="471">
        <v>8970</v>
      </c>
      <c r="E69" s="471">
        <v>3030</v>
      </c>
      <c r="F69" s="471">
        <v>1390</v>
      </c>
      <c r="G69" s="471">
        <v>1640</v>
      </c>
      <c r="H69" s="471">
        <v>3840</v>
      </c>
      <c r="I69" s="471">
        <v>2490</v>
      </c>
      <c r="J69" s="471">
        <v>1350</v>
      </c>
      <c r="K69" s="471">
        <v>1020</v>
      </c>
      <c r="L69" s="471">
        <v>480</v>
      </c>
      <c r="M69" s="471">
        <v>230</v>
      </c>
      <c r="N69" s="471">
        <v>370</v>
      </c>
    </row>
    <row r="70" spans="1:14">
      <c r="A70" s="473" t="s">
        <v>327</v>
      </c>
      <c r="B70" s="507" t="s">
        <v>332</v>
      </c>
      <c r="C70" s="474" t="s">
        <v>484</v>
      </c>
      <c r="D70" s="471">
        <v>8490</v>
      </c>
      <c r="E70" s="471">
        <v>3480</v>
      </c>
      <c r="F70" s="471">
        <v>210</v>
      </c>
      <c r="G70" s="471">
        <v>3270</v>
      </c>
      <c r="H70" s="471">
        <v>2400</v>
      </c>
      <c r="I70" s="471">
        <v>1260</v>
      </c>
      <c r="J70" s="471">
        <v>1140</v>
      </c>
      <c r="K70" s="471">
        <v>970</v>
      </c>
      <c r="L70" s="471">
        <v>1000</v>
      </c>
      <c r="M70" s="471">
        <v>260</v>
      </c>
      <c r="N70" s="471">
        <v>380</v>
      </c>
    </row>
    <row r="71" spans="1:14">
      <c r="A71" s="473" t="s">
        <v>327</v>
      </c>
      <c r="B71" s="507" t="s">
        <v>332</v>
      </c>
      <c r="C71" s="474" t="s">
        <v>485</v>
      </c>
      <c r="D71" s="471">
        <v>7660</v>
      </c>
      <c r="E71" s="471">
        <v>4480</v>
      </c>
      <c r="F71" s="471">
        <v>70</v>
      </c>
      <c r="G71" s="471">
        <v>4410</v>
      </c>
      <c r="H71" s="471">
        <v>1320</v>
      </c>
      <c r="I71" s="471">
        <v>960</v>
      </c>
      <c r="J71" s="471">
        <v>360</v>
      </c>
      <c r="K71" s="471">
        <v>1240</v>
      </c>
      <c r="L71" s="471">
        <v>340</v>
      </c>
      <c r="M71" s="471">
        <v>150</v>
      </c>
      <c r="N71" s="471">
        <v>140</v>
      </c>
    </row>
    <row r="72" spans="1:14">
      <c r="A72" s="473" t="s">
        <v>327</v>
      </c>
      <c r="B72" s="507" t="s">
        <v>332</v>
      </c>
      <c r="C72" s="474" t="s">
        <v>486</v>
      </c>
      <c r="D72" s="471">
        <v>6870</v>
      </c>
      <c r="E72" s="471">
        <v>3740</v>
      </c>
      <c r="F72" s="471">
        <v>90</v>
      </c>
      <c r="G72" s="471">
        <v>3650</v>
      </c>
      <c r="H72" s="471">
        <v>1190</v>
      </c>
      <c r="I72" s="471">
        <v>760</v>
      </c>
      <c r="J72" s="471">
        <v>430</v>
      </c>
      <c r="K72" s="471">
        <v>1190</v>
      </c>
      <c r="L72" s="471">
        <v>570</v>
      </c>
      <c r="M72" s="471">
        <v>80</v>
      </c>
      <c r="N72" s="471">
        <v>100</v>
      </c>
    </row>
    <row r="73" spans="1:14">
      <c r="A73" s="473" t="s">
        <v>327</v>
      </c>
      <c r="B73" s="507" t="s">
        <v>332</v>
      </c>
      <c r="C73" s="474" t="s">
        <v>487</v>
      </c>
      <c r="D73" s="471">
        <v>1740</v>
      </c>
      <c r="E73" s="471">
        <v>1010</v>
      </c>
      <c r="F73" s="475" t="s">
        <v>58</v>
      </c>
      <c r="G73" s="471">
        <v>1010</v>
      </c>
      <c r="H73" s="471">
        <v>190</v>
      </c>
      <c r="I73" s="471">
        <v>130</v>
      </c>
      <c r="J73" s="471">
        <v>60</v>
      </c>
      <c r="K73" s="471">
        <v>310</v>
      </c>
      <c r="L73" s="471">
        <v>200</v>
      </c>
      <c r="M73" s="471">
        <v>20</v>
      </c>
      <c r="N73" s="471">
        <v>20</v>
      </c>
    </row>
    <row r="74" spans="1:14">
      <c r="A74" s="473" t="s">
        <v>327</v>
      </c>
      <c r="B74" s="507" t="s">
        <v>333</v>
      </c>
      <c r="C74" s="474" t="s">
        <v>480</v>
      </c>
      <c r="D74" s="471">
        <v>61810</v>
      </c>
      <c r="E74" s="471">
        <v>24620</v>
      </c>
      <c r="F74" s="471">
        <v>2600</v>
      </c>
      <c r="G74" s="471">
        <v>22020</v>
      </c>
      <c r="H74" s="471">
        <v>17760</v>
      </c>
      <c r="I74" s="471">
        <v>11730</v>
      </c>
      <c r="J74" s="471">
        <v>6030</v>
      </c>
      <c r="K74" s="471">
        <v>10660</v>
      </c>
      <c r="L74" s="471">
        <v>3690</v>
      </c>
      <c r="M74" s="471">
        <v>2850</v>
      </c>
      <c r="N74" s="471">
        <v>2240</v>
      </c>
    </row>
    <row r="75" spans="1:14">
      <c r="A75" s="473" t="s">
        <v>327</v>
      </c>
      <c r="B75" s="507" t="s">
        <v>333</v>
      </c>
      <c r="C75" s="474" t="s">
        <v>481</v>
      </c>
      <c r="D75" s="471">
        <v>4670</v>
      </c>
      <c r="E75" s="471">
        <v>1170</v>
      </c>
      <c r="F75" s="471">
        <v>140</v>
      </c>
      <c r="G75" s="471">
        <v>1030</v>
      </c>
      <c r="H75" s="471">
        <v>1830</v>
      </c>
      <c r="I75" s="471">
        <v>1390</v>
      </c>
      <c r="J75" s="471">
        <v>440</v>
      </c>
      <c r="K75" s="471">
        <v>510</v>
      </c>
      <c r="L75" s="471">
        <v>160</v>
      </c>
      <c r="M75" s="471">
        <v>700</v>
      </c>
      <c r="N75" s="471">
        <v>290</v>
      </c>
    </row>
    <row r="76" spans="1:14">
      <c r="A76" s="473" t="s">
        <v>327</v>
      </c>
      <c r="B76" s="507" t="s">
        <v>333</v>
      </c>
      <c r="C76" s="474" t="s">
        <v>482</v>
      </c>
      <c r="D76" s="471">
        <v>9820</v>
      </c>
      <c r="E76" s="471">
        <v>2480</v>
      </c>
      <c r="F76" s="471">
        <v>570</v>
      </c>
      <c r="G76" s="471">
        <v>1910</v>
      </c>
      <c r="H76" s="471">
        <v>4410</v>
      </c>
      <c r="I76" s="471">
        <v>2970</v>
      </c>
      <c r="J76" s="471">
        <v>1450</v>
      </c>
      <c r="K76" s="471">
        <v>1150</v>
      </c>
      <c r="L76" s="471">
        <v>440</v>
      </c>
      <c r="M76" s="471">
        <v>860</v>
      </c>
      <c r="N76" s="471">
        <v>480</v>
      </c>
    </row>
    <row r="77" spans="1:14">
      <c r="A77" s="473" t="s">
        <v>327</v>
      </c>
      <c r="B77" s="507" t="s">
        <v>333</v>
      </c>
      <c r="C77" s="474" t="s">
        <v>483</v>
      </c>
      <c r="D77" s="471">
        <v>11920</v>
      </c>
      <c r="E77" s="471">
        <v>4140</v>
      </c>
      <c r="F77" s="471">
        <v>660</v>
      </c>
      <c r="G77" s="471">
        <v>3480</v>
      </c>
      <c r="H77" s="471">
        <v>4720</v>
      </c>
      <c r="I77" s="471">
        <v>3130</v>
      </c>
      <c r="J77" s="471">
        <v>1590</v>
      </c>
      <c r="K77" s="471">
        <v>1270</v>
      </c>
      <c r="L77" s="471">
        <v>590</v>
      </c>
      <c r="M77" s="471">
        <v>660</v>
      </c>
      <c r="N77" s="471">
        <v>530</v>
      </c>
    </row>
    <row r="78" spans="1:14">
      <c r="A78" s="473" t="s">
        <v>327</v>
      </c>
      <c r="B78" s="507" t="s">
        <v>333</v>
      </c>
      <c r="C78" s="474" t="s">
        <v>484</v>
      </c>
      <c r="D78" s="471">
        <v>11910</v>
      </c>
      <c r="E78" s="471">
        <v>5870</v>
      </c>
      <c r="F78" s="471">
        <v>860</v>
      </c>
      <c r="G78" s="471">
        <v>5010</v>
      </c>
      <c r="H78" s="471">
        <v>2760</v>
      </c>
      <c r="I78" s="471">
        <v>1610</v>
      </c>
      <c r="J78" s="471">
        <v>1150</v>
      </c>
      <c r="K78" s="471">
        <v>1450</v>
      </c>
      <c r="L78" s="471">
        <v>1160</v>
      </c>
      <c r="M78" s="471">
        <v>230</v>
      </c>
      <c r="N78" s="471">
        <v>440</v>
      </c>
    </row>
    <row r="79" spans="1:14">
      <c r="A79" s="473" t="s">
        <v>327</v>
      </c>
      <c r="B79" s="507" t="s">
        <v>333</v>
      </c>
      <c r="C79" s="474" t="s">
        <v>485</v>
      </c>
      <c r="D79" s="471">
        <v>10810</v>
      </c>
      <c r="E79" s="471">
        <v>5890</v>
      </c>
      <c r="F79" s="471">
        <v>220</v>
      </c>
      <c r="G79" s="471">
        <v>5680</v>
      </c>
      <c r="H79" s="471">
        <v>2030</v>
      </c>
      <c r="I79" s="471">
        <v>1210</v>
      </c>
      <c r="J79" s="471">
        <v>830</v>
      </c>
      <c r="K79" s="471">
        <v>2000</v>
      </c>
      <c r="L79" s="471">
        <v>530</v>
      </c>
      <c r="M79" s="471">
        <v>110</v>
      </c>
      <c r="N79" s="471">
        <v>240</v>
      </c>
    </row>
    <row r="80" spans="1:14">
      <c r="A80" s="473" t="s">
        <v>327</v>
      </c>
      <c r="B80" s="507" t="s">
        <v>333</v>
      </c>
      <c r="C80" s="474" t="s">
        <v>486</v>
      </c>
      <c r="D80" s="471">
        <v>10180</v>
      </c>
      <c r="E80" s="471">
        <v>4240</v>
      </c>
      <c r="F80" s="471">
        <v>120</v>
      </c>
      <c r="G80" s="471">
        <v>4120</v>
      </c>
      <c r="H80" s="471">
        <v>1370</v>
      </c>
      <c r="I80" s="471">
        <v>1020</v>
      </c>
      <c r="J80" s="471">
        <v>350</v>
      </c>
      <c r="K80" s="471">
        <v>3610</v>
      </c>
      <c r="L80" s="471">
        <v>640</v>
      </c>
      <c r="M80" s="471">
        <v>220</v>
      </c>
      <c r="N80" s="471">
        <v>110</v>
      </c>
    </row>
    <row r="81" spans="1:14">
      <c r="A81" s="473" t="s">
        <v>327</v>
      </c>
      <c r="B81" s="507" t="s">
        <v>333</v>
      </c>
      <c r="C81" s="474" t="s">
        <v>487</v>
      </c>
      <c r="D81" s="471">
        <v>1670</v>
      </c>
      <c r="E81" s="471">
        <v>590</v>
      </c>
      <c r="F81" s="471">
        <v>40</v>
      </c>
      <c r="G81" s="471">
        <v>550</v>
      </c>
      <c r="H81" s="471">
        <v>280</v>
      </c>
      <c r="I81" s="471">
        <v>170</v>
      </c>
      <c r="J81" s="471">
        <v>110</v>
      </c>
      <c r="K81" s="471">
        <v>580</v>
      </c>
      <c r="L81" s="471">
        <v>170</v>
      </c>
      <c r="M81" s="475" t="s">
        <v>58</v>
      </c>
      <c r="N81" s="471">
        <v>50</v>
      </c>
    </row>
    <row r="82" spans="1:14">
      <c r="A82" s="473" t="s">
        <v>327</v>
      </c>
      <c r="B82" s="507" t="s">
        <v>334</v>
      </c>
      <c r="C82" s="474" t="s">
        <v>480</v>
      </c>
      <c r="D82" s="471">
        <v>63970</v>
      </c>
      <c r="E82" s="471">
        <v>21940</v>
      </c>
      <c r="F82" s="471">
        <v>1800</v>
      </c>
      <c r="G82" s="471">
        <v>20140</v>
      </c>
      <c r="H82" s="471">
        <v>15340</v>
      </c>
      <c r="I82" s="471">
        <v>10540</v>
      </c>
      <c r="J82" s="471">
        <v>4800</v>
      </c>
      <c r="K82" s="471">
        <v>12460</v>
      </c>
      <c r="L82" s="471">
        <v>6240</v>
      </c>
      <c r="M82" s="471">
        <v>3500</v>
      </c>
      <c r="N82" s="471">
        <v>4490</v>
      </c>
    </row>
    <row r="83" spans="1:14">
      <c r="A83" s="473" t="s">
        <v>327</v>
      </c>
      <c r="B83" s="507" t="s">
        <v>334</v>
      </c>
      <c r="C83" s="474" t="s">
        <v>481</v>
      </c>
      <c r="D83" s="471">
        <v>3490</v>
      </c>
      <c r="E83" s="471">
        <v>420</v>
      </c>
      <c r="F83" s="471">
        <v>20</v>
      </c>
      <c r="G83" s="471">
        <v>400</v>
      </c>
      <c r="H83" s="471">
        <v>680</v>
      </c>
      <c r="I83" s="471">
        <v>530</v>
      </c>
      <c r="J83" s="471">
        <v>150</v>
      </c>
      <c r="K83" s="471">
        <v>540</v>
      </c>
      <c r="L83" s="471">
        <v>270</v>
      </c>
      <c r="M83" s="471">
        <v>1090</v>
      </c>
      <c r="N83" s="471">
        <v>490</v>
      </c>
    </row>
    <row r="84" spans="1:14">
      <c r="A84" s="473" t="s">
        <v>327</v>
      </c>
      <c r="B84" s="507" t="s">
        <v>334</v>
      </c>
      <c r="C84" s="474" t="s">
        <v>482</v>
      </c>
      <c r="D84" s="471">
        <v>9780</v>
      </c>
      <c r="E84" s="471">
        <v>2930</v>
      </c>
      <c r="F84" s="471">
        <v>830</v>
      </c>
      <c r="G84" s="471">
        <v>2090</v>
      </c>
      <c r="H84" s="471">
        <v>3130</v>
      </c>
      <c r="I84" s="471">
        <v>2010</v>
      </c>
      <c r="J84" s="471">
        <v>1110</v>
      </c>
      <c r="K84" s="471">
        <v>1440</v>
      </c>
      <c r="L84" s="471">
        <v>610</v>
      </c>
      <c r="M84" s="471">
        <v>990</v>
      </c>
      <c r="N84" s="471">
        <v>690</v>
      </c>
    </row>
    <row r="85" spans="1:14">
      <c r="A85" s="473" t="s">
        <v>327</v>
      </c>
      <c r="B85" s="507" t="s">
        <v>334</v>
      </c>
      <c r="C85" s="474" t="s">
        <v>483</v>
      </c>
      <c r="D85" s="471">
        <v>12320</v>
      </c>
      <c r="E85" s="471">
        <v>4130</v>
      </c>
      <c r="F85" s="471">
        <v>120</v>
      </c>
      <c r="G85" s="471">
        <v>4010</v>
      </c>
      <c r="H85" s="471">
        <v>3890</v>
      </c>
      <c r="I85" s="471">
        <v>2660</v>
      </c>
      <c r="J85" s="471">
        <v>1220</v>
      </c>
      <c r="K85" s="471">
        <v>1510</v>
      </c>
      <c r="L85" s="471">
        <v>1200</v>
      </c>
      <c r="M85" s="471">
        <v>570</v>
      </c>
      <c r="N85" s="471">
        <v>1020</v>
      </c>
    </row>
    <row r="86" spans="1:14">
      <c r="A86" s="473" t="s">
        <v>327</v>
      </c>
      <c r="B86" s="507" t="s">
        <v>334</v>
      </c>
      <c r="C86" s="474" t="s">
        <v>484</v>
      </c>
      <c r="D86" s="471">
        <v>15760</v>
      </c>
      <c r="E86" s="471">
        <v>6140</v>
      </c>
      <c r="F86" s="471">
        <v>700</v>
      </c>
      <c r="G86" s="471">
        <v>5440</v>
      </c>
      <c r="H86" s="471">
        <v>4580</v>
      </c>
      <c r="I86" s="471">
        <v>3090</v>
      </c>
      <c r="J86" s="471">
        <v>1490</v>
      </c>
      <c r="K86" s="471">
        <v>2170</v>
      </c>
      <c r="L86" s="471">
        <v>1670</v>
      </c>
      <c r="M86" s="471">
        <v>390</v>
      </c>
      <c r="N86" s="471">
        <v>820</v>
      </c>
    </row>
    <row r="87" spans="1:14">
      <c r="A87" s="473" t="s">
        <v>327</v>
      </c>
      <c r="B87" s="507" t="s">
        <v>334</v>
      </c>
      <c r="C87" s="474" t="s">
        <v>485</v>
      </c>
      <c r="D87" s="471">
        <v>10970</v>
      </c>
      <c r="E87" s="471">
        <v>4650</v>
      </c>
      <c r="F87" s="471">
        <v>60</v>
      </c>
      <c r="G87" s="471">
        <v>4590</v>
      </c>
      <c r="H87" s="471">
        <v>2000</v>
      </c>
      <c r="I87" s="471">
        <v>1500</v>
      </c>
      <c r="J87" s="471">
        <v>500</v>
      </c>
      <c r="K87" s="471">
        <v>2680</v>
      </c>
      <c r="L87" s="471">
        <v>1010</v>
      </c>
      <c r="M87" s="471">
        <v>180</v>
      </c>
      <c r="N87" s="471">
        <v>460</v>
      </c>
    </row>
    <row r="88" spans="1:14">
      <c r="A88" s="473" t="s">
        <v>327</v>
      </c>
      <c r="B88" s="507" t="s">
        <v>334</v>
      </c>
      <c r="C88" s="474" t="s">
        <v>486</v>
      </c>
      <c r="D88" s="471">
        <v>8750</v>
      </c>
      <c r="E88" s="471">
        <v>3100</v>
      </c>
      <c r="F88" s="471">
        <v>50</v>
      </c>
      <c r="G88" s="471">
        <v>3060</v>
      </c>
      <c r="H88" s="471">
        <v>470</v>
      </c>
      <c r="I88" s="471">
        <v>340</v>
      </c>
      <c r="J88" s="471">
        <v>120</v>
      </c>
      <c r="K88" s="471">
        <v>3200</v>
      </c>
      <c r="L88" s="471">
        <v>1130</v>
      </c>
      <c r="M88" s="471">
        <v>70</v>
      </c>
      <c r="N88" s="471">
        <v>780</v>
      </c>
    </row>
    <row r="89" spans="1:14">
      <c r="A89" s="473" t="s">
        <v>327</v>
      </c>
      <c r="B89" s="507" t="s">
        <v>334</v>
      </c>
      <c r="C89" s="474" t="s">
        <v>487</v>
      </c>
      <c r="D89" s="471">
        <v>1360</v>
      </c>
      <c r="E89" s="471">
        <v>330</v>
      </c>
      <c r="F89" s="475" t="s">
        <v>58</v>
      </c>
      <c r="G89" s="471">
        <v>330</v>
      </c>
      <c r="H89" s="471">
        <v>100</v>
      </c>
      <c r="I89" s="471">
        <v>50</v>
      </c>
      <c r="J89" s="471">
        <v>50</v>
      </c>
      <c r="K89" s="471">
        <v>770</v>
      </c>
      <c r="L89" s="471">
        <v>140</v>
      </c>
      <c r="M89" s="475" t="s">
        <v>58</v>
      </c>
      <c r="N89" s="471">
        <v>20</v>
      </c>
    </row>
    <row r="90" spans="1:14">
      <c r="A90" s="473" t="s">
        <v>327</v>
      </c>
      <c r="B90" s="507" t="s">
        <v>335</v>
      </c>
      <c r="C90" s="474" t="s">
        <v>480</v>
      </c>
      <c r="D90" s="471">
        <v>32910</v>
      </c>
      <c r="E90" s="471">
        <v>16770</v>
      </c>
      <c r="F90" s="471">
        <v>1070</v>
      </c>
      <c r="G90" s="471">
        <v>15710</v>
      </c>
      <c r="H90" s="471">
        <v>9870</v>
      </c>
      <c r="I90" s="471">
        <v>5680</v>
      </c>
      <c r="J90" s="471">
        <v>4190</v>
      </c>
      <c r="K90" s="471">
        <v>1650</v>
      </c>
      <c r="L90" s="471">
        <v>1230</v>
      </c>
      <c r="M90" s="471">
        <v>1690</v>
      </c>
      <c r="N90" s="471">
        <v>1710</v>
      </c>
    </row>
    <row r="91" spans="1:14">
      <c r="A91" s="473" t="s">
        <v>327</v>
      </c>
      <c r="B91" s="507" t="s">
        <v>335</v>
      </c>
      <c r="C91" s="474" t="s">
        <v>481</v>
      </c>
      <c r="D91" s="471">
        <v>1360</v>
      </c>
      <c r="E91" s="471">
        <v>110</v>
      </c>
      <c r="F91" s="471">
        <v>20</v>
      </c>
      <c r="G91" s="471">
        <v>90</v>
      </c>
      <c r="H91" s="471">
        <v>410</v>
      </c>
      <c r="I91" s="471">
        <v>200</v>
      </c>
      <c r="J91" s="471">
        <v>210</v>
      </c>
      <c r="K91" s="471">
        <v>70</v>
      </c>
      <c r="L91" s="475" t="s">
        <v>58</v>
      </c>
      <c r="M91" s="471">
        <v>500</v>
      </c>
      <c r="N91" s="471">
        <v>280</v>
      </c>
    </row>
    <row r="92" spans="1:14">
      <c r="A92" s="473" t="s">
        <v>327</v>
      </c>
      <c r="B92" s="507" t="s">
        <v>335</v>
      </c>
      <c r="C92" s="474" t="s">
        <v>482</v>
      </c>
      <c r="D92" s="471">
        <v>3120</v>
      </c>
      <c r="E92" s="471">
        <v>680</v>
      </c>
      <c r="F92" s="471">
        <v>360</v>
      </c>
      <c r="G92" s="471">
        <v>310</v>
      </c>
      <c r="H92" s="471">
        <v>1760</v>
      </c>
      <c r="I92" s="471">
        <v>990</v>
      </c>
      <c r="J92" s="471">
        <v>770</v>
      </c>
      <c r="K92" s="471">
        <v>40</v>
      </c>
      <c r="L92" s="471">
        <v>130</v>
      </c>
      <c r="M92" s="471">
        <v>300</v>
      </c>
      <c r="N92" s="471">
        <v>220</v>
      </c>
    </row>
    <row r="93" spans="1:14">
      <c r="A93" s="473" t="s">
        <v>327</v>
      </c>
      <c r="B93" s="507" t="s">
        <v>335</v>
      </c>
      <c r="C93" s="474" t="s">
        <v>483</v>
      </c>
      <c r="D93" s="471">
        <v>5230</v>
      </c>
      <c r="E93" s="471">
        <v>1610</v>
      </c>
      <c r="F93" s="471">
        <v>490</v>
      </c>
      <c r="G93" s="471">
        <v>1110</v>
      </c>
      <c r="H93" s="471">
        <v>2790</v>
      </c>
      <c r="I93" s="471">
        <v>1540</v>
      </c>
      <c r="J93" s="471">
        <v>1250</v>
      </c>
      <c r="K93" s="471">
        <v>80</v>
      </c>
      <c r="L93" s="471">
        <v>120</v>
      </c>
      <c r="M93" s="471">
        <v>360</v>
      </c>
      <c r="N93" s="471">
        <v>260</v>
      </c>
    </row>
    <row r="94" spans="1:14">
      <c r="A94" s="473" t="s">
        <v>327</v>
      </c>
      <c r="B94" s="507" t="s">
        <v>335</v>
      </c>
      <c r="C94" s="474" t="s">
        <v>484</v>
      </c>
      <c r="D94" s="471">
        <v>5730</v>
      </c>
      <c r="E94" s="471">
        <v>2650</v>
      </c>
      <c r="F94" s="471">
        <v>60</v>
      </c>
      <c r="G94" s="471">
        <v>2590</v>
      </c>
      <c r="H94" s="471">
        <v>1470</v>
      </c>
      <c r="I94" s="471">
        <v>880</v>
      </c>
      <c r="J94" s="471">
        <v>590</v>
      </c>
      <c r="K94" s="471">
        <v>290</v>
      </c>
      <c r="L94" s="471">
        <v>660</v>
      </c>
      <c r="M94" s="471">
        <v>270</v>
      </c>
      <c r="N94" s="471">
        <v>390</v>
      </c>
    </row>
    <row r="95" spans="1:14">
      <c r="A95" s="473" t="s">
        <v>327</v>
      </c>
      <c r="B95" s="507" t="s">
        <v>335</v>
      </c>
      <c r="C95" s="474" t="s">
        <v>485</v>
      </c>
      <c r="D95" s="471">
        <v>8390</v>
      </c>
      <c r="E95" s="471">
        <v>5320</v>
      </c>
      <c r="F95" s="471">
        <v>50</v>
      </c>
      <c r="G95" s="471">
        <v>5280</v>
      </c>
      <c r="H95" s="471">
        <v>2100</v>
      </c>
      <c r="I95" s="471">
        <v>1320</v>
      </c>
      <c r="J95" s="471">
        <v>770</v>
      </c>
      <c r="K95" s="471">
        <v>470</v>
      </c>
      <c r="L95" s="471">
        <v>70</v>
      </c>
      <c r="M95" s="471">
        <v>140</v>
      </c>
      <c r="N95" s="471">
        <v>290</v>
      </c>
    </row>
    <row r="96" spans="1:14">
      <c r="A96" s="473" t="s">
        <v>327</v>
      </c>
      <c r="B96" s="507" t="s">
        <v>335</v>
      </c>
      <c r="C96" s="474" t="s">
        <v>486</v>
      </c>
      <c r="D96" s="471">
        <v>8320</v>
      </c>
      <c r="E96" s="471">
        <v>6140</v>
      </c>
      <c r="F96" s="471">
        <v>60</v>
      </c>
      <c r="G96" s="471">
        <v>6080</v>
      </c>
      <c r="H96" s="471">
        <v>1190</v>
      </c>
      <c r="I96" s="471">
        <v>600</v>
      </c>
      <c r="J96" s="471">
        <v>590</v>
      </c>
      <c r="K96" s="471">
        <v>510</v>
      </c>
      <c r="L96" s="471">
        <v>190</v>
      </c>
      <c r="M96" s="471">
        <v>80</v>
      </c>
      <c r="N96" s="471">
        <v>210</v>
      </c>
    </row>
    <row r="97" spans="1:14">
      <c r="A97" s="473" t="s">
        <v>327</v>
      </c>
      <c r="B97" s="507" t="s">
        <v>335</v>
      </c>
      <c r="C97" s="474" t="s">
        <v>487</v>
      </c>
      <c r="D97" s="471">
        <v>430</v>
      </c>
      <c r="E97" s="471">
        <v>220</v>
      </c>
      <c r="F97" s="475" t="s">
        <v>58</v>
      </c>
      <c r="G97" s="471">
        <v>220</v>
      </c>
      <c r="H97" s="471">
        <v>10</v>
      </c>
      <c r="I97" s="471">
        <v>10</v>
      </c>
      <c r="J97" s="475" t="s">
        <v>58</v>
      </c>
      <c r="K97" s="471">
        <v>100</v>
      </c>
      <c r="L97" s="471">
        <v>30</v>
      </c>
      <c r="M97" s="471">
        <v>40</v>
      </c>
      <c r="N97" s="471">
        <v>20</v>
      </c>
    </row>
    <row r="98" spans="1:14">
      <c r="A98" s="473" t="s">
        <v>327</v>
      </c>
      <c r="B98" s="507" t="s">
        <v>336</v>
      </c>
      <c r="C98" s="474" t="s">
        <v>480</v>
      </c>
      <c r="D98" s="471">
        <v>72220</v>
      </c>
      <c r="E98" s="471">
        <v>29840</v>
      </c>
      <c r="F98" s="471">
        <v>9400</v>
      </c>
      <c r="G98" s="471">
        <v>20440</v>
      </c>
      <c r="H98" s="471">
        <v>13900</v>
      </c>
      <c r="I98" s="471">
        <v>10330</v>
      </c>
      <c r="J98" s="471">
        <v>3560</v>
      </c>
      <c r="K98" s="471">
        <v>16050</v>
      </c>
      <c r="L98" s="471">
        <v>4220</v>
      </c>
      <c r="M98" s="471">
        <v>5420</v>
      </c>
      <c r="N98" s="471">
        <v>2790</v>
      </c>
    </row>
    <row r="99" spans="1:14">
      <c r="A99" s="473" t="s">
        <v>327</v>
      </c>
      <c r="B99" s="507" t="s">
        <v>336</v>
      </c>
      <c r="C99" s="474" t="s">
        <v>481</v>
      </c>
      <c r="D99" s="471">
        <v>2480</v>
      </c>
      <c r="E99" s="471">
        <v>310</v>
      </c>
      <c r="F99" s="475" t="s">
        <v>58</v>
      </c>
      <c r="G99" s="471">
        <v>310</v>
      </c>
      <c r="H99" s="471">
        <v>110</v>
      </c>
      <c r="I99" s="471">
        <v>110</v>
      </c>
      <c r="J99" s="475" t="s">
        <v>58</v>
      </c>
      <c r="K99" s="471">
        <v>350</v>
      </c>
      <c r="L99" s="471">
        <v>220</v>
      </c>
      <c r="M99" s="471">
        <v>1200</v>
      </c>
      <c r="N99" s="471">
        <v>290</v>
      </c>
    </row>
    <row r="100" spans="1:14">
      <c r="A100" s="473" t="s">
        <v>327</v>
      </c>
      <c r="B100" s="507" t="s">
        <v>336</v>
      </c>
      <c r="C100" s="474" t="s">
        <v>482</v>
      </c>
      <c r="D100" s="471">
        <v>6080</v>
      </c>
      <c r="E100" s="471">
        <v>1790</v>
      </c>
      <c r="F100" s="471">
        <v>270</v>
      </c>
      <c r="G100" s="471">
        <v>1520</v>
      </c>
      <c r="H100" s="471">
        <v>1130</v>
      </c>
      <c r="I100" s="471">
        <v>780</v>
      </c>
      <c r="J100" s="471">
        <v>350</v>
      </c>
      <c r="K100" s="471">
        <v>1270</v>
      </c>
      <c r="L100" s="471">
        <v>300</v>
      </c>
      <c r="M100" s="471">
        <v>1120</v>
      </c>
      <c r="N100" s="471">
        <v>480</v>
      </c>
    </row>
    <row r="101" spans="1:14">
      <c r="A101" s="473" t="s">
        <v>327</v>
      </c>
      <c r="B101" s="507" t="s">
        <v>336</v>
      </c>
      <c r="C101" s="474" t="s">
        <v>483</v>
      </c>
      <c r="D101" s="471">
        <v>16130</v>
      </c>
      <c r="E101" s="471">
        <v>6460</v>
      </c>
      <c r="F101" s="471">
        <v>3550</v>
      </c>
      <c r="G101" s="471">
        <v>2920</v>
      </c>
      <c r="H101" s="471">
        <v>4440</v>
      </c>
      <c r="I101" s="471">
        <v>3390</v>
      </c>
      <c r="J101" s="471">
        <v>1050</v>
      </c>
      <c r="K101" s="471">
        <v>3020</v>
      </c>
      <c r="L101" s="471">
        <v>490</v>
      </c>
      <c r="M101" s="471">
        <v>1150</v>
      </c>
      <c r="N101" s="471">
        <v>560</v>
      </c>
    </row>
    <row r="102" spans="1:14">
      <c r="A102" s="473" t="s">
        <v>327</v>
      </c>
      <c r="B102" s="507" t="s">
        <v>336</v>
      </c>
      <c r="C102" s="474" t="s">
        <v>484</v>
      </c>
      <c r="D102" s="471">
        <v>24600</v>
      </c>
      <c r="E102" s="471">
        <v>11650</v>
      </c>
      <c r="F102" s="471">
        <v>4140</v>
      </c>
      <c r="G102" s="471">
        <v>7520</v>
      </c>
      <c r="H102" s="471">
        <v>5300</v>
      </c>
      <c r="I102" s="471">
        <v>3880</v>
      </c>
      <c r="J102" s="471">
        <v>1430</v>
      </c>
      <c r="K102" s="471">
        <v>5220</v>
      </c>
      <c r="L102" s="471">
        <v>750</v>
      </c>
      <c r="M102" s="471">
        <v>990</v>
      </c>
      <c r="N102" s="471">
        <v>680</v>
      </c>
    </row>
    <row r="103" spans="1:14">
      <c r="A103" s="473" t="s">
        <v>327</v>
      </c>
      <c r="B103" s="507" t="s">
        <v>336</v>
      </c>
      <c r="C103" s="474" t="s">
        <v>485</v>
      </c>
      <c r="D103" s="471">
        <v>13060</v>
      </c>
      <c r="E103" s="471">
        <v>6010</v>
      </c>
      <c r="F103" s="471">
        <v>860</v>
      </c>
      <c r="G103" s="471">
        <v>5150</v>
      </c>
      <c r="H103" s="471">
        <v>1880</v>
      </c>
      <c r="I103" s="471">
        <v>1400</v>
      </c>
      <c r="J103" s="471">
        <v>480</v>
      </c>
      <c r="K103" s="471">
        <v>3060</v>
      </c>
      <c r="L103" s="471">
        <v>1000</v>
      </c>
      <c r="M103" s="471">
        <v>570</v>
      </c>
      <c r="N103" s="471">
        <v>550</v>
      </c>
    </row>
    <row r="104" spans="1:14">
      <c r="A104" s="473" t="s">
        <v>327</v>
      </c>
      <c r="B104" s="507" t="s">
        <v>336</v>
      </c>
      <c r="C104" s="474" t="s">
        <v>486</v>
      </c>
      <c r="D104" s="471">
        <v>7900</v>
      </c>
      <c r="E104" s="471">
        <v>3040</v>
      </c>
      <c r="F104" s="471">
        <v>440</v>
      </c>
      <c r="G104" s="471">
        <v>2600</v>
      </c>
      <c r="H104" s="471">
        <v>740</v>
      </c>
      <c r="I104" s="471">
        <v>580</v>
      </c>
      <c r="J104" s="471">
        <v>160</v>
      </c>
      <c r="K104" s="471">
        <v>2670</v>
      </c>
      <c r="L104" s="471">
        <v>980</v>
      </c>
      <c r="M104" s="471">
        <v>330</v>
      </c>
      <c r="N104" s="471">
        <v>150</v>
      </c>
    </row>
    <row r="105" spans="1:14">
      <c r="A105" s="473" t="s">
        <v>327</v>
      </c>
      <c r="B105" s="507" t="s">
        <v>336</v>
      </c>
      <c r="C105" s="474" t="s">
        <v>487</v>
      </c>
      <c r="D105" s="471">
        <v>1350</v>
      </c>
      <c r="E105" s="471">
        <v>350</v>
      </c>
      <c r="F105" s="471">
        <v>40</v>
      </c>
      <c r="G105" s="471">
        <v>310</v>
      </c>
      <c r="H105" s="471">
        <v>150</v>
      </c>
      <c r="I105" s="471">
        <v>90</v>
      </c>
      <c r="J105" s="471">
        <v>60</v>
      </c>
      <c r="K105" s="471">
        <v>400</v>
      </c>
      <c r="L105" s="471">
        <v>440</v>
      </c>
      <c r="M105" s="475" t="s">
        <v>58</v>
      </c>
      <c r="N105" s="475" t="s">
        <v>58</v>
      </c>
    </row>
    <row r="106" spans="1:14">
      <c r="A106" s="473" t="s">
        <v>337</v>
      </c>
      <c r="B106" s="507" t="s">
        <v>338</v>
      </c>
      <c r="C106" s="474" t="s">
        <v>480</v>
      </c>
      <c r="D106" s="471">
        <v>149230</v>
      </c>
      <c r="E106" s="471">
        <v>34570</v>
      </c>
      <c r="F106" s="471">
        <v>890</v>
      </c>
      <c r="G106" s="471">
        <v>33680</v>
      </c>
      <c r="H106" s="471">
        <v>18720</v>
      </c>
      <c r="I106" s="471">
        <v>12720</v>
      </c>
      <c r="J106" s="471">
        <v>6000</v>
      </c>
      <c r="K106" s="471">
        <v>51420</v>
      </c>
      <c r="L106" s="471">
        <v>19150</v>
      </c>
      <c r="M106" s="471">
        <v>15560</v>
      </c>
      <c r="N106" s="471">
        <v>9800</v>
      </c>
    </row>
    <row r="107" spans="1:14">
      <c r="A107" s="473" t="s">
        <v>337</v>
      </c>
      <c r="B107" s="507" t="s">
        <v>338</v>
      </c>
      <c r="C107" s="474" t="s">
        <v>481</v>
      </c>
      <c r="D107" s="471">
        <v>15020</v>
      </c>
      <c r="E107" s="471">
        <v>1020</v>
      </c>
      <c r="F107" s="471">
        <v>70</v>
      </c>
      <c r="G107" s="471">
        <v>950</v>
      </c>
      <c r="H107" s="471">
        <v>1220</v>
      </c>
      <c r="I107" s="471">
        <v>970</v>
      </c>
      <c r="J107" s="471">
        <v>250</v>
      </c>
      <c r="K107" s="471">
        <v>3420</v>
      </c>
      <c r="L107" s="471">
        <v>1590</v>
      </c>
      <c r="M107" s="471">
        <v>5360</v>
      </c>
      <c r="N107" s="471">
        <v>2410</v>
      </c>
    </row>
    <row r="108" spans="1:14">
      <c r="A108" s="473" t="s">
        <v>337</v>
      </c>
      <c r="B108" s="507" t="s">
        <v>338</v>
      </c>
      <c r="C108" s="474" t="s">
        <v>482</v>
      </c>
      <c r="D108" s="471">
        <v>23060</v>
      </c>
      <c r="E108" s="471">
        <v>3200</v>
      </c>
      <c r="F108" s="471">
        <v>310</v>
      </c>
      <c r="G108" s="471">
        <v>2890</v>
      </c>
      <c r="H108" s="471">
        <v>4190</v>
      </c>
      <c r="I108" s="471">
        <v>2970</v>
      </c>
      <c r="J108" s="471">
        <v>1220</v>
      </c>
      <c r="K108" s="471">
        <v>6940</v>
      </c>
      <c r="L108" s="471">
        <v>2480</v>
      </c>
      <c r="M108" s="471">
        <v>4170</v>
      </c>
      <c r="N108" s="471">
        <v>2080</v>
      </c>
    </row>
    <row r="109" spans="1:14">
      <c r="A109" s="473" t="s">
        <v>337</v>
      </c>
      <c r="B109" s="507" t="s">
        <v>338</v>
      </c>
      <c r="C109" s="474" t="s">
        <v>483</v>
      </c>
      <c r="D109" s="471">
        <v>21120</v>
      </c>
      <c r="E109" s="471">
        <v>5330</v>
      </c>
      <c r="F109" s="471">
        <v>140</v>
      </c>
      <c r="G109" s="471">
        <v>5190</v>
      </c>
      <c r="H109" s="471">
        <v>3910</v>
      </c>
      <c r="I109" s="471">
        <v>2530</v>
      </c>
      <c r="J109" s="471">
        <v>1380</v>
      </c>
      <c r="K109" s="471">
        <v>5740</v>
      </c>
      <c r="L109" s="471">
        <v>2780</v>
      </c>
      <c r="M109" s="471">
        <v>1930</v>
      </c>
      <c r="N109" s="471">
        <v>1450</v>
      </c>
    </row>
    <row r="110" spans="1:14">
      <c r="A110" s="473" t="s">
        <v>337</v>
      </c>
      <c r="B110" s="507" t="s">
        <v>338</v>
      </c>
      <c r="C110" s="474" t="s">
        <v>484</v>
      </c>
      <c r="D110" s="471">
        <v>30500</v>
      </c>
      <c r="E110" s="471">
        <v>8910</v>
      </c>
      <c r="F110" s="471">
        <v>100</v>
      </c>
      <c r="G110" s="471">
        <v>8810</v>
      </c>
      <c r="H110" s="471">
        <v>4470</v>
      </c>
      <c r="I110" s="471">
        <v>2900</v>
      </c>
      <c r="J110" s="471">
        <v>1570</v>
      </c>
      <c r="K110" s="471">
        <v>8900</v>
      </c>
      <c r="L110" s="471">
        <v>4980</v>
      </c>
      <c r="M110" s="471">
        <v>1920</v>
      </c>
      <c r="N110" s="471">
        <v>1320</v>
      </c>
    </row>
    <row r="111" spans="1:14">
      <c r="A111" s="473" t="s">
        <v>337</v>
      </c>
      <c r="B111" s="507" t="s">
        <v>338</v>
      </c>
      <c r="C111" s="474" t="s">
        <v>485</v>
      </c>
      <c r="D111" s="471">
        <v>24280</v>
      </c>
      <c r="E111" s="471">
        <v>6110</v>
      </c>
      <c r="F111" s="471">
        <v>80</v>
      </c>
      <c r="G111" s="471">
        <v>6030</v>
      </c>
      <c r="H111" s="471">
        <v>2550</v>
      </c>
      <c r="I111" s="471">
        <v>1600</v>
      </c>
      <c r="J111" s="471">
        <v>940</v>
      </c>
      <c r="K111" s="471">
        <v>10550</v>
      </c>
      <c r="L111" s="471">
        <v>3450</v>
      </c>
      <c r="M111" s="471">
        <v>530</v>
      </c>
      <c r="N111" s="471">
        <v>1090</v>
      </c>
    </row>
    <row r="112" spans="1:14">
      <c r="A112" s="473" t="s">
        <v>337</v>
      </c>
      <c r="B112" s="507" t="s">
        <v>338</v>
      </c>
      <c r="C112" s="474" t="s">
        <v>486</v>
      </c>
      <c r="D112" s="471">
        <v>25210</v>
      </c>
      <c r="E112" s="471">
        <v>6830</v>
      </c>
      <c r="F112" s="471">
        <v>160</v>
      </c>
      <c r="G112" s="471">
        <v>6670</v>
      </c>
      <c r="H112" s="471">
        <v>1490</v>
      </c>
      <c r="I112" s="471">
        <v>970</v>
      </c>
      <c r="J112" s="471">
        <v>510</v>
      </c>
      <c r="K112" s="471">
        <v>12390</v>
      </c>
      <c r="L112" s="471">
        <v>2710</v>
      </c>
      <c r="M112" s="471">
        <v>960</v>
      </c>
      <c r="N112" s="471">
        <v>840</v>
      </c>
    </row>
    <row r="113" spans="1:14">
      <c r="A113" s="473" t="s">
        <v>337</v>
      </c>
      <c r="B113" s="507" t="s">
        <v>338</v>
      </c>
      <c r="C113" s="474" t="s">
        <v>487</v>
      </c>
      <c r="D113" s="471">
        <v>6540</v>
      </c>
      <c r="E113" s="471">
        <v>2660</v>
      </c>
      <c r="F113" s="471">
        <v>30</v>
      </c>
      <c r="G113" s="471">
        <v>2630</v>
      </c>
      <c r="H113" s="471">
        <v>320</v>
      </c>
      <c r="I113" s="471">
        <v>240</v>
      </c>
      <c r="J113" s="471">
        <v>80</v>
      </c>
      <c r="K113" s="471">
        <v>2440</v>
      </c>
      <c r="L113" s="471">
        <v>780</v>
      </c>
      <c r="M113" s="471">
        <v>160</v>
      </c>
      <c r="N113" s="471">
        <v>180</v>
      </c>
    </row>
    <row r="114" spans="1:14">
      <c r="A114" s="473" t="s">
        <v>337</v>
      </c>
      <c r="B114" s="507" t="s">
        <v>339</v>
      </c>
      <c r="C114" s="474" t="s">
        <v>480</v>
      </c>
      <c r="D114" s="471">
        <v>107770</v>
      </c>
      <c r="E114" s="471">
        <v>41380</v>
      </c>
      <c r="F114" s="471">
        <v>1420</v>
      </c>
      <c r="G114" s="471">
        <v>39960</v>
      </c>
      <c r="H114" s="471">
        <v>27880</v>
      </c>
      <c r="I114" s="471">
        <v>20810</v>
      </c>
      <c r="J114" s="471">
        <v>7080</v>
      </c>
      <c r="K114" s="471">
        <v>16090</v>
      </c>
      <c r="L114" s="471">
        <v>11200</v>
      </c>
      <c r="M114" s="471">
        <v>7380</v>
      </c>
      <c r="N114" s="471">
        <v>3830</v>
      </c>
    </row>
    <row r="115" spans="1:14">
      <c r="A115" s="473" t="s">
        <v>337</v>
      </c>
      <c r="B115" s="507" t="s">
        <v>339</v>
      </c>
      <c r="C115" s="474" t="s">
        <v>481</v>
      </c>
      <c r="D115" s="471">
        <v>8240</v>
      </c>
      <c r="E115" s="471">
        <v>900</v>
      </c>
      <c r="F115" s="471">
        <v>80</v>
      </c>
      <c r="G115" s="471">
        <v>820</v>
      </c>
      <c r="H115" s="471">
        <v>2830</v>
      </c>
      <c r="I115" s="471">
        <v>2320</v>
      </c>
      <c r="J115" s="471">
        <v>510</v>
      </c>
      <c r="K115" s="471">
        <v>1120</v>
      </c>
      <c r="L115" s="471">
        <v>700</v>
      </c>
      <c r="M115" s="471">
        <v>2130</v>
      </c>
      <c r="N115" s="471">
        <v>560</v>
      </c>
    </row>
    <row r="116" spans="1:14">
      <c r="A116" s="473" t="s">
        <v>337</v>
      </c>
      <c r="B116" s="507" t="s">
        <v>339</v>
      </c>
      <c r="C116" s="474" t="s">
        <v>482</v>
      </c>
      <c r="D116" s="471">
        <v>17100</v>
      </c>
      <c r="E116" s="471">
        <v>3790</v>
      </c>
      <c r="F116" s="471">
        <v>80</v>
      </c>
      <c r="G116" s="471">
        <v>3710</v>
      </c>
      <c r="H116" s="471">
        <v>7330</v>
      </c>
      <c r="I116" s="471">
        <v>5360</v>
      </c>
      <c r="J116" s="471">
        <v>1970</v>
      </c>
      <c r="K116" s="471">
        <v>1700</v>
      </c>
      <c r="L116" s="471">
        <v>1320</v>
      </c>
      <c r="M116" s="471">
        <v>1820</v>
      </c>
      <c r="N116" s="471">
        <v>1140</v>
      </c>
    </row>
    <row r="117" spans="1:14">
      <c r="A117" s="473" t="s">
        <v>337</v>
      </c>
      <c r="B117" s="507" t="s">
        <v>339</v>
      </c>
      <c r="C117" s="474" t="s">
        <v>483</v>
      </c>
      <c r="D117" s="471">
        <v>14840</v>
      </c>
      <c r="E117" s="471">
        <v>4350</v>
      </c>
      <c r="F117" s="471">
        <v>100</v>
      </c>
      <c r="G117" s="471">
        <v>4260</v>
      </c>
      <c r="H117" s="471">
        <v>5850</v>
      </c>
      <c r="I117" s="471">
        <v>4200</v>
      </c>
      <c r="J117" s="471">
        <v>1660</v>
      </c>
      <c r="K117" s="471">
        <v>1520</v>
      </c>
      <c r="L117" s="471">
        <v>1200</v>
      </c>
      <c r="M117" s="471">
        <v>1060</v>
      </c>
      <c r="N117" s="471">
        <v>850</v>
      </c>
    </row>
    <row r="118" spans="1:14">
      <c r="A118" s="473" t="s">
        <v>337</v>
      </c>
      <c r="B118" s="507" t="s">
        <v>339</v>
      </c>
      <c r="C118" s="474" t="s">
        <v>484</v>
      </c>
      <c r="D118" s="471">
        <v>18370</v>
      </c>
      <c r="E118" s="471">
        <v>6630</v>
      </c>
      <c r="F118" s="471">
        <v>710</v>
      </c>
      <c r="G118" s="471">
        <v>5910</v>
      </c>
      <c r="H118" s="471">
        <v>4010</v>
      </c>
      <c r="I118" s="471">
        <v>2630</v>
      </c>
      <c r="J118" s="471">
        <v>1370</v>
      </c>
      <c r="K118" s="471">
        <v>3180</v>
      </c>
      <c r="L118" s="471">
        <v>3190</v>
      </c>
      <c r="M118" s="471">
        <v>870</v>
      </c>
      <c r="N118" s="471">
        <v>500</v>
      </c>
    </row>
    <row r="119" spans="1:14">
      <c r="A119" s="473" t="s">
        <v>337</v>
      </c>
      <c r="B119" s="507" t="s">
        <v>339</v>
      </c>
      <c r="C119" s="474" t="s">
        <v>485</v>
      </c>
      <c r="D119" s="471">
        <v>24550</v>
      </c>
      <c r="E119" s="471">
        <v>13450</v>
      </c>
      <c r="F119" s="471">
        <v>270</v>
      </c>
      <c r="G119" s="471">
        <v>13180</v>
      </c>
      <c r="H119" s="471">
        <v>4710</v>
      </c>
      <c r="I119" s="471">
        <v>3580</v>
      </c>
      <c r="J119" s="471">
        <v>1120</v>
      </c>
      <c r="K119" s="471">
        <v>3540</v>
      </c>
      <c r="L119" s="471">
        <v>2010</v>
      </c>
      <c r="M119" s="471">
        <v>540</v>
      </c>
      <c r="N119" s="471">
        <v>300</v>
      </c>
    </row>
    <row r="120" spans="1:14">
      <c r="A120" s="473" t="s">
        <v>337</v>
      </c>
      <c r="B120" s="507" t="s">
        <v>339</v>
      </c>
      <c r="C120" s="474" t="s">
        <v>486</v>
      </c>
      <c r="D120" s="471">
        <v>19590</v>
      </c>
      <c r="E120" s="471">
        <v>10080</v>
      </c>
      <c r="F120" s="471">
        <v>140</v>
      </c>
      <c r="G120" s="471">
        <v>9940</v>
      </c>
      <c r="H120" s="471">
        <v>2440</v>
      </c>
      <c r="I120" s="471">
        <v>2060</v>
      </c>
      <c r="J120" s="471">
        <v>380</v>
      </c>
      <c r="K120" s="471">
        <v>4030</v>
      </c>
      <c r="L120" s="471">
        <v>1970</v>
      </c>
      <c r="M120" s="471">
        <v>710</v>
      </c>
      <c r="N120" s="471">
        <v>360</v>
      </c>
    </row>
    <row r="121" spans="1:14">
      <c r="A121" s="473" t="s">
        <v>337</v>
      </c>
      <c r="B121" s="507" t="s">
        <v>339</v>
      </c>
      <c r="C121" s="474" t="s">
        <v>487</v>
      </c>
      <c r="D121" s="471">
        <v>3970</v>
      </c>
      <c r="E121" s="471">
        <v>2050</v>
      </c>
      <c r="F121" s="475" t="s">
        <v>58</v>
      </c>
      <c r="G121" s="471">
        <v>2050</v>
      </c>
      <c r="H121" s="471">
        <v>380</v>
      </c>
      <c r="I121" s="471">
        <v>310</v>
      </c>
      <c r="J121" s="471">
        <v>70</v>
      </c>
      <c r="K121" s="471">
        <v>820</v>
      </c>
      <c r="L121" s="471">
        <v>590</v>
      </c>
      <c r="M121" s="471">
        <v>90</v>
      </c>
      <c r="N121" s="471">
        <v>30</v>
      </c>
    </row>
    <row r="122" spans="1:14">
      <c r="A122" s="473" t="s">
        <v>337</v>
      </c>
      <c r="B122" s="507" t="s">
        <v>340</v>
      </c>
      <c r="C122" s="474" t="s">
        <v>480</v>
      </c>
      <c r="D122" s="471">
        <v>90350</v>
      </c>
      <c r="E122" s="471">
        <v>31120</v>
      </c>
      <c r="F122" s="471">
        <v>510</v>
      </c>
      <c r="G122" s="471">
        <v>30600</v>
      </c>
      <c r="H122" s="471">
        <v>19330</v>
      </c>
      <c r="I122" s="471">
        <v>13650</v>
      </c>
      <c r="J122" s="471">
        <v>5690</v>
      </c>
      <c r="K122" s="471">
        <v>21850</v>
      </c>
      <c r="L122" s="471">
        <v>8530</v>
      </c>
      <c r="M122" s="471">
        <v>4300</v>
      </c>
      <c r="N122" s="471">
        <v>5230</v>
      </c>
    </row>
    <row r="123" spans="1:14">
      <c r="A123" s="473" t="s">
        <v>337</v>
      </c>
      <c r="B123" s="507" t="s">
        <v>340</v>
      </c>
      <c r="C123" s="474" t="s">
        <v>481</v>
      </c>
      <c r="D123" s="471">
        <v>5800</v>
      </c>
      <c r="E123" s="471">
        <v>700</v>
      </c>
      <c r="F123" s="475" t="s">
        <v>58</v>
      </c>
      <c r="G123" s="471">
        <v>700</v>
      </c>
      <c r="H123" s="471">
        <v>1000</v>
      </c>
      <c r="I123" s="471">
        <v>770</v>
      </c>
      <c r="J123" s="471">
        <v>230</v>
      </c>
      <c r="K123" s="471">
        <v>1330</v>
      </c>
      <c r="L123" s="471">
        <v>650</v>
      </c>
      <c r="M123" s="471">
        <v>1090</v>
      </c>
      <c r="N123" s="471">
        <v>1020</v>
      </c>
    </row>
    <row r="124" spans="1:14">
      <c r="A124" s="473" t="s">
        <v>337</v>
      </c>
      <c r="B124" s="507" t="s">
        <v>340</v>
      </c>
      <c r="C124" s="474" t="s">
        <v>482</v>
      </c>
      <c r="D124" s="471">
        <v>14790</v>
      </c>
      <c r="E124" s="471">
        <v>2860</v>
      </c>
      <c r="F124" s="471">
        <v>200</v>
      </c>
      <c r="G124" s="471">
        <v>2670</v>
      </c>
      <c r="H124" s="471">
        <v>4920</v>
      </c>
      <c r="I124" s="471">
        <v>3590</v>
      </c>
      <c r="J124" s="471">
        <v>1330</v>
      </c>
      <c r="K124" s="471">
        <v>3170</v>
      </c>
      <c r="L124" s="471">
        <v>1070</v>
      </c>
      <c r="M124" s="471">
        <v>1380</v>
      </c>
      <c r="N124" s="471">
        <v>1370</v>
      </c>
    </row>
    <row r="125" spans="1:14">
      <c r="A125" s="473" t="s">
        <v>337</v>
      </c>
      <c r="B125" s="507" t="s">
        <v>340</v>
      </c>
      <c r="C125" s="474" t="s">
        <v>483</v>
      </c>
      <c r="D125" s="471">
        <v>13840</v>
      </c>
      <c r="E125" s="471">
        <v>4270</v>
      </c>
      <c r="F125" s="471">
        <v>160</v>
      </c>
      <c r="G125" s="471">
        <v>4110</v>
      </c>
      <c r="H125" s="471">
        <v>4600</v>
      </c>
      <c r="I125" s="471">
        <v>3470</v>
      </c>
      <c r="J125" s="471">
        <v>1130</v>
      </c>
      <c r="K125" s="471">
        <v>2150</v>
      </c>
      <c r="L125" s="471">
        <v>1380</v>
      </c>
      <c r="M125" s="471">
        <v>700</v>
      </c>
      <c r="N125" s="471">
        <v>740</v>
      </c>
    </row>
    <row r="126" spans="1:14">
      <c r="A126" s="473" t="s">
        <v>337</v>
      </c>
      <c r="B126" s="507" t="s">
        <v>340</v>
      </c>
      <c r="C126" s="474" t="s">
        <v>484</v>
      </c>
      <c r="D126" s="471">
        <v>19110</v>
      </c>
      <c r="E126" s="471">
        <v>8930</v>
      </c>
      <c r="F126" s="471">
        <v>10</v>
      </c>
      <c r="G126" s="471">
        <v>8920</v>
      </c>
      <c r="H126" s="471">
        <v>4240</v>
      </c>
      <c r="I126" s="471">
        <v>2750</v>
      </c>
      <c r="J126" s="471">
        <v>1490</v>
      </c>
      <c r="K126" s="471">
        <v>2850</v>
      </c>
      <c r="L126" s="471">
        <v>1630</v>
      </c>
      <c r="M126" s="471">
        <v>520</v>
      </c>
      <c r="N126" s="471">
        <v>940</v>
      </c>
    </row>
    <row r="127" spans="1:14">
      <c r="A127" s="473" t="s">
        <v>337</v>
      </c>
      <c r="B127" s="507" t="s">
        <v>340</v>
      </c>
      <c r="C127" s="474" t="s">
        <v>485</v>
      </c>
      <c r="D127" s="471">
        <v>15030</v>
      </c>
      <c r="E127" s="471">
        <v>5960</v>
      </c>
      <c r="F127" s="471">
        <v>60</v>
      </c>
      <c r="G127" s="471">
        <v>5900</v>
      </c>
      <c r="H127" s="471">
        <v>2590</v>
      </c>
      <c r="I127" s="471">
        <v>1940</v>
      </c>
      <c r="J127" s="471">
        <v>650</v>
      </c>
      <c r="K127" s="471">
        <v>4220</v>
      </c>
      <c r="L127" s="471">
        <v>1470</v>
      </c>
      <c r="M127" s="471">
        <v>280</v>
      </c>
      <c r="N127" s="471">
        <v>510</v>
      </c>
    </row>
    <row r="128" spans="1:14">
      <c r="A128" s="473" t="s">
        <v>337</v>
      </c>
      <c r="B128" s="507" t="s">
        <v>340</v>
      </c>
      <c r="C128" s="474" t="s">
        <v>486</v>
      </c>
      <c r="D128" s="471">
        <v>17090</v>
      </c>
      <c r="E128" s="471">
        <v>6320</v>
      </c>
      <c r="F128" s="471">
        <v>100</v>
      </c>
      <c r="G128" s="471">
        <v>6220</v>
      </c>
      <c r="H128" s="471">
        <v>1720</v>
      </c>
      <c r="I128" s="471">
        <v>900</v>
      </c>
      <c r="J128" s="471">
        <v>810</v>
      </c>
      <c r="K128" s="471">
        <v>6520</v>
      </c>
      <c r="L128" s="471">
        <v>1850</v>
      </c>
      <c r="M128" s="471">
        <v>240</v>
      </c>
      <c r="N128" s="471">
        <v>440</v>
      </c>
    </row>
    <row r="129" spans="1:14">
      <c r="A129" s="473" t="s">
        <v>337</v>
      </c>
      <c r="B129" s="507" t="s">
        <v>340</v>
      </c>
      <c r="C129" s="474" t="s">
        <v>487</v>
      </c>
      <c r="D129" s="471">
        <v>4000</v>
      </c>
      <c r="E129" s="471">
        <v>1840</v>
      </c>
      <c r="F129" s="475" t="s">
        <v>58</v>
      </c>
      <c r="G129" s="471">
        <v>1840</v>
      </c>
      <c r="H129" s="471">
        <v>200</v>
      </c>
      <c r="I129" s="471">
        <v>150</v>
      </c>
      <c r="J129" s="471">
        <v>40</v>
      </c>
      <c r="K129" s="471">
        <v>1470</v>
      </c>
      <c r="L129" s="471">
        <v>380</v>
      </c>
      <c r="M129" s="475" t="s">
        <v>58</v>
      </c>
      <c r="N129" s="471">
        <v>110</v>
      </c>
    </row>
    <row r="130" spans="1:14">
      <c r="A130" s="473" t="s">
        <v>337</v>
      </c>
      <c r="B130" s="507" t="s">
        <v>341</v>
      </c>
      <c r="C130" s="474" t="s">
        <v>480</v>
      </c>
      <c r="D130" s="471">
        <v>121560</v>
      </c>
      <c r="E130" s="471">
        <v>47710</v>
      </c>
      <c r="F130" s="471">
        <v>1740</v>
      </c>
      <c r="G130" s="471">
        <v>45970</v>
      </c>
      <c r="H130" s="471">
        <v>30710</v>
      </c>
      <c r="I130" s="471">
        <v>21440</v>
      </c>
      <c r="J130" s="471">
        <v>9270</v>
      </c>
      <c r="K130" s="471">
        <v>21020</v>
      </c>
      <c r="L130" s="471">
        <v>11170</v>
      </c>
      <c r="M130" s="471">
        <v>6410</v>
      </c>
      <c r="N130" s="471">
        <v>4540</v>
      </c>
    </row>
    <row r="131" spans="1:14">
      <c r="A131" s="473" t="s">
        <v>337</v>
      </c>
      <c r="B131" s="507" t="s">
        <v>341</v>
      </c>
      <c r="C131" s="474" t="s">
        <v>481</v>
      </c>
      <c r="D131" s="471">
        <v>5110</v>
      </c>
      <c r="E131" s="471">
        <v>370</v>
      </c>
      <c r="F131" s="475" t="s">
        <v>58</v>
      </c>
      <c r="G131" s="471">
        <v>370</v>
      </c>
      <c r="H131" s="471">
        <v>1730</v>
      </c>
      <c r="I131" s="471">
        <v>1130</v>
      </c>
      <c r="J131" s="471">
        <v>600</v>
      </c>
      <c r="K131" s="471">
        <v>850</v>
      </c>
      <c r="L131" s="471">
        <v>370</v>
      </c>
      <c r="M131" s="471">
        <v>1350</v>
      </c>
      <c r="N131" s="471">
        <v>450</v>
      </c>
    </row>
    <row r="132" spans="1:14">
      <c r="A132" s="473" t="s">
        <v>337</v>
      </c>
      <c r="B132" s="507" t="s">
        <v>341</v>
      </c>
      <c r="C132" s="474" t="s">
        <v>482</v>
      </c>
      <c r="D132" s="471">
        <v>16590</v>
      </c>
      <c r="E132" s="471">
        <v>3250</v>
      </c>
      <c r="F132" s="471">
        <v>280</v>
      </c>
      <c r="G132" s="471">
        <v>2970</v>
      </c>
      <c r="H132" s="471">
        <v>8740</v>
      </c>
      <c r="I132" s="471">
        <v>5960</v>
      </c>
      <c r="J132" s="471">
        <v>2780</v>
      </c>
      <c r="K132" s="471">
        <v>1350</v>
      </c>
      <c r="L132" s="471">
        <v>820</v>
      </c>
      <c r="M132" s="471">
        <v>1490</v>
      </c>
      <c r="N132" s="471">
        <v>950</v>
      </c>
    </row>
    <row r="133" spans="1:14">
      <c r="A133" s="473" t="s">
        <v>337</v>
      </c>
      <c r="B133" s="507" t="s">
        <v>341</v>
      </c>
      <c r="C133" s="474" t="s">
        <v>483</v>
      </c>
      <c r="D133" s="471">
        <v>14720</v>
      </c>
      <c r="E133" s="471">
        <v>4500</v>
      </c>
      <c r="F133" s="471">
        <v>510</v>
      </c>
      <c r="G133" s="471">
        <v>3990</v>
      </c>
      <c r="H133" s="471">
        <v>5650</v>
      </c>
      <c r="I133" s="471">
        <v>4180</v>
      </c>
      <c r="J133" s="471">
        <v>1470</v>
      </c>
      <c r="K133" s="471">
        <v>1690</v>
      </c>
      <c r="L133" s="471">
        <v>1180</v>
      </c>
      <c r="M133" s="471">
        <v>1170</v>
      </c>
      <c r="N133" s="471">
        <v>530</v>
      </c>
    </row>
    <row r="134" spans="1:14">
      <c r="A134" s="473" t="s">
        <v>337</v>
      </c>
      <c r="B134" s="507" t="s">
        <v>341</v>
      </c>
      <c r="C134" s="474" t="s">
        <v>484</v>
      </c>
      <c r="D134" s="471">
        <v>31700</v>
      </c>
      <c r="E134" s="471">
        <v>13300</v>
      </c>
      <c r="F134" s="471">
        <v>720</v>
      </c>
      <c r="G134" s="471">
        <v>12570</v>
      </c>
      <c r="H134" s="471">
        <v>7060</v>
      </c>
      <c r="I134" s="471">
        <v>4460</v>
      </c>
      <c r="J134" s="471">
        <v>2600</v>
      </c>
      <c r="K134" s="471">
        <v>4420</v>
      </c>
      <c r="L134" s="471">
        <v>4610</v>
      </c>
      <c r="M134" s="471">
        <v>1220</v>
      </c>
      <c r="N134" s="471">
        <v>1090</v>
      </c>
    </row>
    <row r="135" spans="1:14">
      <c r="A135" s="473" t="s">
        <v>337</v>
      </c>
      <c r="B135" s="507" t="s">
        <v>341</v>
      </c>
      <c r="C135" s="474" t="s">
        <v>485</v>
      </c>
      <c r="D135" s="471">
        <v>26450</v>
      </c>
      <c r="E135" s="471">
        <v>13820</v>
      </c>
      <c r="F135" s="471">
        <v>110</v>
      </c>
      <c r="G135" s="471">
        <v>13700</v>
      </c>
      <c r="H135" s="471">
        <v>4500</v>
      </c>
      <c r="I135" s="471">
        <v>3290</v>
      </c>
      <c r="J135" s="471">
        <v>1200</v>
      </c>
      <c r="K135" s="471">
        <v>5690</v>
      </c>
      <c r="L135" s="471">
        <v>1180</v>
      </c>
      <c r="M135" s="471">
        <v>470</v>
      </c>
      <c r="N135" s="471">
        <v>790</v>
      </c>
    </row>
    <row r="136" spans="1:14">
      <c r="A136" s="473" t="s">
        <v>337</v>
      </c>
      <c r="B136" s="507" t="s">
        <v>341</v>
      </c>
      <c r="C136" s="474" t="s">
        <v>486</v>
      </c>
      <c r="D136" s="471">
        <v>22210</v>
      </c>
      <c r="E136" s="471">
        <v>10870</v>
      </c>
      <c r="F136" s="471">
        <v>120</v>
      </c>
      <c r="G136" s="471">
        <v>10750</v>
      </c>
      <c r="H136" s="471">
        <v>2350</v>
      </c>
      <c r="I136" s="471">
        <v>1910</v>
      </c>
      <c r="J136" s="471">
        <v>440</v>
      </c>
      <c r="K136" s="471">
        <v>5610</v>
      </c>
      <c r="L136" s="471">
        <v>2310</v>
      </c>
      <c r="M136" s="471">
        <v>450</v>
      </c>
      <c r="N136" s="471">
        <v>630</v>
      </c>
    </row>
    <row r="137" spans="1:14">
      <c r="A137" s="473" t="s">
        <v>337</v>
      </c>
      <c r="B137" s="507" t="s">
        <v>341</v>
      </c>
      <c r="C137" s="474" t="s">
        <v>487</v>
      </c>
      <c r="D137" s="471">
        <v>2750</v>
      </c>
      <c r="E137" s="471">
        <v>1170</v>
      </c>
      <c r="F137" s="475" t="s">
        <v>58</v>
      </c>
      <c r="G137" s="471">
        <v>1170</v>
      </c>
      <c r="H137" s="471">
        <v>340</v>
      </c>
      <c r="I137" s="471">
        <v>180</v>
      </c>
      <c r="J137" s="471">
        <v>160</v>
      </c>
      <c r="K137" s="471">
        <v>880</v>
      </c>
      <c r="L137" s="471">
        <v>330</v>
      </c>
      <c r="M137" s="471">
        <v>30</v>
      </c>
      <c r="N137" s="471">
        <v>10</v>
      </c>
    </row>
    <row r="138" spans="1:14">
      <c r="A138" s="473" t="s">
        <v>337</v>
      </c>
      <c r="B138" s="507" t="s">
        <v>342</v>
      </c>
      <c r="C138" s="474" t="s">
        <v>480</v>
      </c>
      <c r="D138" s="471">
        <v>12230</v>
      </c>
      <c r="E138" s="471">
        <v>1300</v>
      </c>
      <c r="F138" s="475" t="s">
        <v>58</v>
      </c>
      <c r="G138" s="471">
        <v>1300</v>
      </c>
      <c r="H138" s="471">
        <v>1090</v>
      </c>
      <c r="I138" s="471">
        <v>850</v>
      </c>
      <c r="J138" s="471">
        <v>240</v>
      </c>
      <c r="K138" s="471">
        <v>4300</v>
      </c>
      <c r="L138" s="471">
        <v>2050</v>
      </c>
      <c r="M138" s="471">
        <v>2670</v>
      </c>
      <c r="N138" s="471">
        <v>820</v>
      </c>
    </row>
    <row r="139" spans="1:14">
      <c r="A139" s="473" t="s">
        <v>337</v>
      </c>
      <c r="B139" s="507" t="s">
        <v>342</v>
      </c>
      <c r="C139" s="474" t="s">
        <v>481</v>
      </c>
      <c r="D139" s="471">
        <v>2010</v>
      </c>
      <c r="E139" s="471">
        <v>130</v>
      </c>
      <c r="F139" s="475" t="s">
        <v>58</v>
      </c>
      <c r="G139" s="471">
        <v>130</v>
      </c>
      <c r="H139" s="471">
        <v>130</v>
      </c>
      <c r="I139" s="471">
        <v>120</v>
      </c>
      <c r="J139" s="471">
        <v>20</v>
      </c>
      <c r="K139" s="471">
        <v>320</v>
      </c>
      <c r="L139" s="471">
        <v>130</v>
      </c>
      <c r="M139" s="471">
        <v>1030</v>
      </c>
      <c r="N139" s="471">
        <v>260</v>
      </c>
    </row>
    <row r="140" spans="1:14">
      <c r="A140" s="473" t="s">
        <v>337</v>
      </c>
      <c r="B140" s="507" t="s">
        <v>342</v>
      </c>
      <c r="C140" s="474" t="s">
        <v>482</v>
      </c>
      <c r="D140" s="471">
        <v>2050</v>
      </c>
      <c r="E140" s="471">
        <v>200</v>
      </c>
      <c r="F140" s="475" t="s">
        <v>58</v>
      </c>
      <c r="G140" s="471">
        <v>200</v>
      </c>
      <c r="H140" s="471">
        <v>180</v>
      </c>
      <c r="I140" s="471">
        <v>160</v>
      </c>
      <c r="J140" s="471">
        <v>20</v>
      </c>
      <c r="K140" s="471">
        <v>650</v>
      </c>
      <c r="L140" s="471">
        <v>290</v>
      </c>
      <c r="M140" s="471">
        <v>620</v>
      </c>
      <c r="N140" s="471">
        <v>120</v>
      </c>
    </row>
    <row r="141" spans="1:14">
      <c r="A141" s="473" t="s">
        <v>337</v>
      </c>
      <c r="B141" s="507" t="s">
        <v>342</v>
      </c>
      <c r="C141" s="474" t="s">
        <v>483</v>
      </c>
      <c r="D141" s="471">
        <v>2120</v>
      </c>
      <c r="E141" s="471">
        <v>190</v>
      </c>
      <c r="F141" s="475" t="s">
        <v>58</v>
      </c>
      <c r="G141" s="471">
        <v>190</v>
      </c>
      <c r="H141" s="471">
        <v>200</v>
      </c>
      <c r="I141" s="471">
        <v>180</v>
      </c>
      <c r="J141" s="471">
        <v>20</v>
      </c>
      <c r="K141" s="471">
        <v>740</v>
      </c>
      <c r="L141" s="471">
        <v>430</v>
      </c>
      <c r="M141" s="471">
        <v>360</v>
      </c>
      <c r="N141" s="471">
        <v>190</v>
      </c>
    </row>
    <row r="142" spans="1:14">
      <c r="A142" s="473" t="s">
        <v>337</v>
      </c>
      <c r="B142" s="507" t="s">
        <v>342</v>
      </c>
      <c r="C142" s="474" t="s">
        <v>484</v>
      </c>
      <c r="D142" s="471">
        <v>2350</v>
      </c>
      <c r="E142" s="471">
        <v>280</v>
      </c>
      <c r="F142" s="475" t="s">
        <v>58</v>
      </c>
      <c r="G142" s="471">
        <v>280</v>
      </c>
      <c r="H142" s="471">
        <v>240</v>
      </c>
      <c r="I142" s="471">
        <v>170</v>
      </c>
      <c r="J142" s="471">
        <v>70</v>
      </c>
      <c r="K142" s="471">
        <v>880</v>
      </c>
      <c r="L142" s="471">
        <v>560</v>
      </c>
      <c r="M142" s="471">
        <v>280</v>
      </c>
      <c r="N142" s="471">
        <v>100</v>
      </c>
    </row>
    <row r="143" spans="1:14">
      <c r="A143" s="473" t="s">
        <v>337</v>
      </c>
      <c r="B143" s="507" t="s">
        <v>342</v>
      </c>
      <c r="C143" s="474" t="s">
        <v>485</v>
      </c>
      <c r="D143" s="471">
        <v>1720</v>
      </c>
      <c r="E143" s="471">
        <v>270</v>
      </c>
      <c r="F143" s="475" t="s">
        <v>58</v>
      </c>
      <c r="G143" s="471">
        <v>270</v>
      </c>
      <c r="H143" s="471">
        <v>230</v>
      </c>
      <c r="I143" s="471">
        <v>140</v>
      </c>
      <c r="J143" s="471">
        <v>100</v>
      </c>
      <c r="K143" s="471">
        <v>720</v>
      </c>
      <c r="L143" s="471">
        <v>270</v>
      </c>
      <c r="M143" s="471">
        <v>160</v>
      </c>
      <c r="N143" s="471">
        <v>60</v>
      </c>
    </row>
    <row r="144" spans="1:14">
      <c r="A144" s="473" t="s">
        <v>337</v>
      </c>
      <c r="B144" s="507" t="s">
        <v>342</v>
      </c>
      <c r="C144" s="474" t="s">
        <v>486</v>
      </c>
      <c r="D144" s="471">
        <v>1430</v>
      </c>
      <c r="E144" s="471">
        <v>160</v>
      </c>
      <c r="F144" s="475" t="s">
        <v>58</v>
      </c>
      <c r="G144" s="471">
        <v>160</v>
      </c>
      <c r="H144" s="471">
        <v>80</v>
      </c>
      <c r="I144" s="471">
        <v>80</v>
      </c>
      <c r="J144" s="471">
        <v>10</v>
      </c>
      <c r="K144" s="471">
        <v>650</v>
      </c>
      <c r="L144" s="471">
        <v>350</v>
      </c>
      <c r="M144" s="471">
        <v>130</v>
      </c>
      <c r="N144" s="471">
        <v>50</v>
      </c>
    </row>
    <row r="145" spans="1:14">
      <c r="A145" s="473" t="s">
        <v>337</v>
      </c>
      <c r="B145" s="507" t="s">
        <v>342</v>
      </c>
      <c r="C145" s="474" t="s">
        <v>487</v>
      </c>
      <c r="D145" s="471">
        <v>280</v>
      </c>
      <c r="E145" s="471">
        <v>20</v>
      </c>
      <c r="F145" s="475" t="s">
        <v>58</v>
      </c>
      <c r="G145" s="471">
        <v>20</v>
      </c>
      <c r="H145" s="475" t="s">
        <v>58</v>
      </c>
      <c r="I145" s="475" t="s">
        <v>58</v>
      </c>
      <c r="J145" s="475" t="s">
        <v>58</v>
      </c>
      <c r="K145" s="471">
        <v>220</v>
      </c>
      <c r="L145" s="471">
        <v>10</v>
      </c>
      <c r="M145" s="471">
        <v>10</v>
      </c>
      <c r="N145" s="471">
        <v>10</v>
      </c>
    </row>
    <row r="146" spans="1:14">
      <c r="A146" s="473" t="s">
        <v>337</v>
      </c>
      <c r="B146" s="507" t="s">
        <v>343</v>
      </c>
      <c r="C146" s="474" t="s">
        <v>480</v>
      </c>
      <c r="D146" s="471">
        <v>29090</v>
      </c>
      <c r="E146" s="471">
        <v>8240</v>
      </c>
      <c r="F146" s="471">
        <v>1400</v>
      </c>
      <c r="G146" s="471">
        <v>6840</v>
      </c>
      <c r="H146" s="471">
        <v>10490</v>
      </c>
      <c r="I146" s="471">
        <v>7300</v>
      </c>
      <c r="J146" s="471">
        <v>3190</v>
      </c>
      <c r="K146" s="471">
        <v>4080</v>
      </c>
      <c r="L146" s="471">
        <v>2540</v>
      </c>
      <c r="M146" s="471">
        <v>2570</v>
      </c>
      <c r="N146" s="471">
        <v>1180</v>
      </c>
    </row>
    <row r="147" spans="1:14">
      <c r="A147" s="473" t="s">
        <v>337</v>
      </c>
      <c r="B147" s="507" t="s">
        <v>343</v>
      </c>
      <c r="C147" s="474" t="s">
        <v>481</v>
      </c>
      <c r="D147" s="471">
        <v>1300</v>
      </c>
      <c r="E147" s="471">
        <v>80</v>
      </c>
      <c r="F147" s="475" t="s">
        <v>58</v>
      </c>
      <c r="G147" s="471">
        <v>80</v>
      </c>
      <c r="H147" s="471">
        <v>610</v>
      </c>
      <c r="I147" s="471">
        <v>480</v>
      </c>
      <c r="J147" s="471">
        <v>130</v>
      </c>
      <c r="K147" s="471">
        <v>80</v>
      </c>
      <c r="L147" s="471">
        <v>100</v>
      </c>
      <c r="M147" s="471">
        <v>300</v>
      </c>
      <c r="N147" s="471">
        <v>130</v>
      </c>
    </row>
    <row r="148" spans="1:14">
      <c r="A148" s="473" t="s">
        <v>337</v>
      </c>
      <c r="B148" s="507" t="s">
        <v>343</v>
      </c>
      <c r="C148" s="474" t="s">
        <v>482</v>
      </c>
      <c r="D148" s="471">
        <v>3760</v>
      </c>
      <c r="E148" s="471">
        <v>530</v>
      </c>
      <c r="F148" s="471">
        <v>190</v>
      </c>
      <c r="G148" s="471">
        <v>340</v>
      </c>
      <c r="H148" s="471">
        <v>2530</v>
      </c>
      <c r="I148" s="471">
        <v>1640</v>
      </c>
      <c r="J148" s="471">
        <v>890</v>
      </c>
      <c r="K148" s="471">
        <v>70</v>
      </c>
      <c r="L148" s="471">
        <v>200</v>
      </c>
      <c r="M148" s="471">
        <v>310</v>
      </c>
      <c r="N148" s="471">
        <v>110</v>
      </c>
    </row>
    <row r="149" spans="1:14">
      <c r="A149" s="473" t="s">
        <v>337</v>
      </c>
      <c r="B149" s="507" t="s">
        <v>343</v>
      </c>
      <c r="C149" s="474" t="s">
        <v>483</v>
      </c>
      <c r="D149" s="471">
        <v>5210</v>
      </c>
      <c r="E149" s="471">
        <v>1170</v>
      </c>
      <c r="F149" s="471">
        <v>660</v>
      </c>
      <c r="G149" s="471">
        <v>510</v>
      </c>
      <c r="H149" s="471">
        <v>2480</v>
      </c>
      <c r="I149" s="471">
        <v>1570</v>
      </c>
      <c r="J149" s="471">
        <v>900</v>
      </c>
      <c r="K149" s="471">
        <v>340</v>
      </c>
      <c r="L149" s="471">
        <v>420</v>
      </c>
      <c r="M149" s="471">
        <v>520</v>
      </c>
      <c r="N149" s="471">
        <v>280</v>
      </c>
    </row>
    <row r="150" spans="1:14">
      <c r="A150" s="473" t="s">
        <v>337</v>
      </c>
      <c r="B150" s="507" t="s">
        <v>343</v>
      </c>
      <c r="C150" s="474" t="s">
        <v>484</v>
      </c>
      <c r="D150" s="471">
        <v>7460</v>
      </c>
      <c r="E150" s="471">
        <v>2360</v>
      </c>
      <c r="F150" s="471">
        <v>500</v>
      </c>
      <c r="G150" s="471">
        <v>1860</v>
      </c>
      <c r="H150" s="471">
        <v>2500</v>
      </c>
      <c r="I150" s="471">
        <v>1800</v>
      </c>
      <c r="J150" s="471">
        <v>700</v>
      </c>
      <c r="K150" s="471">
        <v>780</v>
      </c>
      <c r="L150" s="471">
        <v>840</v>
      </c>
      <c r="M150" s="471">
        <v>690</v>
      </c>
      <c r="N150" s="471">
        <v>290</v>
      </c>
    </row>
    <row r="151" spans="1:14">
      <c r="A151" s="473" t="s">
        <v>337</v>
      </c>
      <c r="B151" s="507" t="s">
        <v>343</v>
      </c>
      <c r="C151" s="474" t="s">
        <v>485</v>
      </c>
      <c r="D151" s="471">
        <v>6770</v>
      </c>
      <c r="E151" s="471">
        <v>2800</v>
      </c>
      <c r="F151" s="471">
        <v>50</v>
      </c>
      <c r="G151" s="471">
        <v>2750</v>
      </c>
      <c r="H151" s="471">
        <v>1610</v>
      </c>
      <c r="I151" s="471">
        <v>1230</v>
      </c>
      <c r="J151" s="471">
        <v>380</v>
      </c>
      <c r="K151" s="471">
        <v>1320</v>
      </c>
      <c r="L151" s="471">
        <v>480</v>
      </c>
      <c r="M151" s="471">
        <v>320</v>
      </c>
      <c r="N151" s="471">
        <v>240</v>
      </c>
    </row>
    <row r="152" spans="1:14">
      <c r="A152" s="473" t="s">
        <v>337</v>
      </c>
      <c r="B152" s="507" t="s">
        <v>343</v>
      </c>
      <c r="C152" s="474" t="s">
        <v>486</v>
      </c>
      <c r="D152" s="471">
        <v>3440</v>
      </c>
      <c r="E152" s="471">
        <v>1010</v>
      </c>
      <c r="F152" s="475" t="s">
        <v>58</v>
      </c>
      <c r="G152" s="471">
        <v>1010</v>
      </c>
      <c r="H152" s="471">
        <v>610</v>
      </c>
      <c r="I152" s="471">
        <v>540</v>
      </c>
      <c r="J152" s="471">
        <v>70</v>
      </c>
      <c r="K152" s="471">
        <v>1050</v>
      </c>
      <c r="L152" s="471">
        <v>330</v>
      </c>
      <c r="M152" s="471">
        <v>380</v>
      </c>
      <c r="N152" s="471">
        <v>70</v>
      </c>
    </row>
    <row r="153" spans="1:14">
      <c r="A153" s="473" t="s">
        <v>337</v>
      </c>
      <c r="B153" s="507" t="s">
        <v>343</v>
      </c>
      <c r="C153" s="474" t="s">
        <v>487</v>
      </c>
      <c r="D153" s="471">
        <v>940</v>
      </c>
      <c r="E153" s="471">
        <v>290</v>
      </c>
      <c r="F153" s="475" t="s">
        <v>58</v>
      </c>
      <c r="G153" s="471">
        <v>290</v>
      </c>
      <c r="H153" s="471">
        <v>150</v>
      </c>
      <c r="I153" s="471">
        <v>30</v>
      </c>
      <c r="J153" s="471">
        <v>120</v>
      </c>
      <c r="K153" s="471">
        <v>360</v>
      </c>
      <c r="L153" s="471">
        <v>100</v>
      </c>
      <c r="M153" s="471">
        <v>20</v>
      </c>
      <c r="N153" s="471">
        <v>20</v>
      </c>
    </row>
    <row r="154" spans="1:14">
      <c r="A154" s="473" t="s">
        <v>337</v>
      </c>
      <c r="B154" s="507" t="s">
        <v>344</v>
      </c>
      <c r="C154" s="474" t="s">
        <v>480</v>
      </c>
      <c r="D154" s="471">
        <v>49430</v>
      </c>
      <c r="E154" s="471">
        <v>18210</v>
      </c>
      <c r="F154" s="471">
        <v>290</v>
      </c>
      <c r="G154" s="471">
        <v>17920</v>
      </c>
      <c r="H154" s="471">
        <v>10940</v>
      </c>
      <c r="I154" s="471">
        <v>8580</v>
      </c>
      <c r="J154" s="471">
        <v>2360</v>
      </c>
      <c r="K154" s="471">
        <v>8630</v>
      </c>
      <c r="L154" s="471">
        <v>6440</v>
      </c>
      <c r="M154" s="471">
        <v>2500</v>
      </c>
      <c r="N154" s="471">
        <v>2700</v>
      </c>
    </row>
    <row r="155" spans="1:14">
      <c r="A155" s="473" t="s">
        <v>337</v>
      </c>
      <c r="B155" s="507" t="s">
        <v>344</v>
      </c>
      <c r="C155" s="474" t="s">
        <v>481</v>
      </c>
      <c r="D155" s="471">
        <v>3330</v>
      </c>
      <c r="E155" s="471">
        <v>640</v>
      </c>
      <c r="F155" s="471">
        <v>20</v>
      </c>
      <c r="G155" s="471">
        <v>620</v>
      </c>
      <c r="H155" s="471">
        <v>970</v>
      </c>
      <c r="I155" s="471">
        <v>790</v>
      </c>
      <c r="J155" s="471">
        <v>180</v>
      </c>
      <c r="K155" s="471">
        <v>390</v>
      </c>
      <c r="L155" s="471">
        <v>290</v>
      </c>
      <c r="M155" s="471">
        <v>720</v>
      </c>
      <c r="N155" s="471">
        <v>320</v>
      </c>
    </row>
    <row r="156" spans="1:14">
      <c r="A156" s="473" t="s">
        <v>337</v>
      </c>
      <c r="B156" s="507" t="s">
        <v>344</v>
      </c>
      <c r="C156" s="474" t="s">
        <v>482</v>
      </c>
      <c r="D156" s="471">
        <v>7370</v>
      </c>
      <c r="E156" s="471">
        <v>1670</v>
      </c>
      <c r="F156" s="471">
        <v>30</v>
      </c>
      <c r="G156" s="471">
        <v>1640</v>
      </c>
      <c r="H156" s="471">
        <v>2650</v>
      </c>
      <c r="I156" s="471">
        <v>2210</v>
      </c>
      <c r="J156" s="471">
        <v>440</v>
      </c>
      <c r="K156" s="471">
        <v>800</v>
      </c>
      <c r="L156" s="471">
        <v>870</v>
      </c>
      <c r="M156" s="471">
        <v>600</v>
      </c>
      <c r="N156" s="471">
        <v>780</v>
      </c>
    </row>
    <row r="157" spans="1:14">
      <c r="A157" s="473" t="s">
        <v>337</v>
      </c>
      <c r="B157" s="507" t="s">
        <v>344</v>
      </c>
      <c r="C157" s="474" t="s">
        <v>483</v>
      </c>
      <c r="D157" s="471">
        <v>6180</v>
      </c>
      <c r="E157" s="471">
        <v>2130</v>
      </c>
      <c r="F157" s="471">
        <v>50</v>
      </c>
      <c r="G157" s="471">
        <v>2080</v>
      </c>
      <c r="H157" s="471">
        <v>2150</v>
      </c>
      <c r="I157" s="471">
        <v>1570</v>
      </c>
      <c r="J157" s="471">
        <v>580</v>
      </c>
      <c r="K157" s="471">
        <v>670</v>
      </c>
      <c r="L157" s="471">
        <v>610</v>
      </c>
      <c r="M157" s="471">
        <v>340</v>
      </c>
      <c r="N157" s="471">
        <v>260</v>
      </c>
    </row>
    <row r="158" spans="1:14">
      <c r="A158" s="473" t="s">
        <v>337</v>
      </c>
      <c r="B158" s="507" t="s">
        <v>344</v>
      </c>
      <c r="C158" s="474" t="s">
        <v>484</v>
      </c>
      <c r="D158" s="471">
        <v>11160</v>
      </c>
      <c r="E158" s="471">
        <v>4270</v>
      </c>
      <c r="F158" s="471">
        <v>40</v>
      </c>
      <c r="G158" s="471">
        <v>4230</v>
      </c>
      <c r="H158" s="471">
        <v>2590</v>
      </c>
      <c r="I158" s="471">
        <v>1990</v>
      </c>
      <c r="J158" s="471">
        <v>600</v>
      </c>
      <c r="K158" s="471">
        <v>1390</v>
      </c>
      <c r="L158" s="471">
        <v>1930</v>
      </c>
      <c r="M158" s="471">
        <v>480</v>
      </c>
      <c r="N158" s="471">
        <v>510</v>
      </c>
    </row>
    <row r="159" spans="1:14">
      <c r="A159" s="473" t="s">
        <v>337</v>
      </c>
      <c r="B159" s="507" t="s">
        <v>344</v>
      </c>
      <c r="C159" s="474" t="s">
        <v>485</v>
      </c>
      <c r="D159" s="471">
        <v>9890</v>
      </c>
      <c r="E159" s="471">
        <v>5080</v>
      </c>
      <c r="F159" s="471">
        <v>20</v>
      </c>
      <c r="G159" s="471">
        <v>5070</v>
      </c>
      <c r="H159" s="471">
        <v>1500</v>
      </c>
      <c r="I159" s="471">
        <v>1170</v>
      </c>
      <c r="J159" s="471">
        <v>330</v>
      </c>
      <c r="K159" s="471">
        <v>1680</v>
      </c>
      <c r="L159" s="471">
        <v>1110</v>
      </c>
      <c r="M159" s="471">
        <v>100</v>
      </c>
      <c r="N159" s="471">
        <v>420</v>
      </c>
    </row>
    <row r="160" spans="1:14">
      <c r="A160" s="473" t="s">
        <v>337</v>
      </c>
      <c r="B160" s="507" t="s">
        <v>344</v>
      </c>
      <c r="C160" s="474" t="s">
        <v>486</v>
      </c>
      <c r="D160" s="471">
        <v>8920</v>
      </c>
      <c r="E160" s="471">
        <v>3880</v>
      </c>
      <c r="F160" s="471">
        <v>110</v>
      </c>
      <c r="G160" s="471">
        <v>3770</v>
      </c>
      <c r="H160" s="471">
        <v>590</v>
      </c>
      <c r="I160" s="471">
        <v>500</v>
      </c>
      <c r="J160" s="471">
        <v>90</v>
      </c>
      <c r="K160" s="471">
        <v>2860</v>
      </c>
      <c r="L160" s="471">
        <v>1190</v>
      </c>
      <c r="M160" s="471">
        <v>150</v>
      </c>
      <c r="N160" s="471">
        <v>250</v>
      </c>
    </row>
    <row r="161" spans="1:14">
      <c r="A161" s="473" t="s">
        <v>337</v>
      </c>
      <c r="B161" s="507" t="s">
        <v>344</v>
      </c>
      <c r="C161" s="474" t="s">
        <v>487</v>
      </c>
      <c r="D161" s="471">
        <v>1500</v>
      </c>
      <c r="E161" s="471">
        <v>280</v>
      </c>
      <c r="F161" s="471">
        <v>30</v>
      </c>
      <c r="G161" s="471">
        <v>250</v>
      </c>
      <c r="H161" s="471">
        <v>180</v>
      </c>
      <c r="I161" s="471">
        <v>80</v>
      </c>
      <c r="J161" s="471">
        <v>90</v>
      </c>
      <c r="K161" s="471">
        <v>750</v>
      </c>
      <c r="L161" s="471">
        <v>180</v>
      </c>
      <c r="M161" s="471">
        <v>40</v>
      </c>
      <c r="N161" s="471">
        <v>70</v>
      </c>
    </row>
    <row r="162" spans="1:14">
      <c r="A162" s="473" t="s">
        <v>337</v>
      </c>
      <c r="B162" s="507" t="s">
        <v>345</v>
      </c>
      <c r="C162" s="474" t="s">
        <v>480</v>
      </c>
      <c r="D162" s="471">
        <v>9110</v>
      </c>
      <c r="E162" s="471">
        <v>1090</v>
      </c>
      <c r="F162" s="471">
        <v>90</v>
      </c>
      <c r="G162" s="471">
        <v>1000</v>
      </c>
      <c r="H162" s="471">
        <v>860</v>
      </c>
      <c r="I162" s="471">
        <v>610</v>
      </c>
      <c r="J162" s="471">
        <v>250</v>
      </c>
      <c r="K162" s="471">
        <v>2770</v>
      </c>
      <c r="L162" s="471">
        <v>1590</v>
      </c>
      <c r="M162" s="471">
        <v>1620</v>
      </c>
      <c r="N162" s="471">
        <v>1190</v>
      </c>
    </row>
    <row r="163" spans="1:14">
      <c r="A163" s="473" t="s">
        <v>337</v>
      </c>
      <c r="B163" s="507" t="s">
        <v>345</v>
      </c>
      <c r="C163" s="474" t="s">
        <v>481</v>
      </c>
      <c r="D163" s="471">
        <v>1620</v>
      </c>
      <c r="E163" s="471">
        <v>140</v>
      </c>
      <c r="F163" s="471">
        <v>10</v>
      </c>
      <c r="G163" s="471">
        <v>130</v>
      </c>
      <c r="H163" s="471">
        <v>230</v>
      </c>
      <c r="I163" s="471">
        <v>170</v>
      </c>
      <c r="J163" s="471">
        <v>60</v>
      </c>
      <c r="K163" s="471">
        <v>230</v>
      </c>
      <c r="L163" s="471">
        <v>50</v>
      </c>
      <c r="M163" s="471">
        <v>650</v>
      </c>
      <c r="N163" s="471">
        <v>320</v>
      </c>
    </row>
    <row r="164" spans="1:14">
      <c r="A164" s="473" t="s">
        <v>337</v>
      </c>
      <c r="B164" s="507" t="s">
        <v>345</v>
      </c>
      <c r="C164" s="474" t="s">
        <v>482</v>
      </c>
      <c r="D164" s="471">
        <v>1920</v>
      </c>
      <c r="E164" s="471">
        <v>310</v>
      </c>
      <c r="F164" s="471">
        <v>20</v>
      </c>
      <c r="G164" s="471">
        <v>280</v>
      </c>
      <c r="H164" s="471">
        <v>240</v>
      </c>
      <c r="I164" s="471">
        <v>140</v>
      </c>
      <c r="J164" s="471">
        <v>90</v>
      </c>
      <c r="K164" s="471">
        <v>440</v>
      </c>
      <c r="L164" s="471">
        <v>230</v>
      </c>
      <c r="M164" s="471">
        <v>430</v>
      </c>
      <c r="N164" s="471">
        <v>280</v>
      </c>
    </row>
    <row r="165" spans="1:14">
      <c r="A165" s="473" t="s">
        <v>337</v>
      </c>
      <c r="B165" s="507" t="s">
        <v>345</v>
      </c>
      <c r="C165" s="474" t="s">
        <v>483</v>
      </c>
      <c r="D165" s="471">
        <v>1650</v>
      </c>
      <c r="E165" s="471">
        <v>160</v>
      </c>
      <c r="F165" s="471">
        <v>20</v>
      </c>
      <c r="G165" s="471">
        <v>140</v>
      </c>
      <c r="H165" s="471">
        <v>170</v>
      </c>
      <c r="I165" s="471">
        <v>120</v>
      </c>
      <c r="J165" s="471">
        <v>60</v>
      </c>
      <c r="K165" s="471">
        <v>380</v>
      </c>
      <c r="L165" s="471">
        <v>460</v>
      </c>
      <c r="M165" s="471">
        <v>240</v>
      </c>
      <c r="N165" s="471">
        <v>240</v>
      </c>
    </row>
    <row r="166" spans="1:14">
      <c r="A166" s="473" t="s">
        <v>337</v>
      </c>
      <c r="B166" s="507" t="s">
        <v>345</v>
      </c>
      <c r="C166" s="474" t="s">
        <v>484</v>
      </c>
      <c r="D166" s="471">
        <v>1290</v>
      </c>
      <c r="E166" s="471">
        <v>150</v>
      </c>
      <c r="F166" s="475" t="s">
        <v>58</v>
      </c>
      <c r="G166" s="471">
        <v>150</v>
      </c>
      <c r="H166" s="471">
        <v>150</v>
      </c>
      <c r="I166" s="471">
        <v>110</v>
      </c>
      <c r="J166" s="471">
        <v>50</v>
      </c>
      <c r="K166" s="471">
        <v>410</v>
      </c>
      <c r="L166" s="471">
        <v>350</v>
      </c>
      <c r="M166" s="471">
        <v>120</v>
      </c>
      <c r="N166" s="471">
        <v>100</v>
      </c>
    </row>
    <row r="167" spans="1:14">
      <c r="A167" s="473" t="s">
        <v>337</v>
      </c>
      <c r="B167" s="507" t="s">
        <v>345</v>
      </c>
      <c r="C167" s="474" t="s">
        <v>485</v>
      </c>
      <c r="D167" s="471">
        <v>1250</v>
      </c>
      <c r="E167" s="471">
        <v>140</v>
      </c>
      <c r="F167" s="475" t="s">
        <v>58</v>
      </c>
      <c r="G167" s="471">
        <v>140</v>
      </c>
      <c r="H167" s="471">
        <v>10</v>
      </c>
      <c r="I167" s="471">
        <v>10</v>
      </c>
      <c r="J167" s="475" t="s">
        <v>58</v>
      </c>
      <c r="K167" s="471">
        <v>570</v>
      </c>
      <c r="L167" s="471">
        <v>360</v>
      </c>
      <c r="M167" s="471">
        <v>70</v>
      </c>
      <c r="N167" s="471">
        <v>100</v>
      </c>
    </row>
    <row r="168" spans="1:14">
      <c r="A168" s="473" t="s">
        <v>337</v>
      </c>
      <c r="B168" s="507" t="s">
        <v>345</v>
      </c>
      <c r="C168" s="474" t="s">
        <v>486</v>
      </c>
      <c r="D168" s="471">
        <v>1050</v>
      </c>
      <c r="E168" s="471">
        <v>170</v>
      </c>
      <c r="F168" s="471">
        <v>30</v>
      </c>
      <c r="G168" s="471">
        <v>140</v>
      </c>
      <c r="H168" s="471">
        <v>30</v>
      </c>
      <c r="I168" s="471">
        <v>30</v>
      </c>
      <c r="J168" s="475" t="s">
        <v>58</v>
      </c>
      <c r="K168" s="471">
        <v>580</v>
      </c>
      <c r="L168" s="471">
        <v>100</v>
      </c>
      <c r="M168" s="471">
        <v>50</v>
      </c>
      <c r="N168" s="471">
        <v>110</v>
      </c>
    </row>
    <row r="169" spans="1:14">
      <c r="A169" s="473" t="s">
        <v>337</v>
      </c>
      <c r="B169" s="507" t="s">
        <v>345</v>
      </c>
      <c r="C169" s="474" t="s">
        <v>487</v>
      </c>
      <c r="D169" s="471">
        <v>310</v>
      </c>
      <c r="E169" s="471">
        <v>10</v>
      </c>
      <c r="F169" s="475" t="s">
        <v>58</v>
      </c>
      <c r="G169" s="471">
        <v>10</v>
      </c>
      <c r="H169" s="471">
        <v>30</v>
      </c>
      <c r="I169" s="471">
        <v>30</v>
      </c>
      <c r="J169" s="475" t="s">
        <v>58</v>
      </c>
      <c r="K169" s="471">
        <v>160</v>
      </c>
      <c r="L169" s="471">
        <v>30</v>
      </c>
      <c r="M169" s="471">
        <v>50</v>
      </c>
      <c r="N169" s="471">
        <v>20</v>
      </c>
    </row>
    <row r="170" spans="1:14">
      <c r="A170" s="473" t="s">
        <v>337</v>
      </c>
      <c r="B170" s="507" t="s">
        <v>346</v>
      </c>
      <c r="C170" s="474" t="s">
        <v>480</v>
      </c>
      <c r="D170" s="471">
        <v>21980</v>
      </c>
      <c r="E170" s="471">
        <v>1330</v>
      </c>
      <c r="F170" s="471">
        <v>20</v>
      </c>
      <c r="G170" s="471">
        <v>1310</v>
      </c>
      <c r="H170" s="471">
        <v>2100</v>
      </c>
      <c r="I170" s="471">
        <v>1460</v>
      </c>
      <c r="J170" s="471">
        <v>650</v>
      </c>
      <c r="K170" s="471">
        <v>6040</v>
      </c>
      <c r="L170" s="471">
        <v>3940</v>
      </c>
      <c r="M170" s="471">
        <v>6020</v>
      </c>
      <c r="N170" s="471">
        <v>2540</v>
      </c>
    </row>
    <row r="171" spans="1:14">
      <c r="A171" s="473" t="s">
        <v>337</v>
      </c>
      <c r="B171" s="507" t="s">
        <v>346</v>
      </c>
      <c r="C171" s="474" t="s">
        <v>481</v>
      </c>
      <c r="D171" s="471">
        <v>5160</v>
      </c>
      <c r="E171" s="471">
        <v>80</v>
      </c>
      <c r="F171" s="475" t="s">
        <v>58</v>
      </c>
      <c r="G171" s="471">
        <v>80</v>
      </c>
      <c r="H171" s="471">
        <v>520</v>
      </c>
      <c r="I171" s="471">
        <v>460</v>
      </c>
      <c r="J171" s="471">
        <v>60</v>
      </c>
      <c r="K171" s="471">
        <v>440</v>
      </c>
      <c r="L171" s="471">
        <v>330</v>
      </c>
      <c r="M171" s="471">
        <v>2890</v>
      </c>
      <c r="N171" s="471">
        <v>890</v>
      </c>
    </row>
    <row r="172" spans="1:14">
      <c r="A172" s="473" t="s">
        <v>337</v>
      </c>
      <c r="B172" s="507" t="s">
        <v>346</v>
      </c>
      <c r="C172" s="474" t="s">
        <v>482</v>
      </c>
      <c r="D172" s="471">
        <v>4060</v>
      </c>
      <c r="E172" s="471">
        <v>130</v>
      </c>
      <c r="F172" s="475" t="s">
        <v>58</v>
      </c>
      <c r="G172" s="471">
        <v>130</v>
      </c>
      <c r="H172" s="471">
        <v>410</v>
      </c>
      <c r="I172" s="471">
        <v>300</v>
      </c>
      <c r="J172" s="471">
        <v>110</v>
      </c>
      <c r="K172" s="471">
        <v>840</v>
      </c>
      <c r="L172" s="471">
        <v>730</v>
      </c>
      <c r="M172" s="471">
        <v>1340</v>
      </c>
      <c r="N172" s="471">
        <v>620</v>
      </c>
    </row>
    <row r="173" spans="1:14">
      <c r="A173" s="473" t="s">
        <v>337</v>
      </c>
      <c r="B173" s="507" t="s">
        <v>346</v>
      </c>
      <c r="C173" s="474" t="s">
        <v>483</v>
      </c>
      <c r="D173" s="471">
        <v>3480</v>
      </c>
      <c r="E173" s="471">
        <v>220</v>
      </c>
      <c r="F173" s="471">
        <v>20</v>
      </c>
      <c r="G173" s="471">
        <v>200</v>
      </c>
      <c r="H173" s="471">
        <v>400</v>
      </c>
      <c r="I173" s="471">
        <v>250</v>
      </c>
      <c r="J173" s="471">
        <v>140</v>
      </c>
      <c r="K173" s="471">
        <v>1150</v>
      </c>
      <c r="L173" s="471">
        <v>640</v>
      </c>
      <c r="M173" s="471">
        <v>730</v>
      </c>
      <c r="N173" s="471">
        <v>350</v>
      </c>
    </row>
    <row r="174" spans="1:14">
      <c r="A174" s="473" t="s">
        <v>337</v>
      </c>
      <c r="B174" s="507" t="s">
        <v>346</v>
      </c>
      <c r="C174" s="474" t="s">
        <v>484</v>
      </c>
      <c r="D174" s="471">
        <v>2980</v>
      </c>
      <c r="E174" s="471">
        <v>230</v>
      </c>
      <c r="F174" s="475" t="s">
        <v>58</v>
      </c>
      <c r="G174" s="471">
        <v>230</v>
      </c>
      <c r="H174" s="471">
        <v>270</v>
      </c>
      <c r="I174" s="471">
        <v>130</v>
      </c>
      <c r="J174" s="471">
        <v>140</v>
      </c>
      <c r="K174" s="471">
        <v>990</v>
      </c>
      <c r="L174" s="471">
        <v>780</v>
      </c>
      <c r="M174" s="471">
        <v>470</v>
      </c>
      <c r="N174" s="471">
        <v>230</v>
      </c>
    </row>
    <row r="175" spans="1:14">
      <c r="A175" s="473" t="s">
        <v>337</v>
      </c>
      <c r="B175" s="507" t="s">
        <v>346</v>
      </c>
      <c r="C175" s="474" t="s">
        <v>485</v>
      </c>
      <c r="D175" s="471">
        <v>3110</v>
      </c>
      <c r="E175" s="471">
        <v>450</v>
      </c>
      <c r="F175" s="475" t="s">
        <v>58</v>
      </c>
      <c r="G175" s="471">
        <v>450</v>
      </c>
      <c r="H175" s="471">
        <v>240</v>
      </c>
      <c r="I175" s="471">
        <v>180</v>
      </c>
      <c r="J175" s="471">
        <v>70</v>
      </c>
      <c r="K175" s="471">
        <v>1180</v>
      </c>
      <c r="L175" s="471">
        <v>840</v>
      </c>
      <c r="M175" s="471">
        <v>300</v>
      </c>
      <c r="N175" s="471">
        <v>90</v>
      </c>
    </row>
    <row r="176" spans="1:14">
      <c r="A176" s="473" t="s">
        <v>337</v>
      </c>
      <c r="B176" s="507" t="s">
        <v>346</v>
      </c>
      <c r="C176" s="474" t="s">
        <v>486</v>
      </c>
      <c r="D176" s="471">
        <v>2380</v>
      </c>
      <c r="E176" s="471">
        <v>190</v>
      </c>
      <c r="F176" s="475" t="s">
        <v>58</v>
      </c>
      <c r="G176" s="471">
        <v>190</v>
      </c>
      <c r="H176" s="471">
        <v>200</v>
      </c>
      <c r="I176" s="471">
        <v>90</v>
      </c>
      <c r="J176" s="471">
        <v>100</v>
      </c>
      <c r="K176" s="471">
        <v>1010</v>
      </c>
      <c r="L176" s="471">
        <v>550</v>
      </c>
      <c r="M176" s="471">
        <v>170</v>
      </c>
      <c r="N176" s="471">
        <v>270</v>
      </c>
    </row>
    <row r="177" spans="1:14">
      <c r="A177" s="473" t="s">
        <v>337</v>
      </c>
      <c r="B177" s="507" t="s">
        <v>346</v>
      </c>
      <c r="C177" s="474" t="s">
        <v>487</v>
      </c>
      <c r="D177" s="471">
        <v>560</v>
      </c>
      <c r="E177" s="471">
        <v>20</v>
      </c>
      <c r="F177" s="475" t="s">
        <v>58</v>
      </c>
      <c r="G177" s="471">
        <v>20</v>
      </c>
      <c r="H177" s="471">
        <v>30</v>
      </c>
      <c r="I177" s="471">
        <v>20</v>
      </c>
      <c r="J177" s="471">
        <v>20</v>
      </c>
      <c r="K177" s="471">
        <v>350</v>
      </c>
      <c r="L177" s="471">
        <v>60</v>
      </c>
      <c r="M177" s="471">
        <v>60</v>
      </c>
      <c r="N177" s="471">
        <v>30</v>
      </c>
    </row>
    <row r="178" spans="1:14">
      <c r="A178" s="473" t="s">
        <v>337</v>
      </c>
      <c r="B178" s="507" t="s">
        <v>347</v>
      </c>
      <c r="C178" s="474" t="s">
        <v>480</v>
      </c>
      <c r="D178" s="471">
        <v>81430</v>
      </c>
      <c r="E178" s="471">
        <v>20520</v>
      </c>
      <c r="F178" s="471">
        <v>1100</v>
      </c>
      <c r="G178" s="471">
        <v>19410</v>
      </c>
      <c r="H178" s="471">
        <v>12250</v>
      </c>
      <c r="I178" s="471">
        <v>8120</v>
      </c>
      <c r="J178" s="471">
        <v>4130</v>
      </c>
      <c r="K178" s="471">
        <v>25310</v>
      </c>
      <c r="L178" s="471">
        <v>9070</v>
      </c>
      <c r="M178" s="471">
        <v>7890</v>
      </c>
      <c r="N178" s="471">
        <v>6380</v>
      </c>
    </row>
    <row r="179" spans="1:14">
      <c r="A179" s="473" t="s">
        <v>337</v>
      </c>
      <c r="B179" s="507" t="s">
        <v>347</v>
      </c>
      <c r="C179" s="474" t="s">
        <v>481</v>
      </c>
      <c r="D179" s="471">
        <v>5920</v>
      </c>
      <c r="E179" s="471">
        <v>490</v>
      </c>
      <c r="F179" s="471">
        <v>50</v>
      </c>
      <c r="G179" s="471">
        <v>440</v>
      </c>
      <c r="H179" s="471">
        <v>670</v>
      </c>
      <c r="I179" s="471">
        <v>520</v>
      </c>
      <c r="J179" s="471">
        <v>150</v>
      </c>
      <c r="K179" s="471">
        <v>1240</v>
      </c>
      <c r="L179" s="471">
        <v>360</v>
      </c>
      <c r="M179" s="471">
        <v>2220</v>
      </c>
      <c r="N179" s="471">
        <v>950</v>
      </c>
    </row>
    <row r="180" spans="1:14">
      <c r="A180" s="473" t="s">
        <v>337</v>
      </c>
      <c r="B180" s="507" t="s">
        <v>347</v>
      </c>
      <c r="C180" s="474" t="s">
        <v>482</v>
      </c>
      <c r="D180" s="471">
        <v>12210</v>
      </c>
      <c r="E180" s="471">
        <v>2690</v>
      </c>
      <c r="F180" s="471">
        <v>450</v>
      </c>
      <c r="G180" s="471">
        <v>2240</v>
      </c>
      <c r="H180" s="471">
        <v>2260</v>
      </c>
      <c r="I180" s="471">
        <v>1850</v>
      </c>
      <c r="J180" s="471">
        <v>410</v>
      </c>
      <c r="K180" s="471">
        <v>3100</v>
      </c>
      <c r="L180" s="471">
        <v>950</v>
      </c>
      <c r="M180" s="471">
        <v>1900</v>
      </c>
      <c r="N180" s="471">
        <v>1310</v>
      </c>
    </row>
    <row r="181" spans="1:14">
      <c r="A181" s="473" t="s">
        <v>337</v>
      </c>
      <c r="B181" s="507" t="s">
        <v>347</v>
      </c>
      <c r="C181" s="474" t="s">
        <v>483</v>
      </c>
      <c r="D181" s="471">
        <v>14990</v>
      </c>
      <c r="E181" s="471">
        <v>4480</v>
      </c>
      <c r="F181" s="471">
        <v>370</v>
      </c>
      <c r="G181" s="471">
        <v>4110</v>
      </c>
      <c r="H181" s="471">
        <v>3380</v>
      </c>
      <c r="I181" s="471">
        <v>2290</v>
      </c>
      <c r="J181" s="471">
        <v>1090</v>
      </c>
      <c r="K181" s="471">
        <v>3410</v>
      </c>
      <c r="L181" s="471">
        <v>1190</v>
      </c>
      <c r="M181" s="471">
        <v>1200</v>
      </c>
      <c r="N181" s="471">
        <v>1330</v>
      </c>
    </row>
    <row r="182" spans="1:14">
      <c r="A182" s="473" t="s">
        <v>337</v>
      </c>
      <c r="B182" s="507" t="s">
        <v>347</v>
      </c>
      <c r="C182" s="474" t="s">
        <v>484</v>
      </c>
      <c r="D182" s="471">
        <v>17410</v>
      </c>
      <c r="E182" s="471">
        <v>5880</v>
      </c>
      <c r="F182" s="471">
        <v>110</v>
      </c>
      <c r="G182" s="471">
        <v>5770</v>
      </c>
      <c r="H182" s="471">
        <v>3620</v>
      </c>
      <c r="I182" s="471">
        <v>2120</v>
      </c>
      <c r="J182" s="471">
        <v>1500</v>
      </c>
      <c r="K182" s="471">
        <v>4080</v>
      </c>
      <c r="L182" s="471">
        <v>2300</v>
      </c>
      <c r="M182" s="471">
        <v>660</v>
      </c>
      <c r="N182" s="471">
        <v>860</v>
      </c>
    </row>
    <row r="183" spans="1:14">
      <c r="A183" s="473" t="s">
        <v>337</v>
      </c>
      <c r="B183" s="507" t="s">
        <v>347</v>
      </c>
      <c r="C183" s="474" t="s">
        <v>485</v>
      </c>
      <c r="D183" s="471">
        <v>14220</v>
      </c>
      <c r="E183" s="471">
        <v>3330</v>
      </c>
      <c r="F183" s="471">
        <v>70</v>
      </c>
      <c r="G183" s="471">
        <v>3260</v>
      </c>
      <c r="H183" s="471">
        <v>1280</v>
      </c>
      <c r="I183" s="471">
        <v>760</v>
      </c>
      <c r="J183" s="471">
        <v>520</v>
      </c>
      <c r="K183" s="471">
        <v>6310</v>
      </c>
      <c r="L183" s="471">
        <v>1930</v>
      </c>
      <c r="M183" s="471">
        <v>680</v>
      </c>
      <c r="N183" s="471">
        <v>690</v>
      </c>
    </row>
    <row r="184" spans="1:14">
      <c r="A184" s="473" t="s">
        <v>337</v>
      </c>
      <c r="B184" s="507" t="s">
        <v>347</v>
      </c>
      <c r="C184" s="474" t="s">
        <v>486</v>
      </c>
      <c r="D184" s="471">
        <v>12420</v>
      </c>
      <c r="E184" s="471">
        <v>2470</v>
      </c>
      <c r="F184" s="471">
        <v>50</v>
      </c>
      <c r="G184" s="471">
        <v>2420</v>
      </c>
      <c r="H184" s="471">
        <v>600</v>
      </c>
      <c r="I184" s="471">
        <v>320</v>
      </c>
      <c r="J184" s="471">
        <v>270</v>
      </c>
      <c r="K184" s="471">
        <v>5940</v>
      </c>
      <c r="L184" s="471">
        <v>1680</v>
      </c>
      <c r="M184" s="471">
        <v>880</v>
      </c>
      <c r="N184" s="471">
        <v>850</v>
      </c>
    </row>
    <row r="185" spans="1:14">
      <c r="A185" s="473" t="s">
        <v>337</v>
      </c>
      <c r="B185" s="507" t="s">
        <v>347</v>
      </c>
      <c r="C185" s="474" t="s">
        <v>487</v>
      </c>
      <c r="D185" s="471">
        <v>2800</v>
      </c>
      <c r="E185" s="471">
        <v>1090</v>
      </c>
      <c r="F185" s="475" t="s">
        <v>58</v>
      </c>
      <c r="G185" s="471">
        <v>1090</v>
      </c>
      <c r="H185" s="471">
        <v>110</v>
      </c>
      <c r="I185" s="471">
        <v>70</v>
      </c>
      <c r="J185" s="471">
        <v>40</v>
      </c>
      <c r="K185" s="471">
        <v>930</v>
      </c>
      <c r="L185" s="471">
        <v>370</v>
      </c>
      <c r="M185" s="471">
        <v>150</v>
      </c>
      <c r="N185" s="471">
        <v>150</v>
      </c>
    </row>
    <row r="186" spans="1:14">
      <c r="A186" s="473" t="s">
        <v>337</v>
      </c>
      <c r="B186" s="507" t="s">
        <v>348</v>
      </c>
      <c r="C186" s="474" t="s">
        <v>480</v>
      </c>
      <c r="D186" s="471">
        <v>13560</v>
      </c>
      <c r="E186" s="471">
        <v>1310</v>
      </c>
      <c r="F186" s="471">
        <v>60</v>
      </c>
      <c r="G186" s="471">
        <v>1250</v>
      </c>
      <c r="H186" s="471">
        <v>1330</v>
      </c>
      <c r="I186" s="471">
        <v>960</v>
      </c>
      <c r="J186" s="471">
        <v>370</v>
      </c>
      <c r="K186" s="471">
        <v>4970</v>
      </c>
      <c r="L186" s="471">
        <v>2480</v>
      </c>
      <c r="M186" s="471">
        <v>2340</v>
      </c>
      <c r="N186" s="471">
        <v>1130</v>
      </c>
    </row>
    <row r="187" spans="1:14">
      <c r="A187" s="473" t="s">
        <v>337</v>
      </c>
      <c r="B187" s="507" t="s">
        <v>348</v>
      </c>
      <c r="C187" s="474" t="s">
        <v>481</v>
      </c>
      <c r="D187" s="471">
        <v>2060</v>
      </c>
      <c r="E187" s="471">
        <v>80</v>
      </c>
      <c r="F187" s="475" t="s">
        <v>58</v>
      </c>
      <c r="G187" s="471">
        <v>80</v>
      </c>
      <c r="H187" s="471">
        <v>200</v>
      </c>
      <c r="I187" s="471">
        <v>160</v>
      </c>
      <c r="J187" s="471">
        <v>40</v>
      </c>
      <c r="K187" s="471">
        <v>380</v>
      </c>
      <c r="L187" s="471">
        <v>280</v>
      </c>
      <c r="M187" s="471">
        <v>890</v>
      </c>
      <c r="N187" s="471">
        <v>220</v>
      </c>
    </row>
    <row r="188" spans="1:14">
      <c r="A188" s="473" t="s">
        <v>337</v>
      </c>
      <c r="B188" s="507" t="s">
        <v>348</v>
      </c>
      <c r="C188" s="474" t="s">
        <v>482</v>
      </c>
      <c r="D188" s="471">
        <v>2640</v>
      </c>
      <c r="E188" s="471">
        <v>250</v>
      </c>
      <c r="F188" s="475" t="s">
        <v>58</v>
      </c>
      <c r="G188" s="471">
        <v>250</v>
      </c>
      <c r="H188" s="471">
        <v>340</v>
      </c>
      <c r="I188" s="471">
        <v>290</v>
      </c>
      <c r="J188" s="471">
        <v>50</v>
      </c>
      <c r="K188" s="471">
        <v>670</v>
      </c>
      <c r="L188" s="471">
        <v>420</v>
      </c>
      <c r="M188" s="471">
        <v>650</v>
      </c>
      <c r="N188" s="471">
        <v>320</v>
      </c>
    </row>
    <row r="189" spans="1:14">
      <c r="A189" s="473" t="s">
        <v>337</v>
      </c>
      <c r="B189" s="507" t="s">
        <v>348</v>
      </c>
      <c r="C189" s="474" t="s">
        <v>483</v>
      </c>
      <c r="D189" s="471">
        <v>1870</v>
      </c>
      <c r="E189" s="471">
        <v>70</v>
      </c>
      <c r="F189" s="475" t="s">
        <v>58</v>
      </c>
      <c r="G189" s="471">
        <v>70</v>
      </c>
      <c r="H189" s="471">
        <v>210</v>
      </c>
      <c r="I189" s="471">
        <v>160</v>
      </c>
      <c r="J189" s="471">
        <v>50</v>
      </c>
      <c r="K189" s="471">
        <v>600</v>
      </c>
      <c r="L189" s="471">
        <v>510</v>
      </c>
      <c r="M189" s="471">
        <v>300</v>
      </c>
      <c r="N189" s="471">
        <v>180</v>
      </c>
    </row>
    <row r="190" spans="1:14">
      <c r="A190" s="473" t="s">
        <v>337</v>
      </c>
      <c r="B190" s="507" t="s">
        <v>348</v>
      </c>
      <c r="C190" s="474" t="s">
        <v>484</v>
      </c>
      <c r="D190" s="471">
        <v>2080</v>
      </c>
      <c r="E190" s="471">
        <v>260</v>
      </c>
      <c r="F190" s="471">
        <v>10</v>
      </c>
      <c r="G190" s="471">
        <v>250</v>
      </c>
      <c r="H190" s="471">
        <v>250</v>
      </c>
      <c r="I190" s="471">
        <v>140</v>
      </c>
      <c r="J190" s="471">
        <v>120</v>
      </c>
      <c r="K190" s="471">
        <v>920</v>
      </c>
      <c r="L190" s="471">
        <v>300</v>
      </c>
      <c r="M190" s="471">
        <v>190</v>
      </c>
      <c r="N190" s="471">
        <v>160</v>
      </c>
    </row>
    <row r="191" spans="1:14">
      <c r="A191" s="473" t="s">
        <v>337</v>
      </c>
      <c r="B191" s="507" t="s">
        <v>348</v>
      </c>
      <c r="C191" s="474" t="s">
        <v>485</v>
      </c>
      <c r="D191" s="471">
        <v>2090</v>
      </c>
      <c r="E191" s="471">
        <v>280</v>
      </c>
      <c r="F191" s="475" t="s">
        <v>58</v>
      </c>
      <c r="G191" s="471">
        <v>280</v>
      </c>
      <c r="H191" s="471">
        <v>120</v>
      </c>
      <c r="I191" s="471">
        <v>70</v>
      </c>
      <c r="J191" s="471">
        <v>50</v>
      </c>
      <c r="K191" s="471">
        <v>1060</v>
      </c>
      <c r="L191" s="471">
        <v>410</v>
      </c>
      <c r="M191" s="471">
        <v>60</v>
      </c>
      <c r="N191" s="471">
        <v>160</v>
      </c>
    </row>
    <row r="192" spans="1:14">
      <c r="A192" s="473" t="s">
        <v>337</v>
      </c>
      <c r="B192" s="507" t="s">
        <v>348</v>
      </c>
      <c r="C192" s="474" t="s">
        <v>486</v>
      </c>
      <c r="D192" s="471">
        <v>2020</v>
      </c>
      <c r="E192" s="471">
        <v>280</v>
      </c>
      <c r="F192" s="471">
        <v>50</v>
      </c>
      <c r="G192" s="471">
        <v>230</v>
      </c>
      <c r="H192" s="471">
        <v>140</v>
      </c>
      <c r="I192" s="471">
        <v>80</v>
      </c>
      <c r="J192" s="471">
        <v>60</v>
      </c>
      <c r="K192" s="471">
        <v>1040</v>
      </c>
      <c r="L192" s="471">
        <v>380</v>
      </c>
      <c r="M192" s="471">
        <v>130</v>
      </c>
      <c r="N192" s="471">
        <v>60</v>
      </c>
    </row>
    <row r="193" spans="1:14">
      <c r="A193" s="473" t="s">
        <v>337</v>
      </c>
      <c r="B193" s="507" t="s">
        <v>348</v>
      </c>
      <c r="C193" s="474" t="s">
        <v>487</v>
      </c>
      <c r="D193" s="471">
        <v>430</v>
      </c>
      <c r="E193" s="471">
        <v>80</v>
      </c>
      <c r="F193" s="475" t="s">
        <v>58</v>
      </c>
      <c r="G193" s="471">
        <v>80</v>
      </c>
      <c r="H193" s="475" t="s">
        <v>58</v>
      </c>
      <c r="I193" s="475" t="s">
        <v>58</v>
      </c>
      <c r="J193" s="475" t="s">
        <v>58</v>
      </c>
      <c r="K193" s="471">
        <v>230</v>
      </c>
      <c r="L193" s="471">
        <v>70</v>
      </c>
      <c r="M193" s="471">
        <v>50</v>
      </c>
      <c r="N193" s="471">
        <v>10</v>
      </c>
    </row>
    <row r="194" spans="1:14">
      <c r="A194" s="473" t="s">
        <v>337</v>
      </c>
      <c r="B194" s="507" t="s">
        <v>349</v>
      </c>
      <c r="C194" s="474" t="s">
        <v>480</v>
      </c>
      <c r="D194" s="471">
        <v>11170</v>
      </c>
      <c r="E194" s="471">
        <v>1250</v>
      </c>
      <c r="F194" s="471">
        <v>100</v>
      </c>
      <c r="G194" s="471">
        <v>1140</v>
      </c>
      <c r="H194" s="471">
        <v>1150</v>
      </c>
      <c r="I194" s="471">
        <v>850</v>
      </c>
      <c r="J194" s="471">
        <v>300</v>
      </c>
      <c r="K194" s="471">
        <v>3870</v>
      </c>
      <c r="L194" s="471">
        <v>1900</v>
      </c>
      <c r="M194" s="471">
        <v>2110</v>
      </c>
      <c r="N194" s="471">
        <v>900</v>
      </c>
    </row>
    <row r="195" spans="1:14">
      <c r="A195" s="473" t="s">
        <v>337</v>
      </c>
      <c r="B195" s="507" t="s">
        <v>349</v>
      </c>
      <c r="C195" s="474" t="s">
        <v>481</v>
      </c>
      <c r="D195" s="471">
        <v>1820</v>
      </c>
      <c r="E195" s="471">
        <v>50</v>
      </c>
      <c r="F195" s="471">
        <v>10</v>
      </c>
      <c r="G195" s="471">
        <v>40</v>
      </c>
      <c r="H195" s="471">
        <v>140</v>
      </c>
      <c r="I195" s="471">
        <v>100</v>
      </c>
      <c r="J195" s="471">
        <v>30</v>
      </c>
      <c r="K195" s="471">
        <v>200</v>
      </c>
      <c r="L195" s="471">
        <v>150</v>
      </c>
      <c r="M195" s="471">
        <v>1010</v>
      </c>
      <c r="N195" s="471">
        <v>270</v>
      </c>
    </row>
    <row r="196" spans="1:14">
      <c r="A196" s="473" t="s">
        <v>337</v>
      </c>
      <c r="B196" s="507" t="s">
        <v>349</v>
      </c>
      <c r="C196" s="474" t="s">
        <v>482</v>
      </c>
      <c r="D196" s="471">
        <v>2070</v>
      </c>
      <c r="E196" s="471">
        <v>200</v>
      </c>
      <c r="F196" s="471">
        <v>40</v>
      </c>
      <c r="G196" s="471">
        <v>150</v>
      </c>
      <c r="H196" s="471">
        <v>260</v>
      </c>
      <c r="I196" s="471">
        <v>160</v>
      </c>
      <c r="J196" s="471">
        <v>100</v>
      </c>
      <c r="K196" s="471">
        <v>570</v>
      </c>
      <c r="L196" s="471">
        <v>330</v>
      </c>
      <c r="M196" s="471">
        <v>480</v>
      </c>
      <c r="N196" s="471">
        <v>230</v>
      </c>
    </row>
    <row r="197" spans="1:14">
      <c r="A197" s="473" t="s">
        <v>337</v>
      </c>
      <c r="B197" s="507" t="s">
        <v>349</v>
      </c>
      <c r="C197" s="474" t="s">
        <v>483</v>
      </c>
      <c r="D197" s="471">
        <v>1740</v>
      </c>
      <c r="E197" s="471">
        <v>170</v>
      </c>
      <c r="F197" s="471">
        <v>10</v>
      </c>
      <c r="G197" s="471">
        <v>150</v>
      </c>
      <c r="H197" s="471">
        <v>190</v>
      </c>
      <c r="I197" s="471">
        <v>120</v>
      </c>
      <c r="J197" s="471">
        <v>70</v>
      </c>
      <c r="K197" s="471">
        <v>620</v>
      </c>
      <c r="L197" s="471">
        <v>310</v>
      </c>
      <c r="M197" s="471">
        <v>270</v>
      </c>
      <c r="N197" s="471">
        <v>180</v>
      </c>
    </row>
    <row r="198" spans="1:14">
      <c r="A198" s="473" t="s">
        <v>337</v>
      </c>
      <c r="B198" s="507" t="s">
        <v>349</v>
      </c>
      <c r="C198" s="474" t="s">
        <v>484</v>
      </c>
      <c r="D198" s="471">
        <v>1640</v>
      </c>
      <c r="E198" s="471">
        <v>190</v>
      </c>
      <c r="F198" s="471">
        <v>10</v>
      </c>
      <c r="G198" s="471">
        <v>180</v>
      </c>
      <c r="H198" s="471">
        <v>250</v>
      </c>
      <c r="I198" s="471">
        <v>200</v>
      </c>
      <c r="J198" s="471">
        <v>50</v>
      </c>
      <c r="K198" s="471">
        <v>590</v>
      </c>
      <c r="L198" s="471">
        <v>400</v>
      </c>
      <c r="M198" s="471">
        <v>140</v>
      </c>
      <c r="N198" s="471">
        <v>70</v>
      </c>
    </row>
    <row r="199" spans="1:14">
      <c r="A199" s="473" t="s">
        <v>337</v>
      </c>
      <c r="B199" s="507" t="s">
        <v>349</v>
      </c>
      <c r="C199" s="474" t="s">
        <v>485</v>
      </c>
      <c r="D199" s="471">
        <v>1930</v>
      </c>
      <c r="E199" s="471">
        <v>300</v>
      </c>
      <c r="F199" s="471">
        <v>30</v>
      </c>
      <c r="G199" s="471">
        <v>270</v>
      </c>
      <c r="H199" s="471">
        <v>150</v>
      </c>
      <c r="I199" s="471">
        <v>140</v>
      </c>
      <c r="J199" s="471">
        <v>10</v>
      </c>
      <c r="K199" s="471">
        <v>900</v>
      </c>
      <c r="L199" s="471">
        <v>380</v>
      </c>
      <c r="M199" s="471">
        <v>140</v>
      </c>
      <c r="N199" s="471">
        <v>60</v>
      </c>
    </row>
    <row r="200" spans="1:14">
      <c r="A200" s="473" t="s">
        <v>337</v>
      </c>
      <c r="B200" s="507" t="s">
        <v>349</v>
      </c>
      <c r="C200" s="474" t="s">
        <v>486</v>
      </c>
      <c r="D200" s="471">
        <v>1550</v>
      </c>
      <c r="E200" s="471">
        <v>260</v>
      </c>
      <c r="F200" s="475" t="s">
        <v>58</v>
      </c>
      <c r="G200" s="471">
        <v>260</v>
      </c>
      <c r="H200" s="471">
        <v>110</v>
      </c>
      <c r="I200" s="471">
        <v>100</v>
      </c>
      <c r="J200" s="471">
        <v>10</v>
      </c>
      <c r="K200" s="471">
        <v>810</v>
      </c>
      <c r="L200" s="471">
        <v>280</v>
      </c>
      <c r="M200" s="471">
        <v>50</v>
      </c>
      <c r="N200" s="471">
        <v>40</v>
      </c>
    </row>
    <row r="201" spans="1:14">
      <c r="A201" s="473" t="s">
        <v>337</v>
      </c>
      <c r="B201" s="507" t="s">
        <v>349</v>
      </c>
      <c r="C201" s="474" t="s">
        <v>487</v>
      </c>
      <c r="D201" s="471">
        <v>280</v>
      </c>
      <c r="E201" s="471">
        <v>70</v>
      </c>
      <c r="F201" s="475" t="s">
        <v>58</v>
      </c>
      <c r="G201" s="471">
        <v>70</v>
      </c>
      <c r="H201" s="471">
        <v>10</v>
      </c>
      <c r="I201" s="471">
        <v>10</v>
      </c>
      <c r="J201" s="475" t="s">
        <v>58</v>
      </c>
      <c r="K201" s="471">
        <v>140</v>
      </c>
      <c r="L201" s="471">
        <v>40</v>
      </c>
      <c r="M201" s="475" t="s">
        <v>58</v>
      </c>
      <c r="N201" s="471">
        <v>10</v>
      </c>
    </row>
    <row r="202" spans="1:14">
      <c r="A202" s="473" t="s">
        <v>337</v>
      </c>
      <c r="B202" s="507" t="s">
        <v>350</v>
      </c>
      <c r="C202" s="474" t="s">
        <v>480</v>
      </c>
      <c r="D202" s="471">
        <v>64980</v>
      </c>
      <c r="E202" s="471">
        <v>20270</v>
      </c>
      <c r="F202" s="471">
        <v>1050</v>
      </c>
      <c r="G202" s="471">
        <v>19220</v>
      </c>
      <c r="H202" s="471">
        <v>20230</v>
      </c>
      <c r="I202" s="471">
        <v>12930</v>
      </c>
      <c r="J202" s="471">
        <v>7290</v>
      </c>
      <c r="K202" s="471">
        <v>10730</v>
      </c>
      <c r="L202" s="471">
        <v>5800</v>
      </c>
      <c r="M202" s="471">
        <v>3920</v>
      </c>
      <c r="N202" s="471">
        <v>4030</v>
      </c>
    </row>
    <row r="203" spans="1:14">
      <c r="A203" s="473" t="s">
        <v>337</v>
      </c>
      <c r="B203" s="507" t="s">
        <v>350</v>
      </c>
      <c r="C203" s="474" t="s">
        <v>481</v>
      </c>
      <c r="D203" s="471">
        <v>3030</v>
      </c>
      <c r="E203" s="471">
        <v>210</v>
      </c>
      <c r="F203" s="471">
        <v>20</v>
      </c>
      <c r="G203" s="471">
        <v>190</v>
      </c>
      <c r="H203" s="471">
        <v>820</v>
      </c>
      <c r="I203" s="471">
        <v>600</v>
      </c>
      <c r="J203" s="471">
        <v>220</v>
      </c>
      <c r="K203" s="471">
        <v>350</v>
      </c>
      <c r="L203" s="471">
        <v>330</v>
      </c>
      <c r="M203" s="471">
        <v>960</v>
      </c>
      <c r="N203" s="471">
        <v>360</v>
      </c>
    </row>
    <row r="204" spans="1:14">
      <c r="A204" s="473" t="s">
        <v>337</v>
      </c>
      <c r="B204" s="507" t="s">
        <v>350</v>
      </c>
      <c r="C204" s="474" t="s">
        <v>482</v>
      </c>
      <c r="D204" s="471">
        <v>9430</v>
      </c>
      <c r="E204" s="471">
        <v>1690</v>
      </c>
      <c r="F204" s="471">
        <v>280</v>
      </c>
      <c r="G204" s="471">
        <v>1410</v>
      </c>
      <c r="H204" s="471">
        <v>4490</v>
      </c>
      <c r="I204" s="471">
        <v>3090</v>
      </c>
      <c r="J204" s="471">
        <v>1400</v>
      </c>
      <c r="K204" s="471">
        <v>940</v>
      </c>
      <c r="L204" s="471">
        <v>400</v>
      </c>
      <c r="M204" s="471">
        <v>1160</v>
      </c>
      <c r="N204" s="471">
        <v>760</v>
      </c>
    </row>
    <row r="205" spans="1:14">
      <c r="A205" s="473" t="s">
        <v>337</v>
      </c>
      <c r="B205" s="507" t="s">
        <v>350</v>
      </c>
      <c r="C205" s="474" t="s">
        <v>483</v>
      </c>
      <c r="D205" s="471">
        <v>10230</v>
      </c>
      <c r="E205" s="471">
        <v>2420</v>
      </c>
      <c r="F205" s="471">
        <v>240</v>
      </c>
      <c r="G205" s="471">
        <v>2180</v>
      </c>
      <c r="H205" s="471">
        <v>5050</v>
      </c>
      <c r="I205" s="471">
        <v>3050</v>
      </c>
      <c r="J205" s="471">
        <v>2000</v>
      </c>
      <c r="K205" s="471">
        <v>1000</v>
      </c>
      <c r="L205" s="471">
        <v>640</v>
      </c>
      <c r="M205" s="471">
        <v>390</v>
      </c>
      <c r="N205" s="471">
        <v>730</v>
      </c>
    </row>
    <row r="206" spans="1:14">
      <c r="A206" s="473" t="s">
        <v>337</v>
      </c>
      <c r="B206" s="507" t="s">
        <v>350</v>
      </c>
      <c r="C206" s="474" t="s">
        <v>484</v>
      </c>
      <c r="D206" s="471">
        <v>14790</v>
      </c>
      <c r="E206" s="471">
        <v>5100</v>
      </c>
      <c r="F206" s="471">
        <v>300</v>
      </c>
      <c r="G206" s="471">
        <v>4800</v>
      </c>
      <c r="H206" s="471">
        <v>4660</v>
      </c>
      <c r="I206" s="471">
        <v>3050</v>
      </c>
      <c r="J206" s="471">
        <v>1610</v>
      </c>
      <c r="K206" s="471">
        <v>1740</v>
      </c>
      <c r="L206" s="471">
        <v>2140</v>
      </c>
      <c r="M206" s="471">
        <v>450</v>
      </c>
      <c r="N206" s="471">
        <v>700</v>
      </c>
    </row>
    <row r="207" spans="1:14">
      <c r="A207" s="473" t="s">
        <v>337</v>
      </c>
      <c r="B207" s="507" t="s">
        <v>350</v>
      </c>
      <c r="C207" s="474" t="s">
        <v>485</v>
      </c>
      <c r="D207" s="471">
        <v>13680</v>
      </c>
      <c r="E207" s="471">
        <v>5570</v>
      </c>
      <c r="F207" s="471">
        <v>130</v>
      </c>
      <c r="G207" s="471">
        <v>5430</v>
      </c>
      <c r="H207" s="471">
        <v>3060</v>
      </c>
      <c r="I207" s="471">
        <v>1820</v>
      </c>
      <c r="J207" s="471">
        <v>1240</v>
      </c>
      <c r="K207" s="471">
        <v>3130</v>
      </c>
      <c r="L207" s="471">
        <v>1040</v>
      </c>
      <c r="M207" s="471">
        <v>220</v>
      </c>
      <c r="N207" s="471">
        <v>660</v>
      </c>
    </row>
    <row r="208" spans="1:14">
      <c r="A208" s="473" t="s">
        <v>337</v>
      </c>
      <c r="B208" s="507" t="s">
        <v>350</v>
      </c>
      <c r="C208" s="474" t="s">
        <v>486</v>
      </c>
      <c r="D208" s="471">
        <v>11030</v>
      </c>
      <c r="E208" s="471">
        <v>4630</v>
      </c>
      <c r="F208" s="471">
        <v>50</v>
      </c>
      <c r="G208" s="471">
        <v>4570</v>
      </c>
      <c r="H208" s="471">
        <v>1590</v>
      </c>
      <c r="I208" s="471">
        <v>990</v>
      </c>
      <c r="J208" s="471">
        <v>600</v>
      </c>
      <c r="K208" s="471">
        <v>2860</v>
      </c>
      <c r="L208" s="471">
        <v>890</v>
      </c>
      <c r="M208" s="471">
        <v>490</v>
      </c>
      <c r="N208" s="471">
        <v>570</v>
      </c>
    </row>
    <row r="209" spans="1:14">
      <c r="A209" s="473" t="s">
        <v>337</v>
      </c>
      <c r="B209" s="507" t="s">
        <v>350</v>
      </c>
      <c r="C209" s="474" t="s">
        <v>487</v>
      </c>
      <c r="D209" s="471">
        <v>1860</v>
      </c>
      <c r="E209" s="471">
        <v>550</v>
      </c>
      <c r="F209" s="471">
        <v>20</v>
      </c>
      <c r="G209" s="471">
        <v>530</v>
      </c>
      <c r="H209" s="471">
        <v>300</v>
      </c>
      <c r="I209" s="471">
        <v>170</v>
      </c>
      <c r="J209" s="471">
        <v>130</v>
      </c>
      <c r="K209" s="471">
        <v>630</v>
      </c>
      <c r="L209" s="471">
        <v>200</v>
      </c>
      <c r="M209" s="471">
        <v>90</v>
      </c>
      <c r="N209" s="471">
        <v>100</v>
      </c>
    </row>
    <row r="210" spans="1:14">
      <c r="A210" s="473" t="s">
        <v>337</v>
      </c>
      <c r="B210" s="507" t="s">
        <v>351</v>
      </c>
      <c r="C210" s="474" t="s">
        <v>480</v>
      </c>
      <c r="D210" s="471">
        <v>25420</v>
      </c>
      <c r="E210" s="471">
        <v>5660</v>
      </c>
      <c r="F210" s="471">
        <v>200</v>
      </c>
      <c r="G210" s="471">
        <v>5460</v>
      </c>
      <c r="H210" s="471">
        <v>4000</v>
      </c>
      <c r="I210" s="471">
        <v>3090</v>
      </c>
      <c r="J210" s="471">
        <v>910</v>
      </c>
      <c r="K210" s="471">
        <v>5260</v>
      </c>
      <c r="L210" s="471">
        <v>3150</v>
      </c>
      <c r="M210" s="471">
        <v>3360</v>
      </c>
      <c r="N210" s="471">
        <v>3990</v>
      </c>
    </row>
    <row r="211" spans="1:14">
      <c r="A211" s="473" t="s">
        <v>337</v>
      </c>
      <c r="B211" s="507" t="s">
        <v>351</v>
      </c>
      <c r="C211" s="474" t="s">
        <v>481</v>
      </c>
      <c r="D211" s="471">
        <v>3330</v>
      </c>
      <c r="E211" s="471">
        <v>280</v>
      </c>
      <c r="F211" s="475" t="s">
        <v>58</v>
      </c>
      <c r="G211" s="471">
        <v>280</v>
      </c>
      <c r="H211" s="471">
        <v>340</v>
      </c>
      <c r="I211" s="471">
        <v>310</v>
      </c>
      <c r="J211" s="471">
        <v>40</v>
      </c>
      <c r="K211" s="471">
        <v>280</v>
      </c>
      <c r="L211" s="471">
        <v>230</v>
      </c>
      <c r="M211" s="471">
        <v>1410</v>
      </c>
      <c r="N211" s="471">
        <v>790</v>
      </c>
    </row>
    <row r="212" spans="1:14">
      <c r="A212" s="473" t="s">
        <v>337</v>
      </c>
      <c r="B212" s="507" t="s">
        <v>351</v>
      </c>
      <c r="C212" s="474" t="s">
        <v>482</v>
      </c>
      <c r="D212" s="471">
        <v>6290</v>
      </c>
      <c r="E212" s="471">
        <v>1460</v>
      </c>
      <c r="F212" s="471">
        <v>80</v>
      </c>
      <c r="G212" s="471">
        <v>1380</v>
      </c>
      <c r="H212" s="471">
        <v>1250</v>
      </c>
      <c r="I212" s="471">
        <v>970</v>
      </c>
      <c r="J212" s="471">
        <v>280</v>
      </c>
      <c r="K212" s="471">
        <v>1280</v>
      </c>
      <c r="L212" s="471">
        <v>390</v>
      </c>
      <c r="M212" s="471">
        <v>880</v>
      </c>
      <c r="N212" s="471">
        <v>1040</v>
      </c>
    </row>
    <row r="213" spans="1:14">
      <c r="A213" s="473" t="s">
        <v>337</v>
      </c>
      <c r="B213" s="507" t="s">
        <v>351</v>
      </c>
      <c r="C213" s="474" t="s">
        <v>483</v>
      </c>
      <c r="D213" s="471">
        <v>4530</v>
      </c>
      <c r="E213" s="471">
        <v>1060</v>
      </c>
      <c r="F213" s="471">
        <v>50</v>
      </c>
      <c r="G213" s="471">
        <v>1000</v>
      </c>
      <c r="H213" s="471">
        <v>1030</v>
      </c>
      <c r="I213" s="471">
        <v>780</v>
      </c>
      <c r="J213" s="471">
        <v>240</v>
      </c>
      <c r="K213" s="471">
        <v>870</v>
      </c>
      <c r="L213" s="471">
        <v>510</v>
      </c>
      <c r="M213" s="471">
        <v>350</v>
      </c>
      <c r="N213" s="471">
        <v>720</v>
      </c>
    </row>
    <row r="214" spans="1:14">
      <c r="A214" s="473" t="s">
        <v>337</v>
      </c>
      <c r="B214" s="507" t="s">
        <v>351</v>
      </c>
      <c r="C214" s="474" t="s">
        <v>484</v>
      </c>
      <c r="D214" s="471">
        <v>4750</v>
      </c>
      <c r="E214" s="471">
        <v>1220</v>
      </c>
      <c r="F214" s="471">
        <v>60</v>
      </c>
      <c r="G214" s="471">
        <v>1160</v>
      </c>
      <c r="H214" s="471">
        <v>730</v>
      </c>
      <c r="I214" s="471">
        <v>570</v>
      </c>
      <c r="J214" s="471">
        <v>160</v>
      </c>
      <c r="K214" s="471">
        <v>1050</v>
      </c>
      <c r="L214" s="471">
        <v>690</v>
      </c>
      <c r="M214" s="471">
        <v>450</v>
      </c>
      <c r="N214" s="471">
        <v>610</v>
      </c>
    </row>
    <row r="215" spans="1:14">
      <c r="A215" s="473" t="s">
        <v>337</v>
      </c>
      <c r="B215" s="507" t="s">
        <v>351</v>
      </c>
      <c r="C215" s="474" t="s">
        <v>485</v>
      </c>
      <c r="D215" s="471">
        <v>3210</v>
      </c>
      <c r="E215" s="471">
        <v>700</v>
      </c>
      <c r="F215" s="475" t="s">
        <v>58</v>
      </c>
      <c r="G215" s="471">
        <v>700</v>
      </c>
      <c r="H215" s="471">
        <v>320</v>
      </c>
      <c r="I215" s="471">
        <v>250</v>
      </c>
      <c r="J215" s="471">
        <v>70</v>
      </c>
      <c r="K215" s="471">
        <v>950</v>
      </c>
      <c r="L215" s="471">
        <v>650</v>
      </c>
      <c r="M215" s="471">
        <v>160</v>
      </c>
      <c r="N215" s="471">
        <v>430</v>
      </c>
    </row>
    <row r="216" spans="1:14">
      <c r="A216" s="473" t="s">
        <v>337</v>
      </c>
      <c r="B216" s="507" t="s">
        <v>351</v>
      </c>
      <c r="C216" s="474" t="s">
        <v>486</v>
      </c>
      <c r="D216" s="471">
        <v>2850</v>
      </c>
      <c r="E216" s="471">
        <v>860</v>
      </c>
      <c r="F216" s="471">
        <v>20</v>
      </c>
      <c r="G216" s="471">
        <v>850</v>
      </c>
      <c r="H216" s="471">
        <v>230</v>
      </c>
      <c r="I216" s="471">
        <v>190</v>
      </c>
      <c r="J216" s="471">
        <v>50</v>
      </c>
      <c r="K216" s="471">
        <v>730</v>
      </c>
      <c r="L216" s="471">
        <v>550</v>
      </c>
      <c r="M216" s="471">
        <v>90</v>
      </c>
      <c r="N216" s="471">
        <v>380</v>
      </c>
    </row>
    <row r="217" spans="1:14">
      <c r="A217" s="473" t="s">
        <v>337</v>
      </c>
      <c r="B217" s="507" t="s">
        <v>351</v>
      </c>
      <c r="C217" s="474" t="s">
        <v>487</v>
      </c>
      <c r="D217" s="471">
        <v>400</v>
      </c>
      <c r="E217" s="471">
        <v>80</v>
      </c>
      <c r="F217" s="475" t="s">
        <v>58</v>
      </c>
      <c r="G217" s="471">
        <v>80</v>
      </c>
      <c r="H217" s="471">
        <v>90</v>
      </c>
      <c r="I217" s="471">
        <v>10</v>
      </c>
      <c r="J217" s="471">
        <v>70</v>
      </c>
      <c r="K217" s="471">
        <v>100</v>
      </c>
      <c r="L217" s="471">
        <v>120</v>
      </c>
      <c r="M217" s="471">
        <v>20</v>
      </c>
      <c r="N217" s="475" t="s">
        <v>58</v>
      </c>
    </row>
    <row r="218" spans="1:14">
      <c r="A218" s="473" t="s">
        <v>337</v>
      </c>
      <c r="B218" s="507" t="s">
        <v>352</v>
      </c>
      <c r="C218" s="474" t="s">
        <v>480</v>
      </c>
      <c r="D218" s="471">
        <v>27430</v>
      </c>
      <c r="E218" s="471">
        <v>7270</v>
      </c>
      <c r="F218" s="471">
        <v>310</v>
      </c>
      <c r="G218" s="471">
        <v>6960</v>
      </c>
      <c r="H218" s="471">
        <v>3490</v>
      </c>
      <c r="I218" s="471">
        <v>2680</v>
      </c>
      <c r="J218" s="471">
        <v>810</v>
      </c>
      <c r="K218" s="471">
        <v>8590</v>
      </c>
      <c r="L218" s="471">
        <v>3380</v>
      </c>
      <c r="M218" s="471">
        <v>3050</v>
      </c>
      <c r="N218" s="471">
        <v>1640</v>
      </c>
    </row>
    <row r="219" spans="1:14">
      <c r="A219" s="473" t="s">
        <v>337</v>
      </c>
      <c r="B219" s="507" t="s">
        <v>352</v>
      </c>
      <c r="C219" s="474" t="s">
        <v>481</v>
      </c>
      <c r="D219" s="471">
        <v>2380</v>
      </c>
      <c r="E219" s="471">
        <v>300</v>
      </c>
      <c r="F219" s="471">
        <v>40</v>
      </c>
      <c r="G219" s="471">
        <v>250</v>
      </c>
      <c r="H219" s="471">
        <v>220</v>
      </c>
      <c r="I219" s="471">
        <v>180</v>
      </c>
      <c r="J219" s="471">
        <v>50</v>
      </c>
      <c r="K219" s="471">
        <v>430</v>
      </c>
      <c r="L219" s="471">
        <v>100</v>
      </c>
      <c r="M219" s="471">
        <v>1110</v>
      </c>
      <c r="N219" s="471">
        <v>220</v>
      </c>
    </row>
    <row r="220" spans="1:14">
      <c r="A220" s="473" t="s">
        <v>337</v>
      </c>
      <c r="B220" s="507" t="s">
        <v>352</v>
      </c>
      <c r="C220" s="474" t="s">
        <v>482</v>
      </c>
      <c r="D220" s="471">
        <v>4480</v>
      </c>
      <c r="E220" s="471">
        <v>1170</v>
      </c>
      <c r="F220" s="471">
        <v>90</v>
      </c>
      <c r="G220" s="471">
        <v>1080</v>
      </c>
      <c r="H220" s="471">
        <v>530</v>
      </c>
      <c r="I220" s="471">
        <v>480</v>
      </c>
      <c r="J220" s="471">
        <v>60</v>
      </c>
      <c r="K220" s="471">
        <v>1000</v>
      </c>
      <c r="L220" s="471">
        <v>510</v>
      </c>
      <c r="M220" s="471">
        <v>870</v>
      </c>
      <c r="N220" s="471">
        <v>400</v>
      </c>
    </row>
    <row r="221" spans="1:14">
      <c r="A221" s="473" t="s">
        <v>337</v>
      </c>
      <c r="B221" s="507" t="s">
        <v>352</v>
      </c>
      <c r="C221" s="474" t="s">
        <v>483</v>
      </c>
      <c r="D221" s="471">
        <v>5590</v>
      </c>
      <c r="E221" s="471">
        <v>1580</v>
      </c>
      <c r="F221" s="471">
        <v>30</v>
      </c>
      <c r="G221" s="471">
        <v>1550</v>
      </c>
      <c r="H221" s="471">
        <v>1190</v>
      </c>
      <c r="I221" s="471">
        <v>910</v>
      </c>
      <c r="J221" s="471">
        <v>270</v>
      </c>
      <c r="K221" s="471">
        <v>1460</v>
      </c>
      <c r="L221" s="471">
        <v>660</v>
      </c>
      <c r="M221" s="471">
        <v>400</v>
      </c>
      <c r="N221" s="471">
        <v>300</v>
      </c>
    </row>
    <row r="222" spans="1:14">
      <c r="A222" s="473" t="s">
        <v>337</v>
      </c>
      <c r="B222" s="507" t="s">
        <v>352</v>
      </c>
      <c r="C222" s="474" t="s">
        <v>484</v>
      </c>
      <c r="D222" s="471">
        <v>5000</v>
      </c>
      <c r="E222" s="471">
        <v>1490</v>
      </c>
      <c r="F222" s="471">
        <v>20</v>
      </c>
      <c r="G222" s="471">
        <v>1470</v>
      </c>
      <c r="H222" s="471">
        <v>730</v>
      </c>
      <c r="I222" s="471">
        <v>460</v>
      </c>
      <c r="J222" s="471">
        <v>270</v>
      </c>
      <c r="K222" s="471">
        <v>1460</v>
      </c>
      <c r="L222" s="471">
        <v>810</v>
      </c>
      <c r="M222" s="471">
        <v>280</v>
      </c>
      <c r="N222" s="471">
        <v>240</v>
      </c>
    </row>
    <row r="223" spans="1:14">
      <c r="A223" s="473" t="s">
        <v>337</v>
      </c>
      <c r="B223" s="507" t="s">
        <v>352</v>
      </c>
      <c r="C223" s="474" t="s">
        <v>485</v>
      </c>
      <c r="D223" s="471">
        <v>4410</v>
      </c>
      <c r="E223" s="471">
        <v>1110</v>
      </c>
      <c r="F223" s="471">
        <v>30</v>
      </c>
      <c r="G223" s="471">
        <v>1080</v>
      </c>
      <c r="H223" s="471">
        <v>440</v>
      </c>
      <c r="I223" s="471">
        <v>350</v>
      </c>
      <c r="J223" s="471">
        <v>90</v>
      </c>
      <c r="K223" s="471">
        <v>1900</v>
      </c>
      <c r="L223" s="471">
        <v>590</v>
      </c>
      <c r="M223" s="471">
        <v>200</v>
      </c>
      <c r="N223" s="471">
        <v>170</v>
      </c>
    </row>
    <row r="224" spans="1:14">
      <c r="A224" s="473" t="s">
        <v>337</v>
      </c>
      <c r="B224" s="507" t="s">
        <v>352</v>
      </c>
      <c r="C224" s="474" t="s">
        <v>486</v>
      </c>
      <c r="D224" s="471">
        <v>4600</v>
      </c>
      <c r="E224" s="471">
        <v>1420</v>
      </c>
      <c r="F224" s="471">
        <v>80</v>
      </c>
      <c r="G224" s="471">
        <v>1340</v>
      </c>
      <c r="H224" s="471">
        <v>290</v>
      </c>
      <c r="I224" s="471">
        <v>240</v>
      </c>
      <c r="J224" s="471">
        <v>50</v>
      </c>
      <c r="K224" s="471">
        <v>1920</v>
      </c>
      <c r="L224" s="471">
        <v>620</v>
      </c>
      <c r="M224" s="471">
        <v>130</v>
      </c>
      <c r="N224" s="471">
        <v>240</v>
      </c>
    </row>
    <row r="225" spans="1:14">
      <c r="A225" s="473" t="s">
        <v>337</v>
      </c>
      <c r="B225" s="507" t="s">
        <v>352</v>
      </c>
      <c r="C225" s="474" t="s">
        <v>487</v>
      </c>
      <c r="D225" s="471">
        <v>810</v>
      </c>
      <c r="E225" s="471">
        <v>190</v>
      </c>
      <c r="F225" s="471">
        <v>20</v>
      </c>
      <c r="G225" s="471">
        <v>170</v>
      </c>
      <c r="H225" s="471">
        <v>40</v>
      </c>
      <c r="I225" s="471">
        <v>20</v>
      </c>
      <c r="J225" s="471">
        <v>20</v>
      </c>
      <c r="K225" s="471">
        <v>400</v>
      </c>
      <c r="L225" s="471">
        <v>100</v>
      </c>
      <c r="M225" s="471">
        <v>30</v>
      </c>
      <c r="N225" s="471">
        <v>60</v>
      </c>
    </row>
    <row r="226" spans="1:14">
      <c r="A226" s="473" t="s">
        <v>337</v>
      </c>
      <c r="B226" s="507" t="s">
        <v>353</v>
      </c>
      <c r="C226" s="474" t="s">
        <v>480</v>
      </c>
      <c r="D226" s="471">
        <v>50080</v>
      </c>
      <c r="E226" s="471">
        <v>15890</v>
      </c>
      <c r="F226" s="471">
        <v>700</v>
      </c>
      <c r="G226" s="471">
        <v>15190</v>
      </c>
      <c r="H226" s="471">
        <v>13050</v>
      </c>
      <c r="I226" s="471">
        <v>9510</v>
      </c>
      <c r="J226" s="471">
        <v>3540</v>
      </c>
      <c r="K226" s="471">
        <v>10690</v>
      </c>
      <c r="L226" s="471">
        <v>4420</v>
      </c>
      <c r="M226" s="471">
        <v>3350</v>
      </c>
      <c r="N226" s="471">
        <v>2680</v>
      </c>
    </row>
    <row r="227" spans="1:14">
      <c r="A227" s="473" t="s">
        <v>337</v>
      </c>
      <c r="B227" s="507" t="s">
        <v>353</v>
      </c>
      <c r="C227" s="474" t="s">
        <v>481</v>
      </c>
      <c r="D227" s="471">
        <v>3430</v>
      </c>
      <c r="E227" s="471">
        <v>540</v>
      </c>
      <c r="F227" s="471">
        <v>20</v>
      </c>
      <c r="G227" s="471">
        <v>520</v>
      </c>
      <c r="H227" s="471">
        <v>1160</v>
      </c>
      <c r="I227" s="471">
        <v>940</v>
      </c>
      <c r="J227" s="471">
        <v>210</v>
      </c>
      <c r="K227" s="471">
        <v>400</v>
      </c>
      <c r="L227" s="471">
        <v>220</v>
      </c>
      <c r="M227" s="471">
        <v>650</v>
      </c>
      <c r="N227" s="471">
        <v>460</v>
      </c>
    </row>
    <row r="228" spans="1:14">
      <c r="A228" s="473" t="s">
        <v>337</v>
      </c>
      <c r="B228" s="507" t="s">
        <v>353</v>
      </c>
      <c r="C228" s="474" t="s">
        <v>482</v>
      </c>
      <c r="D228" s="471">
        <v>9060</v>
      </c>
      <c r="E228" s="471">
        <v>1530</v>
      </c>
      <c r="F228" s="471">
        <v>70</v>
      </c>
      <c r="G228" s="471">
        <v>1460</v>
      </c>
      <c r="H228" s="471">
        <v>3670</v>
      </c>
      <c r="I228" s="471">
        <v>2850</v>
      </c>
      <c r="J228" s="471">
        <v>820</v>
      </c>
      <c r="K228" s="471">
        <v>1780</v>
      </c>
      <c r="L228" s="471">
        <v>470</v>
      </c>
      <c r="M228" s="471">
        <v>1020</v>
      </c>
      <c r="N228" s="471">
        <v>590</v>
      </c>
    </row>
    <row r="229" spans="1:14">
      <c r="A229" s="473" t="s">
        <v>337</v>
      </c>
      <c r="B229" s="507" t="s">
        <v>353</v>
      </c>
      <c r="C229" s="474" t="s">
        <v>483</v>
      </c>
      <c r="D229" s="471">
        <v>8920</v>
      </c>
      <c r="E229" s="471">
        <v>2390</v>
      </c>
      <c r="F229" s="471">
        <v>170</v>
      </c>
      <c r="G229" s="471">
        <v>2220</v>
      </c>
      <c r="H229" s="471">
        <v>2810</v>
      </c>
      <c r="I229" s="471">
        <v>1980</v>
      </c>
      <c r="J229" s="471">
        <v>830</v>
      </c>
      <c r="K229" s="471">
        <v>1560</v>
      </c>
      <c r="L229" s="471">
        <v>840</v>
      </c>
      <c r="M229" s="471">
        <v>790</v>
      </c>
      <c r="N229" s="471">
        <v>530</v>
      </c>
    </row>
    <row r="230" spans="1:14">
      <c r="A230" s="473" t="s">
        <v>337</v>
      </c>
      <c r="B230" s="507" t="s">
        <v>353</v>
      </c>
      <c r="C230" s="474" t="s">
        <v>484</v>
      </c>
      <c r="D230" s="471">
        <v>10180</v>
      </c>
      <c r="E230" s="471">
        <v>4270</v>
      </c>
      <c r="F230" s="471">
        <v>290</v>
      </c>
      <c r="G230" s="471">
        <v>3990</v>
      </c>
      <c r="H230" s="471">
        <v>2370</v>
      </c>
      <c r="I230" s="471">
        <v>1550</v>
      </c>
      <c r="J230" s="471">
        <v>830</v>
      </c>
      <c r="K230" s="471">
        <v>1530</v>
      </c>
      <c r="L230" s="471">
        <v>1250</v>
      </c>
      <c r="M230" s="471">
        <v>430</v>
      </c>
      <c r="N230" s="471">
        <v>320</v>
      </c>
    </row>
    <row r="231" spans="1:14">
      <c r="A231" s="473" t="s">
        <v>337</v>
      </c>
      <c r="B231" s="507" t="s">
        <v>353</v>
      </c>
      <c r="C231" s="474" t="s">
        <v>485</v>
      </c>
      <c r="D231" s="471">
        <v>8950</v>
      </c>
      <c r="E231" s="471">
        <v>3690</v>
      </c>
      <c r="F231" s="471">
        <v>60</v>
      </c>
      <c r="G231" s="471">
        <v>3630</v>
      </c>
      <c r="H231" s="471">
        <v>1430</v>
      </c>
      <c r="I231" s="471">
        <v>1030</v>
      </c>
      <c r="J231" s="471">
        <v>390</v>
      </c>
      <c r="K231" s="471">
        <v>2540</v>
      </c>
      <c r="L231" s="471">
        <v>680</v>
      </c>
      <c r="M231" s="471">
        <v>210</v>
      </c>
      <c r="N231" s="471">
        <v>400</v>
      </c>
    </row>
    <row r="232" spans="1:14">
      <c r="A232" s="473" t="s">
        <v>337</v>
      </c>
      <c r="B232" s="507" t="s">
        <v>353</v>
      </c>
      <c r="C232" s="474" t="s">
        <v>486</v>
      </c>
      <c r="D232" s="471">
        <v>6270</v>
      </c>
      <c r="E232" s="471">
        <v>2210</v>
      </c>
      <c r="F232" s="471">
        <v>60</v>
      </c>
      <c r="G232" s="471">
        <v>2160</v>
      </c>
      <c r="H232" s="471">
        <v>1010</v>
      </c>
      <c r="I232" s="471">
        <v>790</v>
      </c>
      <c r="J232" s="471">
        <v>220</v>
      </c>
      <c r="K232" s="471">
        <v>1990</v>
      </c>
      <c r="L232" s="471">
        <v>720</v>
      </c>
      <c r="M232" s="471">
        <v>100</v>
      </c>
      <c r="N232" s="471">
        <v>230</v>
      </c>
    </row>
    <row r="233" spans="1:14">
      <c r="A233" s="473" t="s">
        <v>337</v>
      </c>
      <c r="B233" s="507" t="s">
        <v>353</v>
      </c>
      <c r="C233" s="474" t="s">
        <v>487</v>
      </c>
      <c r="D233" s="471">
        <v>2250</v>
      </c>
      <c r="E233" s="471">
        <v>1070</v>
      </c>
      <c r="F233" s="471">
        <v>10</v>
      </c>
      <c r="G233" s="471">
        <v>1050</v>
      </c>
      <c r="H233" s="471">
        <v>140</v>
      </c>
      <c r="I233" s="471">
        <v>130</v>
      </c>
      <c r="J233" s="471">
        <v>20</v>
      </c>
      <c r="K233" s="471">
        <v>760</v>
      </c>
      <c r="L233" s="471">
        <v>190</v>
      </c>
      <c r="M233" s="471">
        <v>10</v>
      </c>
      <c r="N233" s="471">
        <v>80</v>
      </c>
    </row>
    <row r="234" spans="1:14">
      <c r="A234" s="473" t="s">
        <v>337</v>
      </c>
      <c r="B234" s="507" t="s">
        <v>354</v>
      </c>
      <c r="C234" s="474" t="s">
        <v>480</v>
      </c>
      <c r="D234" s="471">
        <v>13730</v>
      </c>
      <c r="E234" s="471">
        <v>1960</v>
      </c>
      <c r="F234" s="471">
        <v>80</v>
      </c>
      <c r="G234" s="471">
        <v>1890</v>
      </c>
      <c r="H234" s="471">
        <v>1200</v>
      </c>
      <c r="I234" s="471">
        <v>800</v>
      </c>
      <c r="J234" s="471">
        <v>390</v>
      </c>
      <c r="K234" s="471">
        <v>4820</v>
      </c>
      <c r="L234" s="471">
        <v>2220</v>
      </c>
      <c r="M234" s="471">
        <v>2250</v>
      </c>
      <c r="N234" s="471">
        <v>1280</v>
      </c>
    </row>
    <row r="235" spans="1:14">
      <c r="A235" s="473" t="s">
        <v>337</v>
      </c>
      <c r="B235" s="507" t="s">
        <v>354</v>
      </c>
      <c r="C235" s="474" t="s">
        <v>481</v>
      </c>
      <c r="D235" s="471">
        <v>1750</v>
      </c>
      <c r="E235" s="471">
        <v>50</v>
      </c>
      <c r="F235" s="475" t="s">
        <v>58</v>
      </c>
      <c r="G235" s="471">
        <v>50</v>
      </c>
      <c r="H235" s="471">
        <v>50</v>
      </c>
      <c r="I235" s="471">
        <v>40</v>
      </c>
      <c r="J235" s="471">
        <v>10</v>
      </c>
      <c r="K235" s="471">
        <v>300</v>
      </c>
      <c r="L235" s="471">
        <v>220</v>
      </c>
      <c r="M235" s="471">
        <v>800</v>
      </c>
      <c r="N235" s="471">
        <v>330</v>
      </c>
    </row>
    <row r="236" spans="1:14">
      <c r="A236" s="473" t="s">
        <v>337</v>
      </c>
      <c r="B236" s="507" t="s">
        <v>354</v>
      </c>
      <c r="C236" s="474" t="s">
        <v>482</v>
      </c>
      <c r="D236" s="471">
        <v>2620</v>
      </c>
      <c r="E236" s="471">
        <v>380</v>
      </c>
      <c r="F236" s="471">
        <v>10</v>
      </c>
      <c r="G236" s="471">
        <v>370</v>
      </c>
      <c r="H236" s="471">
        <v>340</v>
      </c>
      <c r="I236" s="471">
        <v>260</v>
      </c>
      <c r="J236" s="471">
        <v>90</v>
      </c>
      <c r="K236" s="471">
        <v>640</v>
      </c>
      <c r="L236" s="471">
        <v>280</v>
      </c>
      <c r="M236" s="471">
        <v>660</v>
      </c>
      <c r="N236" s="471">
        <v>320</v>
      </c>
    </row>
    <row r="237" spans="1:14">
      <c r="A237" s="473" t="s">
        <v>337</v>
      </c>
      <c r="B237" s="507" t="s">
        <v>354</v>
      </c>
      <c r="C237" s="474" t="s">
        <v>483</v>
      </c>
      <c r="D237" s="471">
        <v>2160</v>
      </c>
      <c r="E237" s="471">
        <v>260</v>
      </c>
      <c r="F237" s="475" t="s">
        <v>58</v>
      </c>
      <c r="G237" s="471">
        <v>260</v>
      </c>
      <c r="H237" s="471">
        <v>280</v>
      </c>
      <c r="I237" s="471">
        <v>230</v>
      </c>
      <c r="J237" s="471">
        <v>50</v>
      </c>
      <c r="K237" s="471">
        <v>670</v>
      </c>
      <c r="L237" s="471">
        <v>440</v>
      </c>
      <c r="M237" s="471">
        <v>320</v>
      </c>
      <c r="N237" s="471">
        <v>200</v>
      </c>
    </row>
    <row r="238" spans="1:14">
      <c r="A238" s="473" t="s">
        <v>337</v>
      </c>
      <c r="B238" s="507" t="s">
        <v>354</v>
      </c>
      <c r="C238" s="474" t="s">
        <v>484</v>
      </c>
      <c r="D238" s="471">
        <v>2600</v>
      </c>
      <c r="E238" s="471">
        <v>490</v>
      </c>
      <c r="F238" s="471">
        <v>20</v>
      </c>
      <c r="G238" s="471">
        <v>470</v>
      </c>
      <c r="H238" s="471">
        <v>210</v>
      </c>
      <c r="I238" s="471">
        <v>120</v>
      </c>
      <c r="J238" s="471">
        <v>90</v>
      </c>
      <c r="K238" s="471">
        <v>890</v>
      </c>
      <c r="L238" s="471">
        <v>520</v>
      </c>
      <c r="M238" s="471">
        <v>240</v>
      </c>
      <c r="N238" s="471">
        <v>240</v>
      </c>
    </row>
    <row r="239" spans="1:14">
      <c r="A239" s="473" t="s">
        <v>337</v>
      </c>
      <c r="B239" s="507" t="s">
        <v>354</v>
      </c>
      <c r="C239" s="474" t="s">
        <v>485</v>
      </c>
      <c r="D239" s="471">
        <v>1910</v>
      </c>
      <c r="E239" s="471">
        <v>320</v>
      </c>
      <c r="F239" s="475" t="s">
        <v>58</v>
      </c>
      <c r="G239" s="471">
        <v>320</v>
      </c>
      <c r="H239" s="471">
        <v>130</v>
      </c>
      <c r="I239" s="471">
        <v>90</v>
      </c>
      <c r="J239" s="471">
        <v>40</v>
      </c>
      <c r="K239" s="471">
        <v>930</v>
      </c>
      <c r="L239" s="471">
        <v>440</v>
      </c>
      <c r="M239" s="471">
        <v>30</v>
      </c>
      <c r="N239" s="471">
        <v>70</v>
      </c>
    </row>
    <row r="240" spans="1:14">
      <c r="A240" s="473" t="s">
        <v>337</v>
      </c>
      <c r="B240" s="507" t="s">
        <v>354</v>
      </c>
      <c r="C240" s="474" t="s">
        <v>486</v>
      </c>
      <c r="D240" s="471">
        <v>1930</v>
      </c>
      <c r="E240" s="471">
        <v>370</v>
      </c>
      <c r="F240" s="471">
        <v>50</v>
      </c>
      <c r="G240" s="471">
        <v>320</v>
      </c>
      <c r="H240" s="471">
        <v>160</v>
      </c>
      <c r="I240" s="471">
        <v>50</v>
      </c>
      <c r="J240" s="471">
        <v>110</v>
      </c>
      <c r="K240" s="471">
        <v>990</v>
      </c>
      <c r="L240" s="471">
        <v>210</v>
      </c>
      <c r="M240" s="471">
        <v>120</v>
      </c>
      <c r="N240" s="471">
        <v>90</v>
      </c>
    </row>
    <row r="241" spans="1:14">
      <c r="A241" s="473" t="s">
        <v>337</v>
      </c>
      <c r="B241" s="507" t="s">
        <v>354</v>
      </c>
      <c r="C241" s="474" t="s">
        <v>487</v>
      </c>
      <c r="D241" s="471">
        <v>670</v>
      </c>
      <c r="E241" s="471">
        <v>90</v>
      </c>
      <c r="F241" s="475" t="s">
        <v>58</v>
      </c>
      <c r="G241" s="471">
        <v>90</v>
      </c>
      <c r="H241" s="471">
        <v>30</v>
      </c>
      <c r="I241" s="471">
        <v>20</v>
      </c>
      <c r="J241" s="471">
        <v>10</v>
      </c>
      <c r="K241" s="471">
        <v>400</v>
      </c>
      <c r="L241" s="471">
        <v>100</v>
      </c>
      <c r="M241" s="471">
        <v>50</v>
      </c>
      <c r="N241" s="475" t="s">
        <v>58</v>
      </c>
    </row>
    <row r="242" spans="1:14">
      <c r="A242" s="473" t="s">
        <v>337</v>
      </c>
      <c r="B242" s="507" t="s">
        <v>355</v>
      </c>
      <c r="C242" s="474" t="s">
        <v>480</v>
      </c>
      <c r="D242" s="471">
        <v>33500</v>
      </c>
      <c r="E242" s="471">
        <v>14140</v>
      </c>
      <c r="F242" s="471">
        <v>2680</v>
      </c>
      <c r="G242" s="471">
        <v>11460</v>
      </c>
      <c r="H242" s="471">
        <v>7410</v>
      </c>
      <c r="I242" s="471">
        <v>5890</v>
      </c>
      <c r="J242" s="471">
        <v>1510</v>
      </c>
      <c r="K242" s="471">
        <v>6740</v>
      </c>
      <c r="L242" s="471">
        <v>1280</v>
      </c>
      <c r="M242" s="471">
        <v>1990</v>
      </c>
      <c r="N242" s="471">
        <v>1930</v>
      </c>
    </row>
    <row r="243" spans="1:14">
      <c r="A243" s="473" t="s">
        <v>337</v>
      </c>
      <c r="B243" s="507" t="s">
        <v>355</v>
      </c>
      <c r="C243" s="474" t="s">
        <v>481</v>
      </c>
      <c r="D243" s="471">
        <v>1700</v>
      </c>
      <c r="E243" s="471">
        <v>190</v>
      </c>
      <c r="F243" s="475" t="s">
        <v>58</v>
      </c>
      <c r="G243" s="471">
        <v>190</v>
      </c>
      <c r="H243" s="471">
        <v>120</v>
      </c>
      <c r="I243" s="471">
        <v>70</v>
      </c>
      <c r="J243" s="471">
        <v>50</v>
      </c>
      <c r="K243" s="471">
        <v>220</v>
      </c>
      <c r="L243" s="471">
        <v>30</v>
      </c>
      <c r="M243" s="471">
        <v>870</v>
      </c>
      <c r="N243" s="471">
        <v>270</v>
      </c>
    </row>
    <row r="244" spans="1:14">
      <c r="A244" s="473" t="s">
        <v>337</v>
      </c>
      <c r="B244" s="507" t="s">
        <v>355</v>
      </c>
      <c r="C244" s="474" t="s">
        <v>482</v>
      </c>
      <c r="D244" s="471">
        <v>1680</v>
      </c>
      <c r="E244" s="471">
        <v>280</v>
      </c>
      <c r="F244" s="475" t="s">
        <v>58</v>
      </c>
      <c r="G244" s="471">
        <v>280</v>
      </c>
      <c r="H244" s="471">
        <v>290</v>
      </c>
      <c r="I244" s="471">
        <v>230</v>
      </c>
      <c r="J244" s="471">
        <v>60</v>
      </c>
      <c r="K244" s="471">
        <v>270</v>
      </c>
      <c r="L244" s="471">
        <v>240</v>
      </c>
      <c r="M244" s="471">
        <v>370</v>
      </c>
      <c r="N244" s="471">
        <v>230</v>
      </c>
    </row>
    <row r="245" spans="1:14">
      <c r="A245" s="473" t="s">
        <v>337</v>
      </c>
      <c r="B245" s="507" t="s">
        <v>355</v>
      </c>
      <c r="C245" s="474" t="s">
        <v>483</v>
      </c>
      <c r="D245" s="471">
        <v>6970</v>
      </c>
      <c r="E245" s="471">
        <v>2570</v>
      </c>
      <c r="F245" s="471">
        <v>540</v>
      </c>
      <c r="G245" s="471">
        <v>2030</v>
      </c>
      <c r="H245" s="471">
        <v>2200</v>
      </c>
      <c r="I245" s="471">
        <v>1910</v>
      </c>
      <c r="J245" s="471">
        <v>290</v>
      </c>
      <c r="K245" s="471">
        <v>1300</v>
      </c>
      <c r="L245" s="471">
        <v>230</v>
      </c>
      <c r="M245" s="471">
        <v>340</v>
      </c>
      <c r="N245" s="471">
        <v>340</v>
      </c>
    </row>
    <row r="246" spans="1:14">
      <c r="A246" s="473" t="s">
        <v>337</v>
      </c>
      <c r="B246" s="507" t="s">
        <v>355</v>
      </c>
      <c r="C246" s="474" t="s">
        <v>484</v>
      </c>
      <c r="D246" s="471">
        <v>12590</v>
      </c>
      <c r="E246" s="471">
        <v>6380</v>
      </c>
      <c r="F246" s="471">
        <v>1930</v>
      </c>
      <c r="G246" s="471">
        <v>4450</v>
      </c>
      <c r="H246" s="471">
        <v>3260</v>
      </c>
      <c r="I246" s="471">
        <v>2520</v>
      </c>
      <c r="J246" s="471">
        <v>740</v>
      </c>
      <c r="K246" s="471">
        <v>2140</v>
      </c>
      <c r="L246" s="471">
        <v>200</v>
      </c>
      <c r="M246" s="471">
        <v>270</v>
      </c>
      <c r="N246" s="471">
        <v>340</v>
      </c>
    </row>
    <row r="247" spans="1:14">
      <c r="A247" s="473" t="s">
        <v>337</v>
      </c>
      <c r="B247" s="507" t="s">
        <v>355</v>
      </c>
      <c r="C247" s="474" t="s">
        <v>485</v>
      </c>
      <c r="D247" s="471">
        <v>5740</v>
      </c>
      <c r="E247" s="471">
        <v>2800</v>
      </c>
      <c r="F247" s="471">
        <v>120</v>
      </c>
      <c r="G247" s="471">
        <v>2680</v>
      </c>
      <c r="H247" s="471">
        <v>980</v>
      </c>
      <c r="I247" s="471">
        <v>700</v>
      </c>
      <c r="J247" s="471">
        <v>280</v>
      </c>
      <c r="K247" s="471">
        <v>1350</v>
      </c>
      <c r="L247" s="471">
        <v>220</v>
      </c>
      <c r="M247" s="471">
        <v>90</v>
      </c>
      <c r="N247" s="471">
        <v>290</v>
      </c>
    </row>
    <row r="248" spans="1:14">
      <c r="A248" s="473" t="s">
        <v>337</v>
      </c>
      <c r="B248" s="507" t="s">
        <v>355</v>
      </c>
      <c r="C248" s="474" t="s">
        <v>486</v>
      </c>
      <c r="D248" s="471">
        <v>4140</v>
      </c>
      <c r="E248" s="471">
        <v>1740</v>
      </c>
      <c r="F248" s="471">
        <v>90</v>
      </c>
      <c r="G248" s="471">
        <v>1650</v>
      </c>
      <c r="H248" s="471">
        <v>460</v>
      </c>
      <c r="I248" s="471">
        <v>370</v>
      </c>
      <c r="J248" s="471">
        <v>90</v>
      </c>
      <c r="K248" s="471">
        <v>1250</v>
      </c>
      <c r="L248" s="471">
        <v>240</v>
      </c>
      <c r="M248" s="471">
        <v>40</v>
      </c>
      <c r="N248" s="471">
        <v>410</v>
      </c>
    </row>
    <row r="249" spans="1:14">
      <c r="A249" s="473" t="s">
        <v>337</v>
      </c>
      <c r="B249" s="507" t="s">
        <v>355</v>
      </c>
      <c r="C249" s="474" t="s">
        <v>487</v>
      </c>
      <c r="D249" s="471">
        <v>560</v>
      </c>
      <c r="E249" s="471">
        <v>140</v>
      </c>
      <c r="F249" s="475" t="s">
        <v>58</v>
      </c>
      <c r="G249" s="471">
        <v>140</v>
      </c>
      <c r="H249" s="471">
        <v>100</v>
      </c>
      <c r="I249" s="471">
        <v>100</v>
      </c>
      <c r="J249" s="475" t="s">
        <v>58</v>
      </c>
      <c r="K249" s="471">
        <v>170</v>
      </c>
      <c r="L249" s="471">
        <v>120</v>
      </c>
      <c r="M249" s="475" t="s">
        <v>58</v>
      </c>
      <c r="N249" s="471">
        <v>20</v>
      </c>
    </row>
    <row r="250" spans="1:14">
      <c r="A250" s="473" t="s">
        <v>337</v>
      </c>
      <c r="B250" s="507" t="s">
        <v>356</v>
      </c>
      <c r="C250" s="474" t="s">
        <v>480</v>
      </c>
      <c r="D250" s="471">
        <v>13150</v>
      </c>
      <c r="E250" s="471">
        <v>770</v>
      </c>
      <c r="F250" s="471">
        <v>100</v>
      </c>
      <c r="G250" s="471">
        <v>670</v>
      </c>
      <c r="H250" s="471">
        <v>1170</v>
      </c>
      <c r="I250" s="471">
        <v>690</v>
      </c>
      <c r="J250" s="471">
        <v>480</v>
      </c>
      <c r="K250" s="471">
        <v>3580</v>
      </c>
      <c r="L250" s="471">
        <v>2800</v>
      </c>
      <c r="M250" s="471">
        <v>3460</v>
      </c>
      <c r="N250" s="471">
        <v>1370</v>
      </c>
    </row>
    <row r="251" spans="1:14">
      <c r="A251" s="473" t="s">
        <v>337</v>
      </c>
      <c r="B251" s="507" t="s">
        <v>356</v>
      </c>
      <c r="C251" s="474" t="s">
        <v>481</v>
      </c>
      <c r="D251" s="471">
        <v>3060</v>
      </c>
      <c r="E251" s="471">
        <v>40</v>
      </c>
      <c r="F251" s="475" t="s">
        <v>58</v>
      </c>
      <c r="G251" s="471">
        <v>40</v>
      </c>
      <c r="H251" s="471">
        <v>230</v>
      </c>
      <c r="I251" s="471">
        <v>120</v>
      </c>
      <c r="J251" s="471">
        <v>110</v>
      </c>
      <c r="K251" s="471">
        <v>490</v>
      </c>
      <c r="L251" s="471">
        <v>320</v>
      </c>
      <c r="M251" s="471">
        <v>1530</v>
      </c>
      <c r="N251" s="471">
        <v>460</v>
      </c>
    </row>
    <row r="252" spans="1:14">
      <c r="A252" s="473" t="s">
        <v>337</v>
      </c>
      <c r="B252" s="507" t="s">
        <v>356</v>
      </c>
      <c r="C252" s="474" t="s">
        <v>482</v>
      </c>
      <c r="D252" s="471">
        <v>2770</v>
      </c>
      <c r="E252" s="471">
        <v>210</v>
      </c>
      <c r="F252" s="471">
        <v>30</v>
      </c>
      <c r="G252" s="471">
        <v>180</v>
      </c>
      <c r="H252" s="471">
        <v>260</v>
      </c>
      <c r="I252" s="471">
        <v>130</v>
      </c>
      <c r="J252" s="471">
        <v>120</v>
      </c>
      <c r="K252" s="471">
        <v>630</v>
      </c>
      <c r="L252" s="471">
        <v>460</v>
      </c>
      <c r="M252" s="471">
        <v>910</v>
      </c>
      <c r="N252" s="471">
        <v>300</v>
      </c>
    </row>
    <row r="253" spans="1:14">
      <c r="A253" s="473" t="s">
        <v>337</v>
      </c>
      <c r="B253" s="507" t="s">
        <v>356</v>
      </c>
      <c r="C253" s="474" t="s">
        <v>483</v>
      </c>
      <c r="D253" s="471">
        <v>1900</v>
      </c>
      <c r="E253" s="471">
        <v>110</v>
      </c>
      <c r="F253" s="471">
        <v>30</v>
      </c>
      <c r="G253" s="471">
        <v>80</v>
      </c>
      <c r="H253" s="471">
        <v>190</v>
      </c>
      <c r="I253" s="471">
        <v>90</v>
      </c>
      <c r="J253" s="471">
        <v>100</v>
      </c>
      <c r="K253" s="471">
        <v>550</v>
      </c>
      <c r="L253" s="471">
        <v>470</v>
      </c>
      <c r="M253" s="471">
        <v>410</v>
      </c>
      <c r="N253" s="471">
        <v>170</v>
      </c>
    </row>
    <row r="254" spans="1:14">
      <c r="A254" s="473" t="s">
        <v>337</v>
      </c>
      <c r="B254" s="507" t="s">
        <v>356</v>
      </c>
      <c r="C254" s="474" t="s">
        <v>484</v>
      </c>
      <c r="D254" s="471">
        <v>2130</v>
      </c>
      <c r="E254" s="471">
        <v>230</v>
      </c>
      <c r="F254" s="471">
        <v>40</v>
      </c>
      <c r="G254" s="471">
        <v>190</v>
      </c>
      <c r="H254" s="471">
        <v>180</v>
      </c>
      <c r="I254" s="471">
        <v>120</v>
      </c>
      <c r="J254" s="471">
        <v>70</v>
      </c>
      <c r="K254" s="471">
        <v>610</v>
      </c>
      <c r="L254" s="471">
        <v>710</v>
      </c>
      <c r="M254" s="471">
        <v>240</v>
      </c>
      <c r="N254" s="471">
        <v>160</v>
      </c>
    </row>
    <row r="255" spans="1:14">
      <c r="A255" s="473" t="s">
        <v>337</v>
      </c>
      <c r="B255" s="507" t="s">
        <v>356</v>
      </c>
      <c r="C255" s="474" t="s">
        <v>485</v>
      </c>
      <c r="D255" s="471">
        <v>1500</v>
      </c>
      <c r="E255" s="471">
        <v>90</v>
      </c>
      <c r="F255" s="475" t="s">
        <v>58</v>
      </c>
      <c r="G255" s="471">
        <v>90</v>
      </c>
      <c r="H255" s="471">
        <v>110</v>
      </c>
      <c r="I255" s="471">
        <v>80</v>
      </c>
      <c r="J255" s="471">
        <v>30</v>
      </c>
      <c r="K255" s="471">
        <v>730</v>
      </c>
      <c r="L255" s="471">
        <v>350</v>
      </c>
      <c r="M255" s="471">
        <v>150</v>
      </c>
      <c r="N255" s="471">
        <v>70</v>
      </c>
    </row>
    <row r="256" spans="1:14">
      <c r="A256" s="473" t="s">
        <v>337</v>
      </c>
      <c r="B256" s="507" t="s">
        <v>356</v>
      </c>
      <c r="C256" s="474" t="s">
        <v>486</v>
      </c>
      <c r="D256" s="471">
        <v>1330</v>
      </c>
      <c r="E256" s="471">
        <v>80</v>
      </c>
      <c r="F256" s="475" t="s">
        <v>58</v>
      </c>
      <c r="G256" s="471">
        <v>80</v>
      </c>
      <c r="H256" s="471">
        <v>150</v>
      </c>
      <c r="I256" s="471">
        <v>100</v>
      </c>
      <c r="J256" s="471">
        <v>40</v>
      </c>
      <c r="K256" s="471">
        <v>480</v>
      </c>
      <c r="L256" s="471">
        <v>370</v>
      </c>
      <c r="M256" s="471">
        <v>130</v>
      </c>
      <c r="N256" s="471">
        <v>120</v>
      </c>
    </row>
    <row r="257" spans="1:14">
      <c r="A257" s="473" t="s">
        <v>337</v>
      </c>
      <c r="B257" s="507" t="s">
        <v>356</v>
      </c>
      <c r="C257" s="474" t="s">
        <v>487</v>
      </c>
      <c r="D257" s="471">
        <v>150</v>
      </c>
      <c r="E257" s="475" t="s">
        <v>58</v>
      </c>
      <c r="F257" s="475" t="s">
        <v>58</v>
      </c>
      <c r="G257" s="475" t="s">
        <v>58</v>
      </c>
      <c r="H257" s="475" t="s">
        <v>58</v>
      </c>
      <c r="I257" s="475" t="s">
        <v>58</v>
      </c>
      <c r="J257" s="475" t="s">
        <v>58</v>
      </c>
      <c r="K257" s="471">
        <v>50</v>
      </c>
      <c r="L257" s="471">
        <v>50</v>
      </c>
      <c r="M257" s="471">
        <v>30</v>
      </c>
      <c r="N257" s="471">
        <v>10</v>
      </c>
    </row>
    <row r="258" spans="1:14">
      <c r="A258" s="473" t="s">
        <v>337</v>
      </c>
      <c r="B258" s="507" t="s">
        <v>357</v>
      </c>
      <c r="C258" s="474" t="s">
        <v>480</v>
      </c>
      <c r="D258" s="471">
        <v>12860</v>
      </c>
      <c r="E258" s="471">
        <v>1610</v>
      </c>
      <c r="F258" s="471">
        <v>50</v>
      </c>
      <c r="G258" s="471">
        <v>1560</v>
      </c>
      <c r="H258" s="471">
        <v>1740</v>
      </c>
      <c r="I258" s="471">
        <v>1270</v>
      </c>
      <c r="J258" s="471">
        <v>470</v>
      </c>
      <c r="K258" s="471">
        <v>3160</v>
      </c>
      <c r="L258" s="471">
        <v>2760</v>
      </c>
      <c r="M258" s="471">
        <v>2680</v>
      </c>
      <c r="N258" s="471">
        <v>910</v>
      </c>
    </row>
    <row r="259" spans="1:14">
      <c r="A259" s="473" t="s">
        <v>337</v>
      </c>
      <c r="B259" s="507" t="s">
        <v>357</v>
      </c>
      <c r="C259" s="474" t="s">
        <v>481</v>
      </c>
      <c r="D259" s="471">
        <v>2110</v>
      </c>
      <c r="E259" s="471">
        <v>80</v>
      </c>
      <c r="F259" s="475" t="s">
        <v>58</v>
      </c>
      <c r="G259" s="471">
        <v>80</v>
      </c>
      <c r="H259" s="471">
        <v>290</v>
      </c>
      <c r="I259" s="471">
        <v>190</v>
      </c>
      <c r="J259" s="471">
        <v>100</v>
      </c>
      <c r="K259" s="471">
        <v>120</v>
      </c>
      <c r="L259" s="471">
        <v>270</v>
      </c>
      <c r="M259" s="471">
        <v>1080</v>
      </c>
      <c r="N259" s="471">
        <v>270</v>
      </c>
    </row>
    <row r="260" spans="1:14">
      <c r="A260" s="473" t="s">
        <v>337</v>
      </c>
      <c r="B260" s="507" t="s">
        <v>357</v>
      </c>
      <c r="C260" s="474" t="s">
        <v>482</v>
      </c>
      <c r="D260" s="471">
        <v>1640</v>
      </c>
      <c r="E260" s="471">
        <v>70</v>
      </c>
      <c r="F260" s="471">
        <v>10</v>
      </c>
      <c r="G260" s="471">
        <v>60</v>
      </c>
      <c r="H260" s="471">
        <v>240</v>
      </c>
      <c r="I260" s="471">
        <v>150</v>
      </c>
      <c r="J260" s="471">
        <v>90</v>
      </c>
      <c r="K260" s="471">
        <v>280</v>
      </c>
      <c r="L260" s="471">
        <v>380</v>
      </c>
      <c r="M260" s="471">
        <v>500</v>
      </c>
      <c r="N260" s="471">
        <v>170</v>
      </c>
    </row>
    <row r="261" spans="1:14">
      <c r="A261" s="473" t="s">
        <v>337</v>
      </c>
      <c r="B261" s="507" t="s">
        <v>357</v>
      </c>
      <c r="C261" s="474" t="s">
        <v>483</v>
      </c>
      <c r="D261" s="471">
        <v>2610</v>
      </c>
      <c r="E261" s="471">
        <v>300</v>
      </c>
      <c r="F261" s="475" t="s">
        <v>58</v>
      </c>
      <c r="G261" s="471">
        <v>300</v>
      </c>
      <c r="H261" s="471">
        <v>380</v>
      </c>
      <c r="I261" s="471">
        <v>330</v>
      </c>
      <c r="J261" s="471">
        <v>50</v>
      </c>
      <c r="K261" s="471">
        <v>570</v>
      </c>
      <c r="L261" s="471">
        <v>660</v>
      </c>
      <c r="M261" s="471">
        <v>460</v>
      </c>
      <c r="N261" s="471">
        <v>240</v>
      </c>
    </row>
    <row r="262" spans="1:14">
      <c r="A262" s="473" t="s">
        <v>337</v>
      </c>
      <c r="B262" s="507" t="s">
        <v>357</v>
      </c>
      <c r="C262" s="474" t="s">
        <v>484</v>
      </c>
      <c r="D262" s="471">
        <v>2630</v>
      </c>
      <c r="E262" s="471">
        <v>650</v>
      </c>
      <c r="F262" s="471">
        <v>10</v>
      </c>
      <c r="G262" s="471">
        <v>640</v>
      </c>
      <c r="H262" s="471">
        <v>390</v>
      </c>
      <c r="I262" s="471">
        <v>310</v>
      </c>
      <c r="J262" s="471">
        <v>80</v>
      </c>
      <c r="K262" s="471">
        <v>700</v>
      </c>
      <c r="L262" s="471">
        <v>520</v>
      </c>
      <c r="M262" s="471">
        <v>270</v>
      </c>
      <c r="N262" s="471">
        <v>110</v>
      </c>
    </row>
    <row r="263" spans="1:14">
      <c r="A263" s="473" t="s">
        <v>337</v>
      </c>
      <c r="B263" s="507" t="s">
        <v>357</v>
      </c>
      <c r="C263" s="474" t="s">
        <v>485</v>
      </c>
      <c r="D263" s="471">
        <v>1750</v>
      </c>
      <c r="E263" s="471">
        <v>190</v>
      </c>
      <c r="F263" s="475" t="s">
        <v>58</v>
      </c>
      <c r="G263" s="471">
        <v>190</v>
      </c>
      <c r="H263" s="471">
        <v>240</v>
      </c>
      <c r="I263" s="471">
        <v>180</v>
      </c>
      <c r="J263" s="471">
        <v>60</v>
      </c>
      <c r="K263" s="471">
        <v>680</v>
      </c>
      <c r="L263" s="471">
        <v>410</v>
      </c>
      <c r="M263" s="471">
        <v>160</v>
      </c>
      <c r="N263" s="471">
        <v>80</v>
      </c>
    </row>
    <row r="264" spans="1:14">
      <c r="A264" s="473" t="s">
        <v>337</v>
      </c>
      <c r="B264" s="507" t="s">
        <v>357</v>
      </c>
      <c r="C264" s="474" t="s">
        <v>486</v>
      </c>
      <c r="D264" s="471">
        <v>1580</v>
      </c>
      <c r="E264" s="471">
        <v>250</v>
      </c>
      <c r="F264" s="471">
        <v>10</v>
      </c>
      <c r="G264" s="471">
        <v>240</v>
      </c>
      <c r="H264" s="471">
        <v>160</v>
      </c>
      <c r="I264" s="471">
        <v>70</v>
      </c>
      <c r="J264" s="471">
        <v>90</v>
      </c>
      <c r="K264" s="471">
        <v>630</v>
      </c>
      <c r="L264" s="471">
        <v>390</v>
      </c>
      <c r="M264" s="471">
        <v>110</v>
      </c>
      <c r="N264" s="471">
        <v>30</v>
      </c>
    </row>
    <row r="265" spans="1:14">
      <c r="A265" s="473" t="s">
        <v>337</v>
      </c>
      <c r="B265" s="507" t="s">
        <v>357</v>
      </c>
      <c r="C265" s="474" t="s">
        <v>487</v>
      </c>
      <c r="D265" s="471">
        <v>270</v>
      </c>
      <c r="E265" s="471">
        <v>50</v>
      </c>
      <c r="F265" s="471">
        <v>20</v>
      </c>
      <c r="G265" s="471">
        <v>40</v>
      </c>
      <c r="H265" s="471">
        <v>10</v>
      </c>
      <c r="I265" s="471">
        <v>10</v>
      </c>
      <c r="J265" s="475" t="s">
        <v>58</v>
      </c>
      <c r="K265" s="471">
        <v>120</v>
      </c>
      <c r="L265" s="471">
        <v>40</v>
      </c>
      <c r="M265" s="471">
        <v>40</v>
      </c>
      <c r="N265" s="471">
        <v>10</v>
      </c>
    </row>
    <row r="266" spans="1:14">
      <c r="A266" s="473" t="s">
        <v>337</v>
      </c>
      <c r="B266" s="507" t="s">
        <v>358</v>
      </c>
      <c r="C266" s="474" t="s">
        <v>480</v>
      </c>
      <c r="D266" s="471">
        <v>6750</v>
      </c>
      <c r="E266" s="471">
        <v>240</v>
      </c>
      <c r="F266" s="475" t="s">
        <v>58</v>
      </c>
      <c r="G266" s="471">
        <v>240</v>
      </c>
      <c r="H266" s="471">
        <v>480</v>
      </c>
      <c r="I266" s="471">
        <v>350</v>
      </c>
      <c r="J266" s="471">
        <v>120</v>
      </c>
      <c r="K266" s="471">
        <v>1970</v>
      </c>
      <c r="L266" s="471">
        <v>1510</v>
      </c>
      <c r="M266" s="471">
        <v>1860</v>
      </c>
      <c r="N266" s="471">
        <v>700</v>
      </c>
    </row>
    <row r="267" spans="1:14">
      <c r="A267" s="473" t="s">
        <v>337</v>
      </c>
      <c r="B267" s="507" t="s">
        <v>358</v>
      </c>
      <c r="C267" s="474" t="s">
        <v>481</v>
      </c>
      <c r="D267" s="471">
        <v>1940</v>
      </c>
      <c r="E267" s="471">
        <v>30</v>
      </c>
      <c r="F267" s="475" t="s">
        <v>58</v>
      </c>
      <c r="G267" s="471">
        <v>30</v>
      </c>
      <c r="H267" s="471">
        <v>200</v>
      </c>
      <c r="I267" s="471">
        <v>120</v>
      </c>
      <c r="J267" s="471">
        <v>80</v>
      </c>
      <c r="K267" s="471">
        <v>160</v>
      </c>
      <c r="L267" s="471">
        <v>120</v>
      </c>
      <c r="M267" s="471">
        <v>1140</v>
      </c>
      <c r="N267" s="471">
        <v>290</v>
      </c>
    </row>
    <row r="268" spans="1:14">
      <c r="A268" s="473" t="s">
        <v>337</v>
      </c>
      <c r="B268" s="507" t="s">
        <v>358</v>
      </c>
      <c r="C268" s="474" t="s">
        <v>482</v>
      </c>
      <c r="D268" s="471">
        <v>1050</v>
      </c>
      <c r="E268" s="471">
        <v>40</v>
      </c>
      <c r="F268" s="475" t="s">
        <v>58</v>
      </c>
      <c r="G268" s="471">
        <v>40</v>
      </c>
      <c r="H268" s="471">
        <v>90</v>
      </c>
      <c r="I268" s="471">
        <v>80</v>
      </c>
      <c r="J268" s="471">
        <v>20</v>
      </c>
      <c r="K268" s="471">
        <v>320</v>
      </c>
      <c r="L268" s="471">
        <v>170</v>
      </c>
      <c r="M268" s="471">
        <v>250</v>
      </c>
      <c r="N268" s="471">
        <v>160</v>
      </c>
    </row>
    <row r="269" spans="1:14">
      <c r="A269" s="473" t="s">
        <v>337</v>
      </c>
      <c r="B269" s="507" t="s">
        <v>358</v>
      </c>
      <c r="C269" s="474" t="s">
        <v>483</v>
      </c>
      <c r="D269" s="471">
        <v>1000</v>
      </c>
      <c r="E269" s="471">
        <v>20</v>
      </c>
      <c r="F269" s="475" t="s">
        <v>58</v>
      </c>
      <c r="G269" s="471">
        <v>20</v>
      </c>
      <c r="H269" s="471">
        <v>80</v>
      </c>
      <c r="I269" s="471">
        <v>60</v>
      </c>
      <c r="J269" s="471">
        <v>20</v>
      </c>
      <c r="K269" s="471">
        <v>290</v>
      </c>
      <c r="L269" s="471">
        <v>330</v>
      </c>
      <c r="M269" s="471">
        <v>210</v>
      </c>
      <c r="N269" s="471">
        <v>70</v>
      </c>
    </row>
    <row r="270" spans="1:14">
      <c r="A270" s="473" t="s">
        <v>337</v>
      </c>
      <c r="B270" s="507" t="s">
        <v>358</v>
      </c>
      <c r="C270" s="474" t="s">
        <v>484</v>
      </c>
      <c r="D270" s="471">
        <v>980</v>
      </c>
      <c r="E270" s="471">
        <v>40</v>
      </c>
      <c r="F270" s="475" t="s">
        <v>58</v>
      </c>
      <c r="G270" s="471">
        <v>40</v>
      </c>
      <c r="H270" s="471">
        <v>30</v>
      </c>
      <c r="I270" s="471">
        <v>30</v>
      </c>
      <c r="J270" s="475" t="s">
        <v>58</v>
      </c>
      <c r="K270" s="471">
        <v>310</v>
      </c>
      <c r="L270" s="471">
        <v>420</v>
      </c>
      <c r="M270" s="471">
        <v>110</v>
      </c>
      <c r="N270" s="471">
        <v>80</v>
      </c>
    </row>
    <row r="271" spans="1:14">
      <c r="A271" s="473" t="s">
        <v>337</v>
      </c>
      <c r="B271" s="507" t="s">
        <v>358</v>
      </c>
      <c r="C271" s="474" t="s">
        <v>485</v>
      </c>
      <c r="D271" s="471">
        <v>930</v>
      </c>
      <c r="E271" s="471">
        <v>50</v>
      </c>
      <c r="F271" s="475" t="s">
        <v>58</v>
      </c>
      <c r="G271" s="471">
        <v>50</v>
      </c>
      <c r="H271" s="471">
        <v>50</v>
      </c>
      <c r="I271" s="471">
        <v>40</v>
      </c>
      <c r="J271" s="471">
        <v>10</v>
      </c>
      <c r="K271" s="471">
        <v>420</v>
      </c>
      <c r="L271" s="471">
        <v>270</v>
      </c>
      <c r="M271" s="471">
        <v>80</v>
      </c>
      <c r="N271" s="471">
        <v>40</v>
      </c>
    </row>
    <row r="272" spans="1:14">
      <c r="A272" s="473" t="s">
        <v>337</v>
      </c>
      <c r="B272" s="507" t="s">
        <v>358</v>
      </c>
      <c r="C272" s="474" t="s">
        <v>486</v>
      </c>
      <c r="D272" s="471">
        <v>700</v>
      </c>
      <c r="E272" s="471">
        <v>50</v>
      </c>
      <c r="F272" s="475" t="s">
        <v>58</v>
      </c>
      <c r="G272" s="471">
        <v>50</v>
      </c>
      <c r="H272" s="471">
        <v>30</v>
      </c>
      <c r="I272" s="471">
        <v>30</v>
      </c>
      <c r="J272" s="475" t="s">
        <v>58</v>
      </c>
      <c r="K272" s="471">
        <v>390</v>
      </c>
      <c r="L272" s="471">
        <v>150</v>
      </c>
      <c r="M272" s="471">
        <v>40</v>
      </c>
      <c r="N272" s="471">
        <v>30</v>
      </c>
    </row>
    <row r="273" spans="1:14">
      <c r="A273" s="473" t="s">
        <v>337</v>
      </c>
      <c r="B273" s="507" t="s">
        <v>358</v>
      </c>
      <c r="C273" s="474" t="s">
        <v>487</v>
      </c>
      <c r="D273" s="471">
        <v>100</v>
      </c>
      <c r="E273" s="471">
        <v>10</v>
      </c>
      <c r="F273" s="475" t="s">
        <v>58</v>
      </c>
      <c r="G273" s="471">
        <v>10</v>
      </c>
      <c r="H273" s="475" t="s">
        <v>58</v>
      </c>
      <c r="I273" s="475" t="s">
        <v>58</v>
      </c>
      <c r="J273" s="475" t="s">
        <v>58</v>
      </c>
      <c r="K273" s="471">
        <v>60</v>
      </c>
      <c r="L273" s="471">
        <v>30</v>
      </c>
      <c r="M273" s="471">
        <v>10</v>
      </c>
      <c r="N273" s="475" t="s">
        <v>58</v>
      </c>
    </row>
    <row r="274" spans="1:14">
      <c r="A274" s="473" t="s">
        <v>337</v>
      </c>
      <c r="B274" s="507" t="s">
        <v>359</v>
      </c>
      <c r="C274" s="474" t="s">
        <v>480</v>
      </c>
      <c r="D274" s="471">
        <v>18870</v>
      </c>
      <c r="E274" s="471">
        <v>780</v>
      </c>
      <c r="F274" s="475" t="s">
        <v>58</v>
      </c>
      <c r="G274" s="471">
        <v>780</v>
      </c>
      <c r="H274" s="471">
        <v>1520</v>
      </c>
      <c r="I274" s="471">
        <v>1050</v>
      </c>
      <c r="J274" s="471">
        <v>460</v>
      </c>
      <c r="K274" s="471">
        <v>5770</v>
      </c>
      <c r="L274" s="471">
        <v>5090</v>
      </c>
      <c r="M274" s="471">
        <v>4380</v>
      </c>
      <c r="N274" s="471">
        <v>1320</v>
      </c>
    </row>
    <row r="275" spans="1:14">
      <c r="A275" s="473" t="s">
        <v>337</v>
      </c>
      <c r="B275" s="507" t="s">
        <v>359</v>
      </c>
      <c r="C275" s="474" t="s">
        <v>481</v>
      </c>
      <c r="D275" s="471">
        <v>3900</v>
      </c>
      <c r="E275" s="471">
        <v>80</v>
      </c>
      <c r="F275" s="475" t="s">
        <v>58</v>
      </c>
      <c r="G275" s="471">
        <v>80</v>
      </c>
      <c r="H275" s="471">
        <v>520</v>
      </c>
      <c r="I275" s="471">
        <v>420</v>
      </c>
      <c r="J275" s="471">
        <v>100</v>
      </c>
      <c r="K275" s="471">
        <v>460</v>
      </c>
      <c r="L275" s="471">
        <v>570</v>
      </c>
      <c r="M275" s="471">
        <v>1830</v>
      </c>
      <c r="N275" s="471">
        <v>430</v>
      </c>
    </row>
    <row r="276" spans="1:14">
      <c r="A276" s="473" t="s">
        <v>337</v>
      </c>
      <c r="B276" s="507" t="s">
        <v>359</v>
      </c>
      <c r="C276" s="474" t="s">
        <v>482</v>
      </c>
      <c r="D276" s="471">
        <v>3430</v>
      </c>
      <c r="E276" s="471">
        <v>50</v>
      </c>
      <c r="F276" s="475" t="s">
        <v>58</v>
      </c>
      <c r="G276" s="471">
        <v>50</v>
      </c>
      <c r="H276" s="471">
        <v>190</v>
      </c>
      <c r="I276" s="471">
        <v>160</v>
      </c>
      <c r="J276" s="471">
        <v>30</v>
      </c>
      <c r="K276" s="471">
        <v>720</v>
      </c>
      <c r="L276" s="471">
        <v>910</v>
      </c>
      <c r="M276" s="471">
        <v>1190</v>
      </c>
      <c r="N276" s="471">
        <v>380</v>
      </c>
    </row>
    <row r="277" spans="1:14">
      <c r="A277" s="473" t="s">
        <v>337</v>
      </c>
      <c r="B277" s="507" t="s">
        <v>359</v>
      </c>
      <c r="C277" s="474" t="s">
        <v>483</v>
      </c>
      <c r="D277" s="471">
        <v>2960</v>
      </c>
      <c r="E277" s="471">
        <v>150</v>
      </c>
      <c r="F277" s="475" t="s">
        <v>58</v>
      </c>
      <c r="G277" s="471">
        <v>150</v>
      </c>
      <c r="H277" s="471">
        <v>270</v>
      </c>
      <c r="I277" s="471">
        <v>150</v>
      </c>
      <c r="J277" s="471">
        <v>130</v>
      </c>
      <c r="K277" s="471">
        <v>740</v>
      </c>
      <c r="L277" s="471">
        <v>1030</v>
      </c>
      <c r="M277" s="471">
        <v>580</v>
      </c>
      <c r="N277" s="471">
        <v>180</v>
      </c>
    </row>
    <row r="278" spans="1:14">
      <c r="A278" s="473" t="s">
        <v>337</v>
      </c>
      <c r="B278" s="507" t="s">
        <v>359</v>
      </c>
      <c r="C278" s="474" t="s">
        <v>484</v>
      </c>
      <c r="D278" s="471">
        <v>2880</v>
      </c>
      <c r="E278" s="471">
        <v>160</v>
      </c>
      <c r="F278" s="475" t="s">
        <v>58</v>
      </c>
      <c r="G278" s="471">
        <v>160</v>
      </c>
      <c r="H278" s="471">
        <v>230</v>
      </c>
      <c r="I278" s="471">
        <v>160</v>
      </c>
      <c r="J278" s="471">
        <v>80</v>
      </c>
      <c r="K278" s="471">
        <v>1240</v>
      </c>
      <c r="L278" s="471">
        <v>1040</v>
      </c>
      <c r="M278" s="471">
        <v>170</v>
      </c>
      <c r="N278" s="471">
        <v>40</v>
      </c>
    </row>
    <row r="279" spans="1:14">
      <c r="A279" s="473" t="s">
        <v>337</v>
      </c>
      <c r="B279" s="507" t="s">
        <v>359</v>
      </c>
      <c r="C279" s="474" t="s">
        <v>485</v>
      </c>
      <c r="D279" s="471">
        <v>2400</v>
      </c>
      <c r="E279" s="471">
        <v>90</v>
      </c>
      <c r="F279" s="475" t="s">
        <v>58</v>
      </c>
      <c r="G279" s="471">
        <v>90</v>
      </c>
      <c r="H279" s="471">
        <v>110</v>
      </c>
      <c r="I279" s="471">
        <v>100</v>
      </c>
      <c r="J279" s="471">
        <v>10</v>
      </c>
      <c r="K279" s="471">
        <v>1210</v>
      </c>
      <c r="L279" s="471">
        <v>610</v>
      </c>
      <c r="M279" s="471">
        <v>260</v>
      </c>
      <c r="N279" s="471">
        <v>120</v>
      </c>
    </row>
    <row r="280" spans="1:14">
      <c r="A280" s="473" t="s">
        <v>337</v>
      </c>
      <c r="B280" s="507" t="s">
        <v>359</v>
      </c>
      <c r="C280" s="474" t="s">
        <v>486</v>
      </c>
      <c r="D280" s="471">
        <v>2230</v>
      </c>
      <c r="E280" s="471">
        <v>200</v>
      </c>
      <c r="F280" s="475" t="s">
        <v>58</v>
      </c>
      <c r="G280" s="471">
        <v>200</v>
      </c>
      <c r="H280" s="471">
        <v>70</v>
      </c>
      <c r="I280" s="471">
        <v>30</v>
      </c>
      <c r="J280" s="471">
        <v>40</v>
      </c>
      <c r="K280" s="471">
        <v>1060</v>
      </c>
      <c r="L280" s="471">
        <v>610</v>
      </c>
      <c r="M280" s="471">
        <v>150</v>
      </c>
      <c r="N280" s="471">
        <v>130</v>
      </c>
    </row>
    <row r="281" spans="1:14">
      <c r="A281" s="473" t="s">
        <v>337</v>
      </c>
      <c r="B281" s="507" t="s">
        <v>359</v>
      </c>
      <c r="C281" s="474" t="s">
        <v>487</v>
      </c>
      <c r="D281" s="471">
        <v>540</v>
      </c>
      <c r="E281" s="471">
        <v>40</v>
      </c>
      <c r="F281" s="475" t="s">
        <v>58</v>
      </c>
      <c r="G281" s="471">
        <v>40</v>
      </c>
      <c r="H281" s="471">
        <v>80</v>
      </c>
      <c r="I281" s="471">
        <v>20</v>
      </c>
      <c r="J281" s="471">
        <v>60</v>
      </c>
      <c r="K281" s="471">
        <v>260</v>
      </c>
      <c r="L281" s="471">
        <v>70</v>
      </c>
      <c r="M281" s="471">
        <v>90</v>
      </c>
      <c r="N281" s="475" t="s">
        <v>58</v>
      </c>
    </row>
    <row r="282" spans="1:14">
      <c r="A282" s="473" t="s">
        <v>337</v>
      </c>
      <c r="B282" s="507" t="s">
        <v>360</v>
      </c>
      <c r="C282" s="474" t="s">
        <v>480</v>
      </c>
      <c r="D282" s="471">
        <v>13650</v>
      </c>
      <c r="E282" s="471">
        <v>890</v>
      </c>
      <c r="F282" s="471">
        <v>20</v>
      </c>
      <c r="G282" s="471">
        <v>870</v>
      </c>
      <c r="H282" s="471">
        <v>870</v>
      </c>
      <c r="I282" s="471">
        <v>720</v>
      </c>
      <c r="J282" s="471">
        <v>150</v>
      </c>
      <c r="K282" s="471">
        <v>3960</v>
      </c>
      <c r="L282" s="471">
        <v>2510</v>
      </c>
      <c r="M282" s="471">
        <v>3550</v>
      </c>
      <c r="N282" s="471">
        <v>1870</v>
      </c>
    </row>
    <row r="283" spans="1:14">
      <c r="A283" s="473" t="s">
        <v>337</v>
      </c>
      <c r="B283" s="507" t="s">
        <v>360</v>
      </c>
      <c r="C283" s="474" t="s">
        <v>481</v>
      </c>
      <c r="D283" s="471">
        <v>2800</v>
      </c>
      <c r="E283" s="471">
        <v>50</v>
      </c>
      <c r="F283" s="475" t="s">
        <v>58</v>
      </c>
      <c r="G283" s="471">
        <v>50</v>
      </c>
      <c r="H283" s="471">
        <v>110</v>
      </c>
      <c r="I283" s="471">
        <v>90</v>
      </c>
      <c r="J283" s="471">
        <v>10</v>
      </c>
      <c r="K283" s="471">
        <v>370</v>
      </c>
      <c r="L283" s="471">
        <v>190</v>
      </c>
      <c r="M283" s="471">
        <v>1560</v>
      </c>
      <c r="N283" s="471">
        <v>520</v>
      </c>
    </row>
    <row r="284" spans="1:14">
      <c r="A284" s="473" t="s">
        <v>337</v>
      </c>
      <c r="B284" s="507" t="s">
        <v>360</v>
      </c>
      <c r="C284" s="474" t="s">
        <v>482</v>
      </c>
      <c r="D284" s="471">
        <v>2240</v>
      </c>
      <c r="E284" s="471">
        <v>30</v>
      </c>
      <c r="F284" s="475" t="s">
        <v>58</v>
      </c>
      <c r="G284" s="471">
        <v>30</v>
      </c>
      <c r="H284" s="471">
        <v>210</v>
      </c>
      <c r="I284" s="471">
        <v>170</v>
      </c>
      <c r="J284" s="471">
        <v>40</v>
      </c>
      <c r="K284" s="471">
        <v>380</v>
      </c>
      <c r="L284" s="471">
        <v>540</v>
      </c>
      <c r="M284" s="471">
        <v>730</v>
      </c>
      <c r="N284" s="471">
        <v>350</v>
      </c>
    </row>
    <row r="285" spans="1:14">
      <c r="A285" s="473" t="s">
        <v>337</v>
      </c>
      <c r="B285" s="507" t="s">
        <v>360</v>
      </c>
      <c r="C285" s="474" t="s">
        <v>483</v>
      </c>
      <c r="D285" s="471">
        <v>2090</v>
      </c>
      <c r="E285" s="471">
        <v>160</v>
      </c>
      <c r="F285" s="475" t="s">
        <v>58</v>
      </c>
      <c r="G285" s="471">
        <v>160</v>
      </c>
      <c r="H285" s="471">
        <v>180</v>
      </c>
      <c r="I285" s="471">
        <v>160</v>
      </c>
      <c r="J285" s="471">
        <v>20</v>
      </c>
      <c r="K285" s="471">
        <v>610</v>
      </c>
      <c r="L285" s="471">
        <v>370</v>
      </c>
      <c r="M285" s="471">
        <v>460</v>
      </c>
      <c r="N285" s="471">
        <v>310</v>
      </c>
    </row>
    <row r="286" spans="1:14">
      <c r="A286" s="473" t="s">
        <v>337</v>
      </c>
      <c r="B286" s="507" t="s">
        <v>360</v>
      </c>
      <c r="C286" s="474" t="s">
        <v>484</v>
      </c>
      <c r="D286" s="471">
        <v>1990</v>
      </c>
      <c r="E286" s="471">
        <v>170</v>
      </c>
      <c r="F286" s="471">
        <v>10</v>
      </c>
      <c r="G286" s="471">
        <v>160</v>
      </c>
      <c r="H286" s="471">
        <v>150</v>
      </c>
      <c r="I286" s="471">
        <v>110</v>
      </c>
      <c r="J286" s="471">
        <v>30</v>
      </c>
      <c r="K286" s="471">
        <v>560</v>
      </c>
      <c r="L286" s="471">
        <v>640</v>
      </c>
      <c r="M286" s="471">
        <v>240</v>
      </c>
      <c r="N286" s="471">
        <v>230</v>
      </c>
    </row>
    <row r="287" spans="1:14">
      <c r="A287" s="473" t="s">
        <v>337</v>
      </c>
      <c r="B287" s="507" t="s">
        <v>360</v>
      </c>
      <c r="C287" s="474" t="s">
        <v>485</v>
      </c>
      <c r="D287" s="471">
        <v>1800</v>
      </c>
      <c r="E287" s="471">
        <v>250</v>
      </c>
      <c r="F287" s="475" t="s">
        <v>58</v>
      </c>
      <c r="G287" s="471">
        <v>250</v>
      </c>
      <c r="H287" s="471">
        <v>130</v>
      </c>
      <c r="I287" s="471">
        <v>110</v>
      </c>
      <c r="J287" s="471">
        <v>20</v>
      </c>
      <c r="K287" s="471">
        <v>730</v>
      </c>
      <c r="L287" s="471">
        <v>330</v>
      </c>
      <c r="M287" s="471">
        <v>200</v>
      </c>
      <c r="N287" s="471">
        <v>160</v>
      </c>
    </row>
    <row r="288" spans="1:14">
      <c r="A288" s="473" t="s">
        <v>337</v>
      </c>
      <c r="B288" s="507" t="s">
        <v>360</v>
      </c>
      <c r="C288" s="474" t="s">
        <v>486</v>
      </c>
      <c r="D288" s="471">
        <v>1840</v>
      </c>
      <c r="E288" s="471">
        <v>160</v>
      </c>
      <c r="F288" s="471">
        <v>10</v>
      </c>
      <c r="G288" s="471">
        <v>150</v>
      </c>
      <c r="H288" s="471">
        <v>30</v>
      </c>
      <c r="I288" s="471">
        <v>10</v>
      </c>
      <c r="J288" s="471">
        <v>10</v>
      </c>
      <c r="K288" s="471">
        <v>990</v>
      </c>
      <c r="L288" s="471">
        <v>350</v>
      </c>
      <c r="M288" s="471">
        <v>180</v>
      </c>
      <c r="N288" s="471">
        <v>130</v>
      </c>
    </row>
    <row r="289" spans="1:14">
      <c r="A289" s="473" t="s">
        <v>337</v>
      </c>
      <c r="B289" s="507" t="s">
        <v>360</v>
      </c>
      <c r="C289" s="474" t="s">
        <v>487</v>
      </c>
      <c r="D289" s="471">
        <v>390</v>
      </c>
      <c r="E289" s="471">
        <v>40</v>
      </c>
      <c r="F289" s="475" t="s">
        <v>58</v>
      </c>
      <c r="G289" s="471">
        <v>40</v>
      </c>
      <c r="H289" s="471">
        <v>20</v>
      </c>
      <c r="I289" s="471">
        <v>20</v>
      </c>
      <c r="J289" s="475" t="s">
        <v>58</v>
      </c>
      <c r="K289" s="471">
        <v>170</v>
      </c>
      <c r="L289" s="471">
        <v>40</v>
      </c>
      <c r="M289" s="471">
        <v>70</v>
      </c>
      <c r="N289" s="471">
        <v>50</v>
      </c>
    </row>
    <row r="290" spans="1:14">
      <c r="A290" s="473" t="s">
        <v>337</v>
      </c>
      <c r="B290" s="507" t="s">
        <v>361</v>
      </c>
      <c r="C290" s="474" t="s">
        <v>480</v>
      </c>
      <c r="D290" s="471">
        <v>8750</v>
      </c>
      <c r="E290" s="471">
        <v>560</v>
      </c>
      <c r="F290" s="471">
        <v>50</v>
      </c>
      <c r="G290" s="471">
        <v>510</v>
      </c>
      <c r="H290" s="471">
        <v>870</v>
      </c>
      <c r="I290" s="471">
        <v>650</v>
      </c>
      <c r="J290" s="471">
        <v>220</v>
      </c>
      <c r="K290" s="471">
        <v>2490</v>
      </c>
      <c r="L290" s="471">
        <v>1790</v>
      </c>
      <c r="M290" s="471">
        <v>2480</v>
      </c>
      <c r="N290" s="471">
        <v>560</v>
      </c>
    </row>
    <row r="291" spans="1:14">
      <c r="A291" s="473" t="s">
        <v>337</v>
      </c>
      <c r="B291" s="507" t="s">
        <v>361</v>
      </c>
      <c r="C291" s="474" t="s">
        <v>481</v>
      </c>
      <c r="D291" s="471">
        <v>1880</v>
      </c>
      <c r="E291" s="471">
        <v>10</v>
      </c>
      <c r="F291" s="475" t="s">
        <v>58</v>
      </c>
      <c r="G291" s="471">
        <v>10</v>
      </c>
      <c r="H291" s="471">
        <v>170</v>
      </c>
      <c r="I291" s="471">
        <v>150</v>
      </c>
      <c r="J291" s="471">
        <v>20</v>
      </c>
      <c r="K291" s="471">
        <v>170</v>
      </c>
      <c r="L291" s="471">
        <v>160</v>
      </c>
      <c r="M291" s="471">
        <v>1160</v>
      </c>
      <c r="N291" s="471">
        <v>200</v>
      </c>
    </row>
    <row r="292" spans="1:14">
      <c r="A292" s="473" t="s">
        <v>337</v>
      </c>
      <c r="B292" s="507" t="s">
        <v>361</v>
      </c>
      <c r="C292" s="474" t="s">
        <v>482</v>
      </c>
      <c r="D292" s="471">
        <v>1560</v>
      </c>
      <c r="E292" s="471">
        <v>90</v>
      </c>
      <c r="F292" s="475" t="s">
        <v>58</v>
      </c>
      <c r="G292" s="471">
        <v>90</v>
      </c>
      <c r="H292" s="471">
        <v>130</v>
      </c>
      <c r="I292" s="471">
        <v>70</v>
      </c>
      <c r="J292" s="471">
        <v>60</v>
      </c>
      <c r="K292" s="471">
        <v>240</v>
      </c>
      <c r="L292" s="471">
        <v>340</v>
      </c>
      <c r="M292" s="471">
        <v>590</v>
      </c>
      <c r="N292" s="471">
        <v>170</v>
      </c>
    </row>
    <row r="293" spans="1:14">
      <c r="A293" s="473" t="s">
        <v>337</v>
      </c>
      <c r="B293" s="507" t="s">
        <v>361</v>
      </c>
      <c r="C293" s="474" t="s">
        <v>483</v>
      </c>
      <c r="D293" s="471">
        <v>1370</v>
      </c>
      <c r="E293" s="471">
        <v>70</v>
      </c>
      <c r="F293" s="471">
        <v>20</v>
      </c>
      <c r="G293" s="471">
        <v>60</v>
      </c>
      <c r="H293" s="471">
        <v>160</v>
      </c>
      <c r="I293" s="471">
        <v>130</v>
      </c>
      <c r="J293" s="471">
        <v>30</v>
      </c>
      <c r="K293" s="471">
        <v>420</v>
      </c>
      <c r="L293" s="471">
        <v>290</v>
      </c>
      <c r="M293" s="471">
        <v>330</v>
      </c>
      <c r="N293" s="471">
        <v>90</v>
      </c>
    </row>
    <row r="294" spans="1:14">
      <c r="A294" s="473" t="s">
        <v>337</v>
      </c>
      <c r="B294" s="507" t="s">
        <v>361</v>
      </c>
      <c r="C294" s="474" t="s">
        <v>484</v>
      </c>
      <c r="D294" s="471">
        <v>1690</v>
      </c>
      <c r="E294" s="471">
        <v>160</v>
      </c>
      <c r="F294" s="471">
        <v>20</v>
      </c>
      <c r="G294" s="471">
        <v>140</v>
      </c>
      <c r="H294" s="471">
        <v>250</v>
      </c>
      <c r="I294" s="471">
        <v>220</v>
      </c>
      <c r="J294" s="471">
        <v>30</v>
      </c>
      <c r="K294" s="471">
        <v>590</v>
      </c>
      <c r="L294" s="471">
        <v>440</v>
      </c>
      <c r="M294" s="471">
        <v>180</v>
      </c>
      <c r="N294" s="471">
        <v>70</v>
      </c>
    </row>
    <row r="295" spans="1:14">
      <c r="A295" s="473" t="s">
        <v>337</v>
      </c>
      <c r="B295" s="507" t="s">
        <v>361</v>
      </c>
      <c r="C295" s="474" t="s">
        <v>485</v>
      </c>
      <c r="D295" s="471">
        <v>1040</v>
      </c>
      <c r="E295" s="471">
        <v>110</v>
      </c>
      <c r="F295" s="475" t="s">
        <v>58</v>
      </c>
      <c r="G295" s="471">
        <v>110</v>
      </c>
      <c r="H295" s="471">
        <v>110</v>
      </c>
      <c r="I295" s="471">
        <v>40</v>
      </c>
      <c r="J295" s="471">
        <v>60</v>
      </c>
      <c r="K295" s="471">
        <v>480</v>
      </c>
      <c r="L295" s="471">
        <v>270</v>
      </c>
      <c r="M295" s="471">
        <v>70</v>
      </c>
      <c r="N295" s="471">
        <v>10</v>
      </c>
    </row>
    <row r="296" spans="1:14">
      <c r="A296" s="473" t="s">
        <v>337</v>
      </c>
      <c r="B296" s="507" t="s">
        <v>361</v>
      </c>
      <c r="C296" s="474" t="s">
        <v>486</v>
      </c>
      <c r="D296" s="471">
        <v>1000</v>
      </c>
      <c r="E296" s="471">
        <v>120</v>
      </c>
      <c r="F296" s="471">
        <v>20</v>
      </c>
      <c r="G296" s="471">
        <v>100</v>
      </c>
      <c r="H296" s="471">
        <v>30</v>
      </c>
      <c r="I296" s="471">
        <v>20</v>
      </c>
      <c r="J296" s="471">
        <v>20</v>
      </c>
      <c r="K296" s="471">
        <v>460</v>
      </c>
      <c r="L296" s="471">
        <v>240</v>
      </c>
      <c r="M296" s="471">
        <v>130</v>
      </c>
      <c r="N296" s="471">
        <v>20</v>
      </c>
    </row>
    <row r="297" spans="1:14">
      <c r="A297" s="473" t="s">
        <v>337</v>
      </c>
      <c r="B297" s="507" t="s">
        <v>361</v>
      </c>
      <c r="C297" s="474" t="s">
        <v>487</v>
      </c>
      <c r="D297" s="471">
        <v>210</v>
      </c>
      <c r="E297" s="471">
        <v>10</v>
      </c>
      <c r="F297" s="475" t="s">
        <v>58</v>
      </c>
      <c r="G297" s="471">
        <v>10</v>
      </c>
      <c r="H297" s="471">
        <v>10</v>
      </c>
      <c r="I297" s="471">
        <v>10</v>
      </c>
      <c r="J297" s="475" t="s">
        <v>58</v>
      </c>
      <c r="K297" s="471">
        <v>140</v>
      </c>
      <c r="L297" s="471">
        <v>50</v>
      </c>
      <c r="M297" s="471">
        <v>10</v>
      </c>
      <c r="N297" s="475" t="s">
        <v>58</v>
      </c>
    </row>
    <row r="298" spans="1:14">
      <c r="A298" s="473" t="s">
        <v>337</v>
      </c>
      <c r="B298" s="507" t="s">
        <v>362</v>
      </c>
      <c r="C298" s="474" t="s">
        <v>480</v>
      </c>
      <c r="D298" s="471">
        <v>12320</v>
      </c>
      <c r="E298" s="471">
        <v>700</v>
      </c>
      <c r="F298" s="475" t="s">
        <v>58</v>
      </c>
      <c r="G298" s="471">
        <v>700</v>
      </c>
      <c r="H298" s="471">
        <v>970</v>
      </c>
      <c r="I298" s="471">
        <v>740</v>
      </c>
      <c r="J298" s="471">
        <v>230</v>
      </c>
      <c r="K298" s="471">
        <v>4530</v>
      </c>
      <c r="L298" s="471">
        <v>3090</v>
      </c>
      <c r="M298" s="471">
        <v>2140</v>
      </c>
      <c r="N298" s="471">
        <v>890</v>
      </c>
    </row>
    <row r="299" spans="1:14">
      <c r="A299" s="473" t="s">
        <v>337</v>
      </c>
      <c r="B299" s="507" t="s">
        <v>362</v>
      </c>
      <c r="C299" s="474" t="s">
        <v>481</v>
      </c>
      <c r="D299" s="471">
        <v>2010</v>
      </c>
      <c r="E299" s="471">
        <v>60</v>
      </c>
      <c r="F299" s="475" t="s">
        <v>58</v>
      </c>
      <c r="G299" s="471">
        <v>60</v>
      </c>
      <c r="H299" s="471">
        <v>140</v>
      </c>
      <c r="I299" s="471">
        <v>120</v>
      </c>
      <c r="J299" s="471">
        <v>20</v>
      </c>
      <c r="K299" s="471">
        <v>380</v>
      </c>
      <c r="L299" s="471">
        <v>210</v>
      </c>
      <c r="M299" s="471">
        <v>970</v>
      </c>
      <c r="N299" s="471">
        <v>260</v>
      </c>
    </row>
    <row r="300" spans="1:14">
      <c r="A300" s="473" t="s">
        <v>337</v>
      </c>
      <c r="B300" s="507" t="s">
        <v>362</v>
      </c>
      <c r="C300" s="474" t="s">
        <v>482</v>
      </c>
      <c r="D300" s="471">
        <v>1690</v>
      </c>
      <c r="E300" s="471">
        <v>60</v>
      </c>
      <c r="F300" s="475" t="s">
        <v>58</v>
      </c>
      <c r="G300" s="471">
        <v>60</v>
      </c>
      <c r="H300" s="471">
        <v>150</v>
      </c>
      <c r="I300" s="471">
        <v>110</v>
      </c>
      <c r="J300" s="471">
        <v>40</v>
      </c>
      <c r="K300" s="471">
        <v>590</v>
      </c>
      <c r="L300" s="471">
        <v>460</v>
      </c>
      <c r="M300" s="471">
        <v>250</v>
      </c>
      <c r="N300" s="471">
        <v>180</v>
      </c>
    </row>
    <row r="301" spans="1:14">
      <c r="A301" s="473" t="s">
        <v>337</v>
      </c>
      <c r="B301" s="507" t="s">
        <v>362</v>
      </c>
      <c r="C301" s="474" t="s">
        <v>483</v>
      </c>
      <c r="D301" s="471">
        <v>1750</v>
      </c>
      <c r="E301" s="471">
        <v>60</v>
      </c>
      <c r="F301" s="475" t="s">
        <v>58</v>
      </c>
      <c r="G301" s="471">
        <v>60</v>
      </c>
      <c r="H301" s="471">
        <v>100</v>
      </c>
      <c r="I301" s="471">
        <v>60</v>
      </c>
      <c r="J301" s="471">
        <v>40</v>
      </c>
      <c r="K301" s="471">
        <v>420</v>
      </c>
      <c r="L301" s="471">
        <v>730</v>
      </c>
      <c r="M301" s="471">
        <v>280</v>
      </c>
      <c r="N301" s="471">
        <v>150</v>
      </c>
    </row>
    <row r="302" spans="1:14">
      <c r="A302" s="473" t="s">
        <v>337</v>
      </c>
      <c r="B302" s="507" t="s">
        <v>362</v>
      </c>
      <c r="C302" s="474" t="s">
        <v>484</v>
      </c>
      <c r="D302" s="471">
        <v>2970</v>
      </c>
      <c r="E302" s="471">
        <v>180</v>
      </c>
      <c r="F302" s="475" t="s">
        <v>58</v>
      </c>
      <c r="G302" s="471">
        <v>180</v>
      </c>
      <c r="H302" s="471">
        <v>290</v>
      </c>
      <c r="I302" s="471">
        <v>210</v>
      </c>
      <c r="J302" s="471">
        <v>80</v>
      </c>
      <c r="K302" s="471">
        <v>1110</v>
      </c>
      <c r="L302" s="471">
        <v>920</v>
      </c>
      <c r="M302" s="471">
        <v>310</v>
      </c>
      <c r="N302" s="471">
        <v>150</v>
      </c>
    </row>
    <row r="303" spans="1:14">
      <c r="A303" s="473" t="s">
        <v>337</v>
      </c>
      <c r="B303" s="507" t="s">
        <v>362</v>
      </c>
      <c r="C303" s="474" t="s">
        <v>485</v>
      </c>
      <c r="D303" s="471">
        <v>2110</v>
      </c>
      <c r="E303" s="471">
        <v>200</v>
      </c>
      <c r="F303" s="475" t="s">
        <v>58</v>
      </c>
      <c r="G303" s="471">
        <v>200</v>
      </c>
      <c r="H303" s="471">
        <v>150</v>
      </c>
      <c r="I303" s="471">
        <v>130</v>
      </c>
      <c r="J303" s="471">
        <v>20</v>
      </c>
      <c r="K303" s="471">
        <v>1060</v>
      </c>
      <c r="L303" s="471">
        <v>400</v>
      </c>
      <c r="M303" s="471">
        <v>230</v>
      </c>
      <c r="N303" s="471">
        <v>70</v>
      </c>
    </row>
    <row r="304" spans="1:14">
      <c r="A304" s="473" t="s">
        <v>337</v>
      </c>
      <c r="B304" s="507" t="s">
        <v>362</v>
      </c>
      <c r="C304" s="474" t="s">
        <v>486</v>
      </c>
      <c r="D304" s="471">
        <v>1500</v>
      </c>
      <c r="E304" s="471">
        <v>120</v>
      </c>
      <c r="F304" s="475" t="s">
        <v>58</v>
      </c>
      <c r="G304" s="471">
        <v>120</v>
      </c>
      <c r="H304" s="471">
        <v>100</v>
      </c>
      <c r="I304" s="471">
        <v>90</v>
      </c>
      <c r="J304" s="471">
        <v>10</v>
      </c>
      <c r="K304" s="471">
        <v>830</v>
      </c>
      <c r="L304" s="471">
        <v>310</v>
      </c>
      <c r="M304" s="471">
        <v>90</v>
      </c>
      <c r="N304" s="471">
        <v>50</v>
      </c>
    </row>
    <row r="305" spans="1:14">
      <c r="A305" s="473" t="s">
        <v>337</v>
      </c>
      <c r="B305" s="507" t="s">
        <v>362</v>
      </c>
      <c r="C305" s="474" t="s">
        <v>487</v>
      </c>
      <c r="D305" s="471">
        <v>280</v>
      </c>
      <c r="E305" s="471">
        <v>40</v>
      </c>
      <c r="F305" s="475" t="s">
        <v>58</v>
      </c>
      <c r="G305" s="471">
        <v>40</v>
      </c>
      <c r="H305" s="471">
        <v>30</v>
      </c>
      <c r="I305" s="471">
        <v>10</v>
      </c>
      <c r="J305" s="471">
        <v>20</v>
      </c>
      <c r="K305" s="471">
        <v>140</v>
      </c>
      <c r="L305" s="471">
        <v>50</v>
      </c>
      <c r="M305" s="475" t="s">
        <v>58</v>
      </c>
      <c r="N305" s="471">
        <v>30</v>
      </c>
    </row>
    <row r="306" spans="1:14">
      <c r="A306" s="473" t="s">
        <v>337</v>
      </c>
      <c r="B306" s="507" t="s">
        <v>363</v>
      </c>
      <c r="C306" s="474" t="s">
        <v>480</v>
      </c>
      <c r="D306" s="471">
        <v>10560</v>
      </c>
      <c r="E306" s="471">
        <v>320</v>
      </c>
      <c r="F306" s="471">
        <v>0</v>
      </c>
      <c r="G306" s="471">
        <v>320</v>
      </c>
      <c r="H306" s="471">
        <v>790</v>
      </c>
      <c r="I306" s="471">
        <v>680</v>
      </c>
      <c r="J306" s="471">
        <v>110</v>
      </c>
      <c r="K306" s="471">
        <v>2780</v>
      </c>
      <c r="L306" s="471">
        <v>2620</v>
      </c>
      <c r="M306" s="471">
        <v>3260</v>
      </c>
      <c r="N306" s="471">
        <v>790</v>
      </c>
    </row>
    <row r="307" spans="1:14">
      <c r="A307" s="473" t="s">
        <v>337</v>
      </c>
      <c r="B307" s="507" t="s">
        <v>363</v>
      </c>
      <c r="C307" s="474" t="s">
        <v>481</v>
      </c>
      <c r="D307" s="471">
        <v>2230</v>
      </c>
      <c r="E307" s="475" t="s">
        <v>58</v>
      </c>
      <c r="F307" s="475" t="s">
        <v>58</v>
      </c>
      <c r="G307" s="475" t="s">
        <v>58</v>
      </c>
      <c r="H307" s="471">
        <v>90</v>
      </c>
      <c r="I307" s="471">
        <v>80</v>
      </c>
      <c r="J307" s="471">
        <v>10</v>
      </c>
      <c r="K307" s="471">
        <v>230</v>
      </c>
      <c r="L307" s="471">
        <v>170</v>
      </c>
      <c r="M307" s="471">
        <v>1400</v>
      </c>
      <c r="N307" s="471">
        <v>340</v>
      </c>
    </row>
    <row r="308" spans="1:14">
      <c r="A308" s="473" t="s">
        <v>337</v>
      </c>
      <c r="B308" s="507" t="s">
        <v>363</v>
      </c>
      <c r="C308" s="474" t="s">
        <v>482</v>
      </c>
      <c r="D308" s="471">
        <v>2230</v>
      </c>
      <c r="E308" s="471">
        <v>60</v>
      </c>
      <c r="F308" s="475" t="s">
        <v>58</v>
      </c>
      <c r="G308" s="471">
        <v>60</v>
      </c>
      <c r="H308" s="471">
        <v>250</v>
      </c>
      <c r="I308" s="471">
        <v>240</v>
      </c>
      <c r="J308" s="471">
        <v>10</v>
      </c>
      <c r="K308" s="471">
        <v>550</v>
      </c>
      <c r="L308" s="471">
        <v>350</v>
      </c>
      <c r="M308" s="471">
        <v>830</v>
      </c>
      <c r="N308" s="471">
        <v>200</v>
      </c>
    </row>
    <row r="309" spans="1:14">
      <c r="A309" s="473" t="s">
        <v>337</v>
      </c>
      <c r="B309" s="507" t="s">
        <v>363</v>
      </c>
      <c r="C309" s="474" t="s">
        <v>483</v>
      </c>
      <c r="D309" s="471">
        <v>1560</v>
      </c>
      <c r="E309" s="471">
        <v>50</v>
      </c>
      <c r="F309" s="471">
        <v>0</v>
      </c>
      <c r="G309" s="471">
        <v>40</v>
      </c>
      <c r="H309" s="471">
        <v>130</v>
      </c>
      <c r="I309" s="471">
        <v>130</v>
      </c>
      <c r="J309" s="475" t="s">
        <v>58</v>
      </c>
      <c r="K309" s="471">
        <v>410</v>
      </c>
      <c r="L309" s="471">
        <v>410</v>
      </c>
      <c r="M309" s="471">
        <v>450</v>
      </c>
      <c r="N309" s="471">
        <v>100</v>
      </c>
    </row>
    <row r="310" spans="1:14">
      <c r="A310" s="473" t="s">
        <v>337</v>
      </c>
      <c r="B310" s="507" t="s">
        <v>363</v>
      </c>
      <c r="C310" s="474" t="s">
        <v>484</v>
      </c>
      <c r="D310" s="471">
        <v>1900</v>
      </c>
      <c r="E310" s="471">
        <v>120</v>
      </c>
      <c r="F310" s="475" t="s">
        <v>58</v>
      </c>
      <c r="G310" s="471">
        <v>120</v>
      </c>
      <c r="H310" s="471">
        <v>90</v>
      </c>
      <c r="I310" s="471">
        <v>70</v>
      </c>
      <c r="J310" s="471">
        <v>20</v>
      </c>
      <c r="K310" s="471">
        <v>520</v>
      </c>
      <c r="L310" s="471">
        <v>810</v>
      </c>
      <c r="M310" s="471">
        <v>300</v>
      </c>
      <c r="N310" s="471">
        <v>60</v>
      </c>
    </row>
    <row r="311" spans="1:14">
      <c r="A311" s="473" t="s">
        <v>337</v>
      </c>
      <c r="B311" s="507" t="s">
        <v>363</v>
      </c>
      <c r="C311" s="474" t="s">
        <v>485</v>
      </c>
      <c r="D311" s="471">
        <v>1340</v>
      </c>
      <c r="E311" s="471">
        <v>20</v>
      </c>
      <c r="F311" s="475" t="s">
        <v>58</v>
      </c>
      <c r="G311" s="471">
        <v>20</v>
      </c>
      <c r="H311" s="471">
        <v>100</v>
      </c>
      <c r="I311" s="471">
        <v>60</v>
      </c>
      <c r="J311" s="471">
        <v>40</v>
      </c>
      <c r="K311" s="471">
        <v>500</v>
      </c>
      <c r="L311" s="471">
        <v>550</v>
      </c>
      <c r="M311" s="471">
        <v>140</v>
      </c>
      <c r="N311" s="471">
        <v>40</v>
      </c>
    </row>
    <row r="312" spans="1:14">
      <c r="A312" s="473" t="s">
        <v>337</v>
      </c>
      <c r="B312" s="507" t="s">
        <v>363</v>
      </c>
      <c r="C312" s="474" t="s">
        <v>486</v>
      </c>
      <c r="D312" s="471">
        <v>1020</v>
      </c>
      <c r="E312" s="471">
        <v>60</v>
      </c>
      <c r="F312" s="475" t="s">
        <v>58</v>
      </c>
      <c r="G312" s="471">
        <v>60</v>
      </c>
      <c r="H312" s="471">
        <v>90</v>
      </c>
      <c r="I312" s="471">
        <v>80</v>
      </c>
      <c r="J312" s="471">
        <v>10</v>
      </c>
      <c r="K312" s="471">
        <v>430</v>
      </c>
      <c r="L312" s="471">
        <v>290</v>
      </c>
      <c r="M312" s="471">
        <v>90</v>
      </c>
      <c r="N312" s="471">
        <v>60</v>
      </c>
    </row>
    <row r="313" spans="1:14">
      <c r="A313" s="473" t="s">
        <v>337</v>
      </c>
      <c r="B313" s="507" t="s">
        <v>363</v>
      </c>
      <c r="C313" s="474" t="s">
        <v>487</v>
      </c>
      <c r="D313" s="471">
        <v>260</v>
      </c>
      <c r="E313" s="471">
        <v>20</v>
      </c>
      <c r="F313" s="475" t="s">
        <v>58</v>
      </c>
      <c r="G313" s="471">
        <v>20</v>
      </c>
      <c r="H313" s="471">
        <v>40</v>
      </c>
      <c r="I313" s="471">
        <v>30</v>
      </c>
      <c r="J313" s="471">
        <v>10</v>
      </c>
      <c r="K313" s="471">
        <v>130</v>
      </c>
      <c r="L313" s="471">
        <v>40</v>
      </c>
      <c r="M313" s="471">
        <v>20</v>
      </c>
      <c r="N313" s="475" t="s">
        <v>58</v>
      </c>
    </row>
    <row r="314" spans="1:14">
      <c r="A314" s="473" t="s">
        <v>337</v>
      </c>
      <c r="B314" s="507" t="s">
        <v>364</v>
      </c>
      <c r="C314" s="474" t="s">
        <v>480</v>
      </c>
      <c r="D314" s="471">
        <v>10280</v>
      </c>
      <c r="E314" s="471">
        <v>1170</v>
      </c>
      <c r="F314" s="471">
        <v>80</v>
      </c>
      <c r="G314" s="471">
        <v>1090</v>
      </c>
      <c r="H314" s="471">
        <v>650</v>
      </c>
      <c r="I314" s="471">
        <v>530</v>
      </c>
      <c r="J314" s="471">
        <v>120</v>
      </c>
      <c r="K314" s="471">
        <v>3550</v>
      </c>
      <c r="L314" s="471">
        <v>1980</v>
      </c>
      <c r="M314" s="471">
        <v>2320</v>
      </c>
      <c r="N314" s="471">
        <v>610</v>
      </c>
    </row>
    <row r="315" spans="1:14">
      <c r="A315" s="473" t="s">
        <v>337</v>
      </c>
      <c r="B315" s="507" t="s">
        <v>364</v>
      </c>
      <c r="C315" s="474" t="s">
        <v>481</v>
      </c>
      <c r="D315" s="471">
        <v>1610</v>
      </c>
      <c r="E315" s="471">
        <v>20</v>
      </c>
      <c r="F315" s="475" t="s">
        <v>58</v>
      </c>
      <c r="G315" s="471">
        <v>20</v>
      </c>
      <c r="H315" s="471">
        <v>80</v>
      </c>
      <c r="I315" s="471">
        <v>50</v>
      </c>
      <c r="J315" s="471">
        <v>30</v>
      </c>
      <c r="K315" s="471">
        <v>240</v>
      </c>
      <c r="L315" s="471">
        <v>260</v>
      </c>
      <c r="M315" s="471">
        <v>840</v>
      </c>
      <c r="N315" s="471">
        <v>170</v>
      </c>
    </row>
    <row r="316" spans="1:14">
      <c r="A316" s="473" t="s">
        <v>337</v>
      </c>
      <c r="B316" s="507" t="s">
        <v>364</v>
      </c>
      <c r="C316" s="474" t="s">
        <v>482</v>
      </c>
      <c r="D316" s="471">
        <v>1550</v>
      </c>
      <c r="E316" s="471">
        <v>60</v>
      </c>
      <c r="F316" s="471">
        <v>10</v>
      </c>
      <c r="G316" s="471">
        <v>40</v>
      </c>
      <c r="H316" s="471">
        <v>60</v>
      </c>
      <c r="I316" s="471">
        <v>40</v>
      </c>
      <c r="J316" s="471">
        <v>20</v>
      </c>
      <c r="K316" s="471">
        <v>400</v>
      </c>
      <c r="L316" s="471">
        <v>270</v>
      </c>
      <c r="M316" s="471">
        <v>580</v>
      </c>
      <c r="N316" s="471">
        <v>180</v>
      </c>
    </row>
    <row r="317" spans="1:14">
      <c r="A317" s="473" t="s">
        <v>337</v>
      </c>
      <c r="B317" s="507" t="s">
        <v>364</v>
      </c>
      <c r="C317" s="474" t="s">
        <v>483</v>
      </c>
      <c r="D317" s="471">
        <v>1330</v>
      </c>
      <c r="E317" s="471">
        <v>170</v>
      </c>
      <c r="F317" s="471">
        <v>20</v>
      </c>
      <c r="G317" s="471">
        <v>150</v>
      </c>
      <c r="H317" s="471">
        <v>210</v>
      </c>
      <c r="I317" s="471">
        <v>150</v>
      </c>
      <c r="J317" s="471">
        <v>50</v>
      </c>
      <c r="K317" s="471">
        <v>330</v>
      </c>
      <c r="L317" s="471">
        <v>260</v>
      </c>
      <c r="M317" s="471">
        <v>290</v>
      </c>
      <c r="N317" s="471">
        <v>80</v>
      </c>
    </row>
    <row r="318" spans="1:14">
      <c r="A318" s="473" t="s">
        <v>337</v>
      </c>
      <c r="B318" s="507" t="s">
        <v>364</v>
      </c>
      <c r="C318" s="474" t="s">
        <v>484</v>
      </c>
      <c r="D318" s="471">
        <v>1860</v>
      </c>
      <c r="E318" s="471">
        <v>320</v>
      </c>
      <c r="F318" s="471">
        <v>10</v>
      </c>
      <c r="G318" s="471">
        <v>310</v>
      </c>
      <c r="H318" s="471">
        <v>100</v>
      </c>
      <c r="I318" s="471">
        <v>90</v>
      </c>
      <c r="J318" s="471">
        <v>10</v>
      </c>
      <c r="K318" s="471">
        <v>680</v>
      </c>
      <c r="L318" s="471">
        <v>380</v>
      </c>
      <c r="M318" s="471">
        <v>270</v>
      </c>
      <c r="N318" s="471">
        <v>110</v>
      </c>
    </row>
    <row r="319" spans="1:14">
      <c r="A319" s="473" t="s">
        <v>337</v>
      </c>
      <c r="B319" s="507" t="s">
        <v>364</v>
      </c>
      <c r="C319" s="474" t="s">
        <v>485</v>
      </c>
      <c r="D319" s="471">
        <v>1570</v>
      </c>
      <c r="E319" s="471">
        <v>230</v>
      </c>
      <c r="F319" s="471">
        <v>20</v>
      </c>
      <c r="G319" s="471">
        <v>210</v>
      </c>
      <c r="H319" s="471">
        <v>110</v>
      </c>
      <c r="I319" s="471">
        <v>90</v>
      </c>
      <c r="J319" s="471">
        <v>10</v>
      </c>
      <c r="K319" s="471">
        <v>760</v>
      </c>
      <c r="L319" s="471">
        <v>330</v>
      </c>
      <c r="M319" s="471">
        <v>120</v>
      </c>
      <c r="N319" s="471">
        <v>40</v>
      </c>
    </row>
    <row r="320" spans="1:14">
      <c r="A320" s="473" t="s">
        <v>337</v>
      </c>
      <c r="B320" s="507" t="s">
        <v>364</v>
      </c>
      <c r="C320" s="474" t="s">
        <v>486</v>
      </c>
      <c r="D320" s="471">
        <v>1490</v>
      </c>
      <c r="E320" s="471">
        <v>270</v>
      </c>
      <c r="F320" s="471">
        <v>10</v>
      </c>
      <c r="G320" s="471">
        <v>260</v>
      </c>
      <c r="H320" s="471">
        <v>80</v>
      </c>
      <c r="I320" s="471">
        <v>80</v>
      </c>
      <c r="J320" s="475" t="s">
        <v>58</v>
      </c>
      <c r="K320" s="471">
        <v>680</v>
      </c>
      <c r="L320" s="471">
        <v>290</v>
      </c>
      <c r="M320" s="471">
        <v>130</v>
      </c>
      <c r="N320" s="471">
        <v>30</v>
      </c>
    </row>
    <row r="321" spans="1:14">
      <c r="A321" s="473" t="s">
        <v>337</v>
      </c>
      <c r="B321" s="507" t="s">
        <v>364</v>
      </c>
      <c r="C321" s="474" t="s">
        <v>487</v>
      </c>
      <c r="D321" s="471">
        <v>560</v>
      </c>
      <c r="E321" s="471">
        <v>80</v>
      </c>
      <c r="F321" s="471">
        <v>10</v>
      </c>
      <c r="G321" s="471">
        <v>60</v>
      </c>
      <c r="H321" s="475" t="s">
        <v>58</v>
      </c>
      <c r="I321" s="475" t="s">
        <v>58</v>
      </c>
      <c r="J321" s="475" t="s">
        <v>58</v>
      </c>
      <c r="K321" s="471">
        <v>370</v>
      </c>
      <c r="L321" s="471">
        <v>100</v>
      </c>
      <c r="M321" s="471">
        <v>20</v>
      </c>
      <c r="N321" s="475" t="s">
        <v>58</v>
      </c>
    </row>
    <row r="322" spans="1:14">
      <c r="A322" s="473" t="s">
        <v>337</v>
      </c>
      <c r="B322" s="507" t="s">
        <v>365</v>
      </c>
      <c r="C322" s="474" t="s">
        <v>480</v>
      </c>
      <c r="D322" s="471">
        <v>22130</v>
      </c>
      <c r="E322" s="471">
        <v>2630</v>
      </c>
      <c r="F322" s="471">
        <v>30</v>
      </c>
      <c r="G322" s="471">
        <v>2610</v>
      </c>
      <c r="H322" s="471">
        <v>1610</v>
      </c>
      <c r="I322" s="471">
        <v>1080</v>
      </c>
      <c r="J322" s="471">
        <v>530</v>
      </c>
      <c r="K322" s="471">
        <v>7030</v>
      </c>
      <c r="L322" s="471">
        <v>3770</v>
      </c>
      <c r="M322" s="471">
        <v>4710</v>
      </c>
      <c r="N322" s="471">
        <v>2380</v>
      </c>
    </row>
    <row r="323" spans="1:14">
      <c r="A323" s="473" t="s">
        <v>337</v>
      </c>
      <c r="B323" s="507" t="s">
        <v>365</v>
      </c>
      <c r="C323" s="474" t="s">
        <v>481</v>
      </c>
      <c r="D323" s="471">
        <v>3880</v>
      </c>
      <c r="E323" s="471">
        <v>90</v>
      </c>
      <c r="F323" s="475" t="s">
        <v>58</v>
      </c>
      <c r="G323" s="471">
        <v>90</v>
      </c>
      <c r="H323" s="471">
        <v>300</v>
      </c>
      <c r="I323" s="471">
        <v>210</v>
      </c>
      <c r="J323" s="471">
        <v>90</v>
      </c>
      <c r="K323" s="471">
        <v>440</v>
      </c>
      <c r="L323" s="471">
        <v>360</v>
      </c>
      <c r="M323" s="471">
        <v>2060</v>
      </c>
      <c r="N323" s="471">
        <v>630</v>
      </c>
    </row>
    <row r="324" spans="1:14">
      <c r="A324" s="473" t="s">
        <v>337</v>
      </c>
      <c r="B324" s="507" t="s">
        <v>365</v>
      </c>
      <c r="C324" s="474" t="s">
        <v>482</v>
      </c>
      <c r="D324" s="471">
        <v>4490</v>
      </c>
      <c r="E324" s="471">
        <v>340</v>
      </c>
      <c r="F324" s="471">
        <v>30</v>
      </c>
      <c r="G324" s="471">
        <v>310</v>
      </c>
      <c r="H324" s="471">
        <v>350</v>
      </c>
      <c r="I324" s="471">
        <v>260</v>
      </c>
      <c r="J324" s="471">
        <v>80</v>
      </c>
      <c r="K324" s="471">
        <v>1190</v>
      </c>
      <c r="L324" s="471">
        <v>540</v>
      </c>
      <c r="M324" s="471">
        <v>1470</v>
      </c>
      <c r="N324" s="471">
        <v>600</v>
      </c>
    </row>
    <row r="325" spans="1:14">
      <c r="A325" s="473" t="s">
        <v>337</v>
      </c>
      <c r="B325" s="507" t="s">
        <v>365</v>
      </c>
      <c r="C325" s="474" t="s">
        <v>483</v>
      </c>
      <c r="D325" s="471">
        <v>3750</v>
      </c>
      <c r="E325" s="471">
        <v>590</v>
      </c>
      <c r="F325" s="475" t="s">
        <v>58</v>
      </c>
      <c r="G325" s="471">
        <v>590</v>
      </c>
      <c r="H325" s="471">
        <v>450</v>
      </c>
      <c r="I325" s="471">
        <v>340</v>
      </c>
      <c r="J325" s="471">
        <v>110</v>
      </c>
      <c r="K325" s="471">
        <v>1150</v>
      </c>
      <c r="L325" s="471">
        <v>790</v>
      </c>
      <c r="M325" s="471">
        <v>450</v>
      </c>
      <c r="N325" s="471">
        <v>320</v>
      </c>
    </row>
    <row r="326" spans="1:14">
      <c r="A326" s="473" t="s">
        <v>337</v>
      </c>
      <c r="B326" s="507" t="s">
        <v>365</v>
      </c>
      <c r="C326" s="474" t="s">
        <v>484</v>
      </c>
      <c r="D326" s="471">
        <v>3110</v>
      </c>
      <c r="E326" s="471">
        <v>490</v>
      </c>
      <c r="F326" s="475" t="s">
        <v>58</v>
      </c>
      <c r="G326" s="471">
        <v>490</v>
      </c>
      <c r="H326" s="471">
        <v>190</v>
      </c>
      <c r="I326" s="471">
        <v>100</v>
      </c>
      <c r="J326" s="471">
        <v>90</v>
      </c>
      <c r="K326" s="471">
        <v>1100</v>
      </c>
      <c r="L326" s="471">
        <v>820</v>
      </c>
      <c r="M326" s="471">
        <v>220</v>
      </c>
      <c r="N326" s="471">
        <v>290</v>
      </c>
    </row>
    <row r="327" spans="1:14">
      <c r="A327" s="473" t="s">
        <v>337</v>
      </c>
      <c r="B327" s="507" t="s">
        <v>365</v>
      </c>
      <c r="C327" s="474" t="s">
        <v>485</v>
      </c>
      <c r="D327" s="471">
        <v>2820</v>
      </c>
      <c r="E327" s="471">
        <v>290</v>
      </c>
      <c r="F327" s="475" t="s">
        <v>58</v>
      </c>
      <c r="G327" s="471">
        <v>290</v>
      </c>
      <c r="H327" s="471">
        <v>160</v>
      </c>
      <c r="I327" s="471">
        <v>100</v>
      </c>
      <c r="J327" s="471">
        <v>50</v>
      </c>
      <c r="K327" s="471">
        <v>1330</v>
      </c>
      <c r="L327" s="471">
        <v>610</v>
      </c>
      <c r="M327" s="471">
        <v>290</v>
      </c>
      <c r="N327" s="471">
        <v>150</v>
      </c>
    </row>
    <row r="328" spans="1:14">
      <c r="A328" s="473" t="s">
        <v>337</v>
      </c>
      <c r="B328" s="507" t="s">
        <v>365</v>
      </c>
      <c r="C328" s="474" t="s">
        <v>486</v>
      </c>
      <c r="D328" s="471">
        <v>3140</v>
      </c>
      <c r="E328" s="471">
        <v>660</v>
      </c>
      <c r="F328" s="475" t="s">
        <v>58</v>
      </c>
      <c r="G328" s="471">
        <v>660</v>
      </c>
      <c r="H328" s="471">
        <v>140</v>
      </c>
      <c r="I328" s="471">
        <v>70</v>
      </c>
      <c r="J328" s="471">
        <v>80</v>
      </c>
      <c r="K328" s="471">
        <v>1400</v>
      </c>
      <c r="L328" s="471">
        <v>460</v>
      </c>
      <c r="M328" s="471">
        <v>160</v>
      </c>
      <c r="N328" s="471">
        <v>320</v>
      </c>
    </row>
    <row r="329" spans="1:14">
      <c r="A329" s="473" t="s">
        <v>337</v>
      </c>
      <c r="B329" s="507" t="s">
        <v>365</v>
      </c>
      <c r="C329" s="474" t="s">
        <v>487</v>
      </c>
      <c r="D329" s="471">
        <v>900</v>
      </c>
      <c r="E329" s="471">
        <v>170</v>
      </c>
      <c r="F329" s="475" t="s">
        <v>58</v>
      </c>
      <c r="G329" s="471">
        <v>170</v>
      </c>
      <c r="H329" s="471">
        <v>20</v>
      </c>
      <c r="I329" s="475" t="s">
        <v>58</v>
      </c>
      <c r="J329" s="471">
        <v>20</v>
      </c>
      <c r="K329" s="471">
        <v>420</v>
      </c>
      <c r="L329" s="471">
        <v>200</v>
      </c>
      <c r="M329" s="471">
        <v>40</v>
      </c>
      <c r="N329" s="471">
        <v>50</v>
      </c>
    </row>
    <row r="330" spans="1:14">
      <c r="A330" s="473" t="s">
        <v>366</v>
      </c>
      <c r="B330" s="507" t="s">
        <v>367</v>
      </c>
      <c r="C330" s="474" t="s">
        <v>480</v>
      </c>
      <c r="D330" s="471">
        <v>10600</v>
      </c>
      <c r="E330" s="471">
        <v>4070</v>
      </c>
      <c r="F330" s="471">
        <v>90</v>
      </c>
      <c r="G330" s="471">
        <v>3980</v>
      </c>
      <c r="H330" s="471">
        <v>2300</v>
      </c>
      <c r="I330" s="471">
        <v>1780</v>
      </c>
      <c r="J330" s="471">
        <v>530</v>
      </c>
      <c r="K330" s="471">
        <v>1960</v>
      </c>
      <c r="L330" s="471">
        <v>1080</v>
      </c>
      <c r="M330" s="471">
        <v>530</v>
      </c>
      <c r="N330" s="471">
        <v>650</v>
      </c>
    </row>
    <row r="331" spans="1:14">
      <c r="A331" s="473" t="s">
        <v>366</v>
      </c>
      <c r="B331" s="507" t="s">
        <v>367</v>
      </c>
      <c r="C331" s="474" t="s">
        <v>481</v>
      </c>
      <c r="D331" s="471">
        <v>370</v>
      </c>
      <c r="E331" s="471">
        <v>50</v>
      </c>
      <c r="F331" s="475" t="s">
        <v>58</v>
      </c>
      <c r="G331" s="471">
        <v>50</v>
      </c>
      <c r="H331" s="471">
        <v>20</v>
      </c>
      <c r="I331" s="471">
        <v>10</v>
      </c>
      <c r="J331" s="471">
        <v>10</v>
      </c>
      <c r="K331" s="471">
        <v>50</v>
      </c>
      <c r="L331" s="471">
        <v>80</v>
      </c>
      <c r="M331" s="471">
        <v>80</v>
      </c>
      <c r="N331" s="471">
        <v>90</v>
      </c>
    </row>
    <row r="332" spans="1:14">
      <c r="A332" s="473" t="s">
        <v>366</v>
      </c>
      <c r="B332" s="507" t="s">
        <v>367</v>
      </c>
      <c r="C332" s="474" t="s">
        <v>482</v>
      </c>
      <c r="D332" s="471">
        <v>730</v>
      </c>
      <c r="E332" s="471">
        <v>250</v>
      </c>
      <c r="F332" s="475" t="s">
        <v>58</v>
      </c>
      <c r="G332" s="471">
        <v>250</v>
      </c>
      <c r="H332" s="471">
        <v>100</v>
      </c>
      <c r="I332" s="471">
        <v>50</v>
      </c>
      <c r="J332" s="471">
        <v>40</v>
      </c>
      <c r="K332" s="471">
        <v>60</v>
      </c>
      <c r="L332" s="471">
        <v>80</v>
      </c>
      <c r="M332" s="471">
        <v>130</v>
      </c>
      <c r="N332" s="471">
        <v>120</v>
      </c>
    </row>
    <row r="333" spans="1:14">
      <c r="A333" s="473" t="s">
        <v>366</v>
      </c>
      <c r="B333" s="507" t="s">
        <v>367</v>
      </c>
      <c r="C333" s="474" t="s">
        <v>483</v>
      </c>
      <c r="D333" s="471">
        <v>2580</v>
      </c>
      <c r="E333" s="471">
        <v>980</v>
      </c>
      <c r="F333" s="475" t="s">
        <v>58</v>
      </c>
      <c r="G333" s="471">
        <v>980</v>
      </c>
      <c r="H333" s="471">
        <v>830</v>
      </c>
      <c r="I333" s="471">
        <v>660</v>
      </c>
      <c r="J333" s="471">
        <v>170</v>
      </c>
      <c r="K333" s="471">
        <v>390</v>
      </c>
      <c r="L333" s="471">
        <v>140</v>
      </c>
      <c r="M333" s="471">
        <v>80</v>
      </c>
      <c r="N333" s="471">
        <v>160</v>
      </c>
    </row>
    <row r="334" spans="1:14">
      <c r="A334" s="473" t="s">
        <v>366</v>
      </c>
      <c r="B334" s="507" t="s">
        <v>367</v>
      </c>
      <c r="C334" s="474" t="s">
        <v>484</v>
      </c>
      <c r="D334" s="471">
        <v>2590</v>
      </c>
      <c r="E334" s="471">
        <v>1120</v>
      </c>
      <c r="F334" s="471">
        <v>30</v>
      </c>
      <c r="G334" s="471">
        <v>1090</v>
      </c>
      <c r="H334" s="471">
        <v>740</v>
      </c>
      <c r="I334" s="471">
        <v>500</v>
      </c>
      <c r="J334" s="471">
        <v>240</v>
      </c>
      <c r="K334" s="471">
        <v>410</v>
      </c>
      <c r="L334" s="471">
        <v>140</v>
      </c>
      <c r="M334" s="471">
        <v>70</v>
      </c>
      <c r="N334" s="471">
        <v>110</v>
      </c>
    </row>
    <row r="335" spans="1:14">
      <c r="A335" s="473" t="s">
        <v>366</v>
      </c>
      <c r="B335" s="507" t="s">
        <v>367</v>
      </c>
      <c r="C335" s="474" t="s">
        <v>485</v>
      </c>
      <c r="D335" s="471">
        <v>2720</v>
      </c>
      <c r="E335" s="471">
        <v>1240</v>
      </c>
      <c r="F335" s="471">
        <v>30</v>
      </c>
      <c r="G335" s="471">
        <v>1210</v>
      </c>
      <c r="H335" s="471">
        <v>480</v>
      </c>
      <c r="I335" s="471">
        <v>410</v>
      </c>
      <c r="J335" s="471">
        <v>70</v>
      </c>
      <c r="K335" s="471">
        <v>490</v>
      </c>
      <c r="L335" s="471">
        <v>310</v>
      </c>
      <c r="M335" s="471">
        <v>130</v>
      </c>
      <c r="N335" s="471">
        <v>70</v>
      </c>
    </row>
    <row r="336" spans="1:14">
      <c r="A336" s="473" t="s">
        <v>366</v>
      </c>
      <c r="B336" s="507" t="s">
        <v>367</v>
      </c>
      <c r="C336" s="474" t="s">
        <v>486</v>
      </c>
      <c r="D336" s="471">
        <v>1480</v>
      </c>
      <c r="E336" s="471">
        <v>400</v>
      </c>
      <c r="F336" s="471">
        <v>30</v>
      </c>
      <c r="G336" s="471">
        <v>370</v>
      </c>
      <c r="H336" s="471">
        <v>130</v>
      </c>
      <c r="I336" s="471">
        <v>130</v>
      </c>
      <c r="J336" s="475" t="s">
        <v>58</v>
      </c>
      <c r="K336" s="471">
        <v>510</v>
      </c>
      <c r="L336" s="471">
        <v>300</v>
      </c>
      <c r="M336" s="471">
        <v>50</v>
      </c>
      <c r="N336" s="471">
        <v>90</v>
      </c>
    </row>
    <row r="337" spans="1:14">
      <c r="A337" s="473" t="s">
        <v>366</v>
      </c>
      <c r="B337" s="507" t="s">
        <v>367</v>
      </c>
      <c r="C337" s="474" t="s">
        <v>487</v>
      </c>
      <c r="D337" s="471">
        <v>130</v>
      </c>
      <c r="E337" s="471">
        <v>20</v>
      </c>
      <c r="F337" s="475" t="s">
        <v>58</v>
      </c>
      <c r="G337" s="471">
        <v>20</v>
      </c>
      <c r="H337" s="475" t="s">
        <v>58</v>
      </c>
      <c r="I337" s="475" t="s">
        <v>58</v>
      </c>
      <c r="J337" s="475" t="s">
        <v>58</v>
      </c>
      <c r="K337" s="471">
        <v>60</v>
      </c>
      <c r="L337" s="471">
        <v>30</v>
      </c>
      <c r="M337" s="475" t="s">
        <v>58</v>
      </c>
      <c r="N337" s="471">
        <v>20</v>
      </c>
    </row>
    <row r="338" spans="1:14">
      <c r="A338" s="473" t="s">
        <v>366</v>
      </c>
      <c r="B338" s="507" t="s">
        <v>368</v>
      </c>
      <c r="C338" s="474" t="s">
        <v>480</v>
      </c>
      <c r="D338" s="471">
        <v>5440</v>
      </c>
      <c r="E338" s="471">
        <v>70</v>
      </c>
      <c r="F338" s="471">
        <v>20</v>
      </c>
      <c r="G338" s="471">
        <v>50</v>
      </c>
      <c r="H338" s="471">
        <v>290</v>
      </c>
      <c r="I338" s="471">
        <v>250</v>
      </c>
      <c r="J338" s="471">
        <v>40</v>
      </c>
      <c r="K338" s="471">
        <v>1520</v>
      </c>
      <c r="L338" s="471">
        <v>1520</v>
      </c>
      <c r="M338" s="471">
        <v>1540</v>
      </c>
      <c r="N338" s="471">
        <v>510</v>
      </c>
    </row>
    <row r="339" spans="1:14">
      <c r="A339" s="473" t="s">
        <v>366</v>
      </c>
      <c r="B339" s="507" t="s">
        <v>368</v>
      </c>
      <c r="C339" s="474" t="s">
        <v>481</v>
      </c>
      <c r="D339" s="471">
        <v>1390</v>
      </c>
      <c r="E339" s="475" t="s">
        <v>58</v>
      </c>
      <c r="F339" s="475" t="s">
        <v>58</v>
      </c>
      <c r="G339" s="475" t="s">
        <v>58</v>
      </c>
      <c r="H339" s="471">
        <v>120</v>
      </c>
      <c r="I339" s="471">
        <v>120</v>
      </c>
      <c r="J339" s="471">
        <v>10</v>
      </c>
      <c r="K339" s="471">
        <v>110</v>
      </c>
      <c r="L339" s="471">
        <v>160</v>
      </c>
      <c r="M339" s="471">
        <v>790</v>
      </c>
      <c r="N339" s="471">
        <v>210</v>
      </c>
    </row>
    <row r="340" spans="1:14">
      <c r="A340" s="473" t="s">
        <v>366</v>
      </c>
      <c r="B340" s="507" t="s">
        <v>368</v>
      </c>
      <c r="C340" s="474" t="s">
        <v>482</v>
      </c>
      <c r="D340" s="471">
        <v>1000</v>
      </c>
      <c r="E340" s="475" t="s">
        <v>58</v>
      </c>
      <c r="F340" s="475" t="s">
        <v>58</v>
      </c>
      <c r="G340" s="475" t="s">
        <v>58</v>
      </c>
      <c r="H340" s="471">
        <v>70</v>
      </c>
      <c r="I340" s="471">
        <v>70</v>
      </c>
      <c r="J340" s="475" t="s">
        <v>58</v>
      </c>
      <c r="K340" s="471">
        <v>270</v>
      </c>
      <c r="L340" s="471">
        <v>250</v>
      </c>
      <c r="M340" s="471">
        <v>320</v>
      </c>
      <c r="N340" s="471">
        <v>90</v>
      </c>
    </row>
    <row r="341" spans="1:14">
      <c r="A341" s="473" t="s">
        <v>366</v>
      </c>
      <c r="B341" s="507" t="s">
        <v>368</v>
      </c>
      <c r="C341" s="474" t="s">
        <v>483</v>
      </c>
      <c r="D341" s="471">
        <v>630</v>
      </c>
      <c r="E341" s="471">
        <v>20</v>
      </c>
      <c r="F341" s="475" t="s">
        <v>58</v>
      </c>
      <c r="G341" s="471">
        <v>20</v>
      </c>
      <c r="H341" s="471">
        <v>10</v>
      </c>
      <c r="I341" s="471">
        <v>10</v>
      </c>
      <c r="J341" s="475" t="s">
        <v>58</v>
      </c>
      <c r="K341" s="471">
        <v>140</v>
      </c>
      <c r="L341" s="471">
        <v>230</v>
      </c>
      <c r="M341" s="471">
        <v>210</v>
      </c>
      <c r="N341" s="471">
        <v>30</v>
      </c>
    </row>
    <row r="342" spans="1:14">
      <c r="A342" s="473" t="s">
        <v>366</v>
      </c>
      <c r="B342" s="507" t="s">
        <v>368</v>
      </c>
      <c r="C342" s="474" t="s">
        <v>484</v>
      </c>
      <c r="D342" s="471">
        <v>770</v>
      </c>
      <c r="E342" s="475" t="s">
        <v>58</v>
      </c>
      <c r="F342" s="475" t="s">
        <v>58</v>
      </c>
      <c r="G342" s="475" t="s">
        <v>58</v>
      </c>
      <c r="H342" s="471">
        <v>10</v>
      </c>
      <c r="I342" s="475" t="s">
        <v>58</v>
      </c>
      <c r="J342" s="471">
        <v>10</v>
      </c>
      <c r="K342" s="471">
        <v>210</v>
      </c>
      <c r="L342" s="471">
        <v>430</v>
      </c>
      <c r="M342" s="471">
        <v>50</v>
      </c>
      <c r="N342" s="471">
        <v>80</v>
      </c>
    </row>
    <row r="343" spans="1:14">
      <c r="A343" s="473" t="s">
        <v>366</v>
      </c>
      <c r="B343" s="507" t="s">
        <v>368</v>
      </c>
      <c r="C343" s="474" t="s">
        <v>485</v>
      </c>
      <c r="D343" s="471">
        <v>930</v>
      </c>
      <c r="E343" s="471">
        <v>20</v>
      </c>
      <c r="F343" s="471">
        <v>20</v>
      </c>
      <c r="G343" s="471">
        <v>10</v>
      </c>
      <c r="H343" s="471">
        <v>40</v>
      </c>
      <c r="I343" s="471">
        <v>20</v>
      </c>
      <c r="J343" s="471">
        <v>20</v>
      </c>
      <c r="K343" s="471">
        <v>480</v>
      </c>
      <c r="L343" s="471">
        <v>280</v>
      </c>
      <c r="M343" s="471">
        <v>70</v>
      </c>
      <c r="N343" s="471">
        <v>30</v>
      </c>
    </row>
    <row r="344" spans="1:14">
      <c r="A344" s="473" t="s">
        <v>366</v>
      </c>
      <c r="B344" s="507" t="s">
        <v>368</v>
      </c>
      <c r="C344" s="474" t="s">
        <v>486</v>
      </c>
      <c r="D344" s="471">
        <v>640</v>
      </c>
      <c r="E344" s="471">
        <v>30</v>
      </c>
      <c r="F344" s="475" t="s">
        <v>58</v>
      </c>
      <c r="G344" s="471">
        <v>30</v>
      </c>
      <c r="H344" s="471">
        <v>30</v>
      </c>
      <c r="I344" s="471">
        <v>30</v>
      </c>
      <c r="J344" s="475" t="s">
        <v>58</v>
      </c>
      <c r="K344" s="471">
        <v>300</v>
      </c>
      <c r="L344" s="471">
        <v>150</v>
      </c>
      <c r="M344" s="471">
        <v>60</v>
      </c>
      <c r="N344" s="471">
        <v>70</v>
      </c>
    </row>
    <row r="345" spans="1:14">
      <c r="A345" s="473" t="s">
        <v>366</v>
      </c>
      <c r="B345" s="507" t="s">
        <v>368</v>
      </c>
      <c r="C345" s="474" t="s">
        <v>487</v>
      </c>
      <c r="D345" s="471">
        <v>80</v>
      </c>
      <c r="E345" s="475" t="s">
        <v>58</v>
      </c>
      <c r="F345" s="475" t="s">
        <v>58</v>
      </c>
      <c r="G345" s="475" t="s">
        <v>58</v>
      </c>
      <c r="H345" s="475" t="s">
        <v>58</v>
      </c>
      <c r="I345" s="475" t="s">
        <v>58</v>
      </c>
      <c r="J345" s="475" t="s">
        <v>58</v>
      </c>
      <c r="K345" s="471">
        <v>20</v>
      </c>
      <c r="L345" s="471">
        <v>30</v>
      </c>
      <c r="M345" s="471">
        <v>30</v>
      </c>
      <c r="N345" s="475" t="s">
        <v>58</v>
      </c>
    </row>
    <row r="346" spans="1:14">
      <c r="A346" s="473" t="s">
        <v>366</v>
      </c>
      <c r="B346" s="507" t="s">
        <v>369</v>
      </c>
      <c r="C346" s="474" t="s">
        <v>480</v>
      </c>
      <c r="D346" s="471">
        <v>10250</v>
      </c>
      <c r="E346" s="471">
        <v>1990</v>
      </c>
      <c r="F346" s="471">
        <v>130</v>
      </c>
      <c r="G346" s="471">
        <v>1860</v>
      </c>
      <c r="H346" s="471">
        <v>940</v>
      </c>
      <c r="I346" s="471">
        <v>620</v>
      </c>
      <c r="J346" s="471">
        <v>330</v>
      </c>
      <c r="K346" s="471">
        <v>3500</v>
      </c>
      <c r="L346" s="471">
        <v>1820</v>
      </c>
      <c r="M346" s="471">
        <v>1640</v>
      </c>
      <c r="N346" s="471">
        <v>370</v>
      </c>
    </row>
    <row r="347" spans="1:14">
      <c r="A347" s="473" t="s">
        <v>366</v>
      </c>
      <c r="B347" s="507" t="s">
        <v>369</v>
      </c>
      <c r="C347" s="474" t="s">
        <v>481</v>
      </c>
      <c r="D347" s="471">
        <v>1120</v>
      </c>
      <c r="E347" s="471">
        <v>30</v>
      </c>
      <c r="F347" s="475" t="s">
        <v>58</v>
      </c>
      <c r="G347" s="471">
        <v>30</v>
      </c>
      <c r="H347" s="471">
        <v>30</v>
      </c>
      <c r="I347" s="471">
        <v>20</v>
      </c>
      <c r="J347" s="471">
        <v>10</v>
      </c>
      <c r="K347" s="471">
        <v>260</v>
      </c>
      <c r="L347" s="471">
        <v>200</v>
      </c>
      <c r="M347" s="471">
        <v>540</v>
      </c>
      <c r="N347" s="471">
        <v>50</v>
      </c>
    </row>
    <row r="348" spans="1:14">
      <c r="A348" s="473" t="s">
        <v>366</v>
      </c>
      <c r="B348" s="507" t="s">
        <v>369</v>
      </c>
      <c r="C348" s="474" t="s">
        <v>482</v>
      </c>
      <c r="D348" s="471">
        <v>2370</v>
      </c>
      <c r="E348" s="471">
        <v>460</v>
      </c>
      <c r="F348" s="475" t="s">
        <v>58</v>
      </c>
      <c r="G348" s="471">
        <v>460</v>
      </c>
      <c r="H348" s="471">
        <v>270</v>
      </c>
      <c r="I348" s="471">
        <v>230</v>
      </c>
      <c r="J348" s="471">
        <v>40</v>
      </c>
      <c r="K348" s="471">
        <v>610</v>
      </c>
      <c r="L348" s="471">
        <v>300</v>
      </c>
      <c r="M348" s="471">
        <v>580</v>
      </c>
      <c r="N348" s="471">
        <v>150</v>
      </c>
    </row>
    <row r="349" spans="1:14">
      <c r="A349" s="473" t="s">
        <v>366</v>
      </c>
      <c r="B349" s="507" t="s">
        <v>369</v>
      </c>
      <c r="C349" s="474" t="s">
        <v>483</v>
      </c>
      <c r="D349" s="471">
        <v>2100</v>
      </c>
      <c r="E349" s="471">
        <v>570</v>
      </c>
      <c r="F349" s="475" t="s">
        <v>58</v>
      </c>
      <c r="G349" s="471">
        <v>570</v>
      </c>
      <c r="H349" s="471">
        <v>280</v>
      </c>
      <c r="I349" s="471">
        <v>200</v>
      </c>
      <c r="J349" s="471">
        <v>80</v>
      </c>
      <c r="K349" s="471">
        <v>620</v>
      </c>
      <c r="L349" s="471">
        <v>350</v>
      </c>
      <c r="M349" s="471">
        <v>210</v>
      </c>
      <c r="N349" s="471">
        <v>70</v>
      </c>
    </row>
    <row r="350" spans="1:14">
      <c r="A350" s="473" t="s">
        <v>366</v>
      </c>
      <c r="B350" s="507" t="s">
        <v>369</v>
      </c>
      <c r="C350" s="474" t="s">
        <v>484</v>
      </c>
      <c r="D350" s="471">
        <v>1420</v>
      </c>
      <c r="E350" s="471">
        <v>290</v>
      </c>
      <c r="F350" s="471">
        <v>30</v>
      </c>
      <c r="G350" s="471">
        <v>270</v>
      </c>
      <c r="H350" s="471">
        <v>180</v>
      </c>
      <c r="I350" s="471">
        <v>60</v>
      </c>
      <c r="J350" s="471">
        <v>120</v>
      </c>
      <c r="K350" s="471">
        <v>580</v>
      </c>
      <c r="L350" s="471">
        <v>250</v>
      </c>
      <c r="M350" s="471">
        <v>70</v>
      </c>
      <c r="N350" s="471">
        <v>40</v>
      </c>
    </row>
    <row r="351" spans="1:14">
      <c r="A351" s="473" t="s">
        <v>366</v>
      </c>
      <c r="B351" s="507" t="s">
        <v>369</v>
      </c>
      <c r="C351" s="474" t="s">
        <v>485</v>
      </c>
      <c r="D351" s="471">
        <v>1330</v>
      </c>
      <c r="E351" s="471">
        <v>310</v>
      </c>
      <c r="F351" s="475" t="s">
        <v>58</v>
      </c>
      <c r="G351" s="471">
        <v>310</v>
      </c>
      <c r="H351" s="471">
        <v>50</v>
      </c>
      <c r="I351" s="471">
        <v>20</v>
      </c>
      <c r="J351" s="471">
        <v>30</v>
      </c>
      <c r="K351" s="471">
        <v>540</v>
      </c>
      <c r="L351" s="471">
        <v>360</v>
      </c>
      <c r="M351" s="471">
        <v>70</v>
      </c>
      <c r="N351" s="475" t="s">
        <v>58</v>
      </c>
    </row>
    <row r="352" spans="1:14">
      <c r="A352" s="473" t="s">
        <v>366</v>
      </c>
      <c r="B352" s="507" t="s">
        <v>369</v>
      </c>
      <c r="C352" s="474" t="s">
        <v>486</v>
      </c>
      <c r="D352" s="471">
        <v>1450</v>
      </c>
      <c r="E352" s="471">
        <v>260</v>
      </c>
      <c r="F352" s="471">
        <v>100</v>
      </c>
      <c r="G352" s="471">
        <v>160</v>
      </c>
      <c r="H352" s="471">
        <v>50</v>
      </c>
      <c r="I352" s="471">
        <v>50</v>
      </c>
      <c r="J352" s="475" t="s">
        <v>58</v>
      </c>
      <c r="K352" s="471">
        <v>720</v>
      </c>
      <c r="L352" s="471">
        <v>280</v>
      </c>
      <c r="M352" s="471">
        <v>120</v>
      </c>
      <c r="N352" s="471">
        <v>20</v>
      </c>
    </row>
    <row r="353" spans="1:14">
      <c r="A353" s="473" t="s">
        <v>366</v>
      </c>
      <c r="B353" s="507" t="s">
        <v>369</v>
      </c>
      <c r="C353" s="474" t="s">
        <v>487</v>
      </c>
      <c r="D353" s="471">
        <v>340</v>
      </c>
      <c r="E353" s="471">
        <v>60</v>
      </c>
      <c r="F353" s="475" t="s">
        <v>58</v>
      </c>
      <c r="G353" s="471">
        <v>60</v>
      </c>
      <c r="H353" s="471">
        <v>10</v>
      </c>
      <c r="I353" s="471">
        <v>10</v>
      </c>
      <c r="J353" s="475" t="s">
        <v>58</v>
      </c>
      <c r="K353" s="471">
        <v>140</v>
      </c>
      <c r="L353" s="471">
        <v>60</v>
      </c>
      <c r="M353" s="471">
        <v>40</v>
      </c>
      <c r="N353" s="471">
        <v>30</v>
      </c>
    </row>
    <row r="354" spans="1:14">
      <c r="A354" s="473" t="s">
        <v>366</v>
      </c>
      <c r="B354" s="507" t="s">
        <v>370</v>
      </c>
      <c r="C354" s="474" t="s">
        <v>480</v>
      </c>
      <c r="D354" s="471">
        <v>10930</v>
      </c>
      <c r="E354" s="471">
        <v>2870</v>
      </c>
      <c r="F354" s="475" t="s">
        <v>58</v>
      </c>
      <c r="G354" s="471">
        <v>2870</v>
      </c>
      <c r="H354" s="471">
        <v>1310</v>
      </c>
      <c r="I354" s="471">
        <v>820</v>
      </c>
      <c r="J354" s="471">
        <v>490</v>
      </c>
      <c r="K354" s="471">
        <v>4050</v>
      </c>
      <c r="L354" s="471">
        <v>1580</v>
      </c>
      <c r="M354" s="471">
        <v>640</v>
      </c>
      <c r="N354" s="471">
        <v>490</v>
      </c>
    </row>
    <row r="355" spans="1:14">
      <c r="A355" s="473" t="s">
        <v>366</v>
      </c>
      <c r="B355" s="507" t="s">
        <v>370</v>
      </c>
      <c r="C355" s="474" t="s">
        <v>481</v>
      </c>
      <c r="D355" s="471">
        <v>620</v>
      </c>
      <c r="E355" s="471">
        <v>30</v>
      </c>
      <c r="F355" s="475" t="s">
        <v>58</v>
      </c>
      <c r="G355" s="471">
        <v>30</v>
      </c>
      <c r="H355" s="471">
        <v>20</v>
      </c>
      <c r="I355" s="471">
        <v>20</v>
      </c>
      <c r="J355" s="475" t="s">
        <v>58</v>
      </c>
      <c r="K355" s="471">
        <v>240</v>
      </c>
      <c r="L355" s="471">
        <v>70</v>
      </c>
      <c r="M355" s="471">
        <v>190</v>
      </c>
      <c r="N355" s="471">
        <v>70</v>
      </c>
    </row>
    <row r="356" spans="1:14">
      <c r="A356" s="473" t="s">
        <v>366</v>
      </c>
      <c r="B356" s="507" t="s">
        <v>370</v>
      </c>
      <c r="C356" s="474" t="s">
        <v>482</v>
      </c>
      <c r="D356" s="471">
        <v>1960</v>
      </c>
      <c r="E356" s="471">
        <v>530</v>
      </c>
      <c r="F356" s="475" t="s">
        <v>58</v>
      </c>
      <c r="G356" s="471">
        <v>530</v>
      </c>
      <c r="H356" s="471">
        <v>280</v>
      </c>
      <c r="I356" s="471">
        <v>180</v>
      </c>
      <c r="J356" s="471">
        <v>100</v>
      </c>
      <c r="K356" s="471">
        <v>450</v>
      </c>
      <c r="L356" s="471">
        <v>290</v>
      </c>
      <c r="M356" s="471">
        <v>290</v>
      </c>
      <c r="N356" s="471">
        <v>130</v>
      </c>
    </row>
    <row r="357" spans="1:14">
      <c r="A357" s="473" t="s">
        <v>366</v>
      </c>
      <c r="B357" s="507" t="s">
        <v>370</v>
      </c>
      <c r="C357" s="474" t="s">
        <v>483</v>
      </c>
      <c r="D357" s="471">
        <v>2030</v>
      </c>
      <c r="E357" s="471">
        <v>600</v>
      </c>
      <c r="F357" s="475" t="s">
        <v>58</v>
      </c>
      <c r="G357" s="471">
        <v>600</v>
      </c>
      <c r="H357" s="471">
        <v>470</v>
      </c>
      <c r="I357" s="471">
        <v>260</v>
      </c>
      <c r="J357" s="471">
        <v>210</v>
      </c>
      <c r="K357" s="471">
        <v>390</v>
      </c>
      <c r="L357" s="471">
        <v>320</v>
      </c>
      <c r="M357" s="471">
        <v>80</v>
      </c>
      <c r="N357" s="471">
        <v>160</v>
      </c>
    </row>
    <row r="358" spans="1:14">
      <c r="A358" s="473" t="s">
        <v>366</v>
      </c>
      <c r="B358" s="507" t="s">
        <v>370</v>
      </c>
      <c r="C358" s="474" t="s">
        <v>484</v>
      </c>
      <c r="D358" s="471">
        <v>2170</v>
      </c>
      <c r="E358" s="471">
        <v>790</v>
      </c>
      <c r="F358" s="475" t="s">
        <v>58</v>
      </c>
      <c r="G358" s="471">
        <v>790</v>
      </c>
      <c r="H358" s="471">
        <v>270</v>
      </c>
      <c r="I358" s="471">
        <v>170</v>
      </c>
      <c r="J358" s="471">
        <v>100</v>
      </c>
      <c r="K358" s="471">
        <v>790</v>
      </c>
      <c r="L358" s="471">
        <v>220</v>
      </c>
      <c r="M358" s="471">
        <v>50</v>
      </c>
      <c r="N358" s="471">
        <v>50</v>
      </c>
    </row>
    <row r="359" spans="1:14">
      <c r="A359" s="473" t="s">
        <v>366</v>
      </c>
      <c r="B359" s="507" t="s">
        <v>370</v>
      </c>
      <c r="C359" s="474" t="s">
        <v>485</v>
      </c>
      <c r="D359" s="471">
        <v>1710</v>
      </c>
      <c r="E359" s="471">
        <v>420</v>
      </c>
      <c r="F359" s="475" t="s">
        <v>58</v>
      </c>
      <c r="G359" s="471">
        <v>420</v>
      </c>
      <c r="H359" s="471">
        <v>150</v>
      </c>
      <c r="I359" s="471">
        <v>90</v>
      </c>
      <c r="J359" s="471">
        <v>60</v>
      </c>
      <c r="K359" s="471">
        <v>900</v>
      </c>
      <c r="L359" s="471">
        <v>240</v>
      </c>
      <c r="M359" s="475" t="s">
        <v>58</v>
      </c>
      <c r="N359" s="475" t="s">
        <v>58</v>
      </c>
    </row>
    <row r="360" spans="1:14">
      <c r="A360" s="473" t="s">
        <v>366</v>
      </c>
      <c r="B360" s="507" t="s">
        <v>370</v>
      </c>
      <c r="C360" s="474" t="s">
        <v>486</v>
      </c>
      <c r="D360" s="471">
        <v>1810</v>
      </c>
      <c r="E360" s="471">
        <v>280</v>
      </c>
      <c r="F360" s="475" t="s">
        <v>58</v>
      </c>
      <c r="G360" s="471">
        <v>280</v>
      </c>
      <c r="H360" s="471">
        <v>130</v>
      </c>
      <c r="I360" s="471">
        <v>110</v>
      </c>
      <c r="J360" s="471">
        <v>10</v>
      </c>
      <c r="K360" s="471">
        <v>1110</v>
      </c>
      <c r="L360" s="471">
        <v>240</v>
      </c>
      <c r="M360" s="471">
        <v>20</v>
      </c>
      <c r="N360" s="471">
        <v>20</v>
      </c>
    </row>
    <row r="361" spans="1:14">
      <c r="A361" s="473" t="s">
        <v>366</v>
      </c>
      <c r="B361" s="507" t="s">
        <v>370</v>
      </c>
      <c r="C361" s="474" t="s">
        <v>487</v>
      </c>
      <c r="D361" s="471">
        <v>470</v>
      </c>
      <c r="E361" s="471">
        <v>200</v>
      </c>
      <c r="F361" s="475" t="s">
        <v>58</v>
      </c>
      <c r="G361" s="471">
        <v>200</v>
      </c>
      <c r="H361" s="475" t="s">
        <v>58</v>
      </c>
      <c r="I361" s="475" t="s">
        <v>58</v>
      </c>
      <c r="J361" s="475" t="s">
        <v>58</v>
      </c>
      <c r="K361" s="471">
        <v>120</v>
      </c>
      <c r="L361" s="471">
        <v>110</v>
      </c>
      <c r="M361" s="475" t="s">
        <v>58</v>
      </c>
      <c r="N361" s="471">
        <v>30</v>
      </c>
    </row>
    <row r="362" spans="1:14">
      <c r="A362" s="473" t="s">
        <v>366</v>
      </c>
      <c r="B362" s="507" t="s">
        <v>371</v>
      </c>
      <c r="C362" s="474" t="s">
        <v>480</v>
      </c>
      <c r="D362" s="471">
        <v>5720</v>
      </c>
      <c r="E362" s="471">
        <v>590</v>
      </c>
      <c r="F362" s="475" t="s">
        <v>58</v>
      </c>
      <c r="G362" s="471">
        <v>590</v>
      </c>
      <c r="H362" s="471">
        <v>320</v>
      </c>
      <c r="I362" s="471">
        <v>270</v>
      </c>
      <c r="J362" s="471">
        <v>50</v>
      </c>
      <c r="K362" s="471">
        <v>2220</v>
      </c>
      <c r="L362" s="471">
        <v>910</v>
      </c>
      <c r="M362" s="471">
        <v>920</v>
      </c>
      <c r="N362" s="471">
        <v>760</v>
      </c>
    </row>
    <row r="363" spans="1:14">
      <c r="A363" s="473" t="s">
        <v>366</v>
      </c>
      <c r="B363" s="507" t="s">
        <v>371</v>
      </c>
      <c r="C363" s="474" t="s">
        <v>481</v>
      </c>
      <c r="D363" s="471">
        <v>840</v>
      </c>
      <c r="E363" s="475" t="s">
        <v>58</v>
      </c>
      <c r="F363" s="475" t="s">
        <v>58</v>
      </c>
      <c r="G363" s="475" t="s">
        <v>58</v>
      </c>
      <c r="H363" s="471">
        <v>70</v>
      </c>
      <c r="I363" s="471">
        <v>50</v>
      </c>
      <c r="J363" s="471">
        <v>20</v>
      </c>
      <c r="K363" s="471">
        <v>220</v>
      </c>
      <c r="L363" s="471">
        <v>140</v>
      </c>
      <c r="M363" s="471">
        <v>270</v>
      </c>
      <c r="N363" s="471">
        <v>130</v>
      </c>
    </row>
    <row r="364" spans="1:14">
      <c r="A364" s="473" t="s">
        <v>366</v>
      </c>
      <c r="B364" s="507" t="s">
        <v>371</v>
      </c>
      <c r="C364" s="474" t="s">
        <v>482</v>
      </c>
      <c r="D364" s="471">
        <v>1120</v>
      </c>
      <c r="E364" s="471">
        <v>40</v>
      </c>
      <c r="F364" s="475" t="s">
        <v>58</v>
      </c>
      <c r="G364" s="471">
        <v>40</v>
      </c>
      <c r="H364" s="471">
        <v>80</v>
      </c>
      <c r="I364" s="471">
        <v>80</v>
      </c>
      <c r="J364" s="475" t="s">
        <v>58</v>
      </c>
      <c r="K364" s="471">
        <v>250</v>
      </c>
      <c r="L364" s="471">
        <v>240</v>
      </c>
      <c r="M364" s="471">
        <v>300</v>
      </c>
      <c r="N364" s="471">
        <v>210</v>
      </c>
    </row>
    <row r="365" spans="1:14">
      <c r="A365" s="473" t="s">
        <v>366</v>
      </c>
      <c r="B365" s="507" t="s">
        <v>371</v>
      </c>
      <c r="C365" s="474" t="s">
        <v>483</v>
      </c>
      <c r="D365" s="471">
        <v>1030</v>
      </c>
      <c r="E365" s="471">
        <v>180</v>
      </c>
      <c r="F365" s="475" t="s">
        <v>58</v>
      </c>
      <c r="G365" s="471">
        <v>180</v>
      </c>
      <c r="H365" s="471">
        <v>20</v>
      </c>
      <c r="I365" s="471">
        <v>20</v>
      </c>
      <c r="J365" s="475" t="s">
        <v>58</v>
      </c>
      <c r="K365" s="471">
        <v>350</v>
      </c>
      <c r="L365" s="471">
        <v>170</v>
      </c>
      <c r="M365" s="471">
        <v>190</v>
      </c>
      <c r="N365" s="471">
        <v>120</v>
      </c>
    </row>
    <row r="366" spans="1:14">
      <c r="A366" s="473" t="s">
        <v>366</v>
      </c>
      <c r="B366" s="507" t="s">
        <v>371</v>
      </c>
      <c r="C366" s="474" t="s">
        <v>484</v>
      </c>
      <c r="D366" s="471">
        <v>890</v>
      </c>
      <c r="E366" s="471">
        <v>220</v>
      </c>
      <c r="F366" s="475" t="s">
        <v>58</v>
      </c>
      <c r="G366" s="471">
        <v>220</v>
      </c>
      <c r="H366" s="471">
        <v>20</v>
      </c>
      <c r="I366" s="471">
        <v>20</v>
      </c>
      <c r="J366" s="475" t="s">
        <v>58</v>
      </c>
      <c r="K366" s="471">
        <v>350</v>
      </c>
      <c r="L366" s="471">
        <v>110</v>
      </c>
      <c r="M366" s="471">
        <v>100</v>
      </c>
      <c r="N366" s="471">
        <v>100</v>
      </c>
    </row>
    <row r="367" spans="1:14">
      <c r="A367" s="473" t="s">
        <v>366</v>
      </c>
      <c r="B367" s="507" t="s">
        <v>371</v>
      </c>
      <c r="C367" s="474" t="s">
        <v>485</v>
      </c>
      <c r="D367" s="471">
        <v>990</v>
      </c>
      <c r="E367" s="471">
        <v>10</v>
      </c>
      <c r="F367" s="475" t="s">
        <v>58</v>
      </c>
      <c r="G367" s="471">
        <v>10</v>
      </c>
      <c r="H367" s="471">
        <v>90</v>
      </c>
      <c r="I367" s="471">
        <v>70</v>
      </c>
      <c r="J367" s="471">
        <v>20</v>
      </c>
      <c r="K367" s="471">
        <v>570</v>
      </c>
      <c r="L367" s="471">
        <v>160</v>
      </c>
      <c r="M367" s="471">
        <v>50</v>
      </c>
      <c r="N367" s="471">
        <v>120</v>
      </c>
    </row>
    <row r="368" spans="1:14">
      <c r="A368" s="473" t="s">
        <v>366</v>
      </c>
      <c r="B368" s="507" t="s">
        <v>371</v>
      </c>
      <c r="C368" s="474" t="s">
        <v>486</v>
      </c>
      <c r="D368" s="471">
        <v>690</v>
      </c>
      <c r="E368" s="471">
        <v>130</v>
      </c>
      <c r="F368" s="475" t="s">
        <v>58</v>
      </c>
      <c r="G368" s="471">
        <v>130</v>
      </c>
      <c r="H368" s="471">
        <v>20</v>
      </c>
      <c r="I368" s="471">
        <v>10</v>
      </c>
      <c r="J368" s="471">
        <v>10</v>
      </c>
      <c r="K368" s="471">
        <v>390</v>
      </c>
      <c r="L368" s="471">
        <v>80</v>
      </c>
      <c r="M368" s="471">
        <v>20</v>
      </c>
      <c r="N368" s="471">
        <v>40</v>
      </c>
    </row>
    <row r="369" spans="1:14">
      <c r="A369" s="473" t="s">
        <v>366</v>
      </c>
      <c r="B369" s="507" t="s">
        <v>371</v>
      </c>
      <c r="C369" s="474" t="s">
        <v>487</v>
      </c>
      <c r="D369" s="471">
        <v>140</v>
      </c>
      <c r="E369" s="475" t="s">
        <v>58</v>
      </c>
      <c r="F369" s="475" t="s">
        <v>58</v>
      </c>
      <c r="G369" s="475" t="s">
        <v>58</v>
      </c>
      <c r="H369" s="471">
        <v>20</v>
      </c>
      <c r="I369" s="471">
        <v>20</v>
      </c>
      <c r="J369" s="475" t="s">
        <v>58</v>
      </c>
      <c r="K369" s="471">
        <v>70</v>
      </c>
      <c r="L369" s="471">
        <v>30</v>
      </c>
      <c r="M369" s="475" t="s">
        <v>58</v>
      </c>
      <c r="N369" s="471">
        <v>30</v>
      </c>
    </row>
    <row r="370" spans="1:14">
      <c r="A370" s="473" t="s">
        <v>366</v>
      </c>
      <c r="B370" s="507" t="s">
        <v>372</v>
      </c>
      <c r="C370" s="474" t="s">
        <v>480</v>
      </c>
      <c r="D370" s="471">
        <v>10660</v>
      </c>
      <c r="E370" s="471">
        <v>1850</v>
      </c>
      <c r="F370" s="471">
        <v>30</v>
      </c>
      <c r="G370" s="471">
        <v>1820</v>
      </c>
      <c r="H370" s="471">
        <v>1060</v>
      </c>
      <c r="I370" s="471">
        <v>930</v>
      </c>
      <c r="J370" s="471">
        <v>130</v>
      </c>
      <c r="K370" s="471">
        <v>3910</v>
      </c>
      <c r="L370" s="471">
        <v>1370</v>
      </c>
      <c r="M370" s="471">
        <v>920</v>
      </c>
      <c r="N370" s="471">
        <v>1560</v>
      </c>
    </row>
    <row r="371" spans="1:14">
      <c r="A371" s="473" t="s">
        <v>366</v>
      </c>
      <c r="B371" s="507" t="s">
        <v>372</v>
      </c>
      <c r="C371" s="474" t="s">
        <v>481</v>
      </c>
      <c r="D371" s="471">
        <v>850</v>
      </c>
      <c r="E371" s="471">
        <v>50</v>
      </c>
      <c r="F371" s="475" t="s">
        <v>58</v>
      </c>
      <c r="G371" s="471">
        <v>50</v>
      </c>
      <c r="H371" s="471">
        <v>50</v>
      </c>
      <c r="I371" s="471">
        <v>50</v>
      </c>
      <c r="J371" s="475" t="s">
        <v>58</v>
      </c>
      <c r="K371" s="471">
        <v>170</v>
      </c>
      <c r="L371" s="471">
        <v>90</v>
      </c>
      <c r="M371" s="471">
        <v>430</v>
      </c>
      <c r="N371" s="471">
        <v>60</v>
      </c>
    </row>
    <row r="372" spans="1:14">
      <c r="A372" s="473" t="s">
        <v>366</v>
      </c>
      <c r="B372" s="507" t="s">
        <v>372</v>
      </c>
      <c r="C372" s="474" t="s">
        <v>482</v>
      </c>
      <c r="D372" s="471">
        <v>1880</v>
      </c>
      <c r="E372" s="471">
        <v>240</v>
      </c>
      <c r="F372" s="475" t="s">
        <v>58</v>
      </c>
      <c r="G372" s="471">
        <v>240</v>
      </c>
      <c r="H372" s="471">
        <v>320</v>
      </c>
      <c r="I372" s="471">
        <v>320</v>
      </c>
      <c r="J372" s="475" t="s">
        <v>58</v>
      </c>
      <c r="K372" s="471">
        <v>430</v>
      </c>
      <c r="L372" s="471">
        <v>110</v>
      </c>
      <c r="M372" s="471">
        <v>260</v>
      </c>
      <c r="N372" s="471">
        <v>520</v>
      </c>
    </row>
    <row r="373" spans="1:14">
      <c r="A373" s="473" t="s">
        <v>366</v>
      </c>
      <c r="B373" s="507" t="s">
        <v>372</v>
      </c>
      <c r="C373" s="474" t="s">
        <v>483</v>
      </c>
      <c r="D373" s="471">
        <v>1770</v>
      </c>
      <c r="E373" s="471">
        <v>330</v>
      </c>
      <c r="F373" s="475" t="s">
        <v>58</v>
      </c>
      <c r="G373" s="471">
        <v>330</v>
      </c>
      <c r="H373" s="471">
        <v>90</v>
      </c>
      <c r="I373" s="471">
        <v>90</v>
      </c>
      <c r="J373" s="475" t="s">
        <v>58</v>
      </c>
      <c r="K373" s="471">
        <v>530</v>
      </c>
      <c r="L373" s="471">
        <v>280</v>
      </c>
      <c r="M373" s="471">
        <v>140</v>
      </c>
      <c r="N373" s="471">
        <v>400</v>
      </c>
    </row>
    <row r="374" spans="1:14">
      <c r="A374" s="473" t="s">
        <v>366</v>
      </c>
      <c r="B374" s="507" t="s">
        <v>372</v>
      </c>
      <c r="C374" s="474" t="s">
        <v>484</v>
      </c>
      <c r="D374" s="471">
        <v>1740</v>
      </c>
      <c r="E374" s="471">
        <v>360</v>
      </c>
      <c r="F374" s="471">
        <v>30</v>
      </c>
      <c r="G374" s="471">
        <v>330</v>
      </c>
      <c r="H374" s="471">
        <v>170</v>
      </c>
      <c r="I374" s="471">
        <v>140</v>
      </c>
      <c r="J374" s="471">
        <v>40</v>
      </c>
      <c r="K374" s="471">
        <v>620</v>
      </c>
      <c r="L374" s="471">
        <v>320</v>
      </c>
      <c r="M374" s="471">
        <v>70</v>
      </c>
      <c r="N374" s="471">
        <v>200</v>
      </c>
    </row>
    <row r="375" spans="1:14">
      <c r="A375" s="473" t="s">
        <v>366</v>
      </c>
      <c r="B375" s="507" t="s">
        <v>372</v>
      </c>
      <c r="C375" s="474" t="s">
        <v>485</v>
      </c>
      <c r="D375" s="471">
        <v>1780</v>
      </c>
      <c r="E375" s="471">
        <v>440</v>
      </c>
      <c r="F375" s="475" t="s">
        <v>58</v>
      </c>
      <c r="G375" s="471">
        <v>440</v>
      </c>
      <c r="H375" s="471">
        <v>170</v>
      </c>
      <c r="I375" s="471">
        <v>80</v>
      </c>
      <c r="J375" s="471">
        <v>90</v>
      </c>
      <c r="K375" s="471">
        <v>780</v>
      </c>
      <c r="L375" s="471">
        <v>200</v>
      </c>
      <c r="M375" s="475" t="s">
        <v>58</v>
      </c>
      <c r="N375" s="471">
        <v>190</v>
      </c>
    </row>
    <row r="376" spans="1:14">
      <c r="A376" s="473" t="s">
        <v>366</v>
      </c>
      <c r="B376" s="507" t="s">
        <v>372</v>
      </c>
      <c r="C376" s="474" t="s">
        <v>486</v>
      </c>
      <c r="D376" s="471">
        <v>1980</v>
      </c>
      <c r="E376" s="471">
        <v>420</v>
      </c>
      <c r="F376" s="475" t="s">
        <v>58</v>
      </c>
      <c r="G376" s="471">
        <v>420</v>
      </c>
      <c r="H376" s="471">
        <v>240</v>
      </c>
      <c r="I376" s="471">
        <v>240</v>
      </c>
      <c r="J376" s="475" t="s">
        <v>58</v>
      </c>
      <c r="K376" s="471">
        <v>940</v>
      </c>
      <c r="L376" s="471">
        <v>270</v>
      </c>
      <c r="M376" s="471">
        <v>20</v>
      </c>
      <c r="N376" s="471">
        <v>100</v>
      </c>
    </row>
    <row r="377" spans="1:14">
      <c r="A377" s="473" t="s">
        <v>366</v>
      </c>
      <c r="B377" s="507" t="s">
        <v>372</v>
      </c>
      <c r="C377" s="474" t="s">
        <v>487</v>
      </c>
      <c r="D377" s="471">
        <v>520</v>
      </c>
      <c r="E377" s="471">
        <v>10</v>
      </c>
      <c r="F377" s="475" t="s">
        <v>58</v>
      </c>
      <c r="G377" s="471">
        <v>10</v>
      </c>
      <c r="H377" s="471">
        <v>20</v>
      </c>
      <c r="I377" s="471">
        <v>20</v>
      </c>
      <c r="J377" s="475" t="s">
        <v>58</v>
      </c>
      <c r="K377" s="471">
        <v>380</v>
      </c>
      <c r="L377" s="471">
        <v>80</v>
      </c>
      <c r="M377" s="475" t="s">
        <v>58</v>
      </c>
      <c r="N377" s="471">
        <v>40</v>
      </c>
    </row>
    <row r="378" spans="1:14">
      <c r="A378" s="473" t="s">
        <v>366</v>
      </c>
      <c r="B378" s="507" t="s">
        <v>373</v>
      </c>
      <c r="C378" s="474" t="s">
        <v>480</v>
      </c>
      <c r="D378" s="471">
        <v>5050</v>
      </c>
      <c r="E378" s="471">
        <v>90</v>
      </c>
      <c r="F378" s="475" t="s">
        <v>58</v>
      </c>
      <c r="G378" s="471">
        <v>90</v>
      </c>
      <c r="H378" s="471">
        <v>180</v>
      </c>
      <c r="I378" s="471">
        <v>140</v>
      </c>
      <c r="J378" s="471">
        <v>50</v>
      </c>
      <c r="K378" s="471">
        <v>1630</v>
      </c>
      <c r="L378" s="471">
        <v>1490</v>
      </c>
      <c r="M378" s="471">
        <v>1370</v>
      </c>
      <c r="N378" s="471">
        <v>300</v>
      </c>
    </row>
    <row r="379" spans="1:14">
      <c r="A379" s="473" t="s">
        <v>366</v>
      </c>
      <c r="B379" s="507" t="s">
        <v>373</v>
      </c>
      <c r="C379" s="474" t="s">
        <v>481</v>
      </c>
      <c r="D379" s="471">
        <v>1250</v>
      </c>
      <c r="E379" s="475" t="s">
        <v>58</v>
      </c>
      <c r="F379" s="475" t="s">
        <v>58</v>
      </c>
      <c r="G379" s="475" t="s">
        <v>58</v>
      </c>
      <c r="H379" s="471">
        <v>30</v>
      </c>
      <c r="I379" s="471">
        <v>10</v>
      </c>
      <c r="J379" s="471">
        <v>20</v>
      </c>
      <c r="K379" s="471">
        <v>230</v>
      </c>
      <c r="L379" s="471">
        <v>110</v>
      </c>
      <c r="M379" s="471">
        <v>750</v>
      </c>
      <c r="N379" s="471">
        <v>120</v>
      </c>
    </row>
    <row r="380" spans="1:14">
      <c r="A380" s="473" t="s">
        <v>366</v>
      </c>
      <c r="B380" s="507" t="s">
        <v>373</v>
      </c>
      <c r="C380" s="474" t="s">
        <v>482</v>
      </c>
      <c r="D380" s="471">
        <v>680</v>
      </c>
      <c r="E380" s="475" t="s">
        <v>58</v>
      </c>
      <c r="F380" s="475" t="s">
        <v>58</v>
      </c>
      <c r="G380" s="475" t="s">
        <v>58</v>
      </c>
      <c r="H380" s="471">
        <v>20</v>
      </c>
      <c r="I380" s="471">
        <v>20</v>
      </c>
      <c r="J380" s="475" t="s">
        <v>58</v>
      </c>
      <c r="K380" s="471">
        <v>110</v>
      </c>
      <c r="L380" s="471">
        <v>190</v>
      </c>
      <c r="M380" s="471">
        <v>320</v>
      </c>
      <c r="N380" s="471">
        <v>40</v>
      </c>
    </row>
    <row r="381" spans="1:14">
      <c r="A381" s="473" t="s">
        <v>366</v>
      </c>
      <c r="B381" s="507" t="s">
        <v>373</v>
      </c>
      <c r="C381" s="474" t="s">
        <v>483</v>
      </c>
      <c r="D381" s="471">
        <v>430</v>
      </c>
      <c r="E381" s="471">
        <v>40</v>
      </c>
      <c r="F381" s="475" t="s">
        <v>58</v>
      </c>
      <c r="G381" s="471">
        <v>40</v>
      </c>
      <c r="H381" s="471">
        <v>30</v>
      </c>
      <c r="I381" s="471">
        <v>30</v>
      </c>
      <c r="J381" s="475" t="s">
        <v>58</v>
      </c>
      <c r="K381" s="471">
        <v>130</v>
      </c>
      <c r="L381" s="471">
        <v>110</v>
      </c>
      <c r="M381" s="471">
        <v>80</v>
      </c>
      <c r="N381" s="471">
        <v>30</v>
      </c>
    </row>
    <row r="382" spans="1:14">
      <c r="A382" s="473" t="s">
        <v>366</v>
      </c>
      <c r="B382" s="507" t="s">
        <v>373</v>
      </c>
      <c r="C382" s="474" t="s">
        <v>484</v>
      </c>
      <c r="D382" s="471">
        <v>1010</v>
      </c>
      <c r="E382" s="475" t="s">
        <v>58</v>
      </c>
      <c r="F382" s="475" t="s">
        <v>58</v>
      </c>
      <c r="G382" s="475" t="s">
        <v>58</v>
      </c>
      <c r="H382" s="475" t="s">
        <v>58</v>
      </c>
      <c r="I382" s="475" t="s">
        <v>58</v>
      </c>
      <c r="J382" s="475" t="s">
        <v>58</v>
      </c>
      <c r="K382" s="471">
        <v>320</v>
      </c>
      <c r="L382" s="471">
        <v>500</v>
      </c>
      <c r="M382" s="471">
        <v>130</v>
      </c>
      <c r="N382" s="471">
        <v>50</v>
      </c>
    </row>
    <row r="383" spans="1:14">
      <c r="A383" s="473" t="s">
        <v>366</v>
      </c>
      <c r="B383" s="507" t="s">
        <v>373</v>
      </c>
      <c r="C383" s="474" t="s">
        <v>485</v>
      </c>
      <c r="D383" s="471">
        <v>910</v>
      </c>
      <c r="E383" s="471">
        <v>30</v>
      </c>
      <c r="F383" s="475" t="s">
        <v>58</v>
      </c>
      <c r="G383" s="471">
        <v>30</v>
      </c>
      <c r="H383" s="471">
        <v>20</v>
      </c>
      <c r="I383" s="471">
        <v>20</v>
      </c>
      <c r="J383" s="475" t="s">
        <v>58</v>
      </c>
      <c r="K383" s="471">
        <v>540</v>
      </c>
      <c r="L383" s="471">
        <v>270</v>
      </c>
      <c r="M383" s="471">
        <v>30</v>
      </c>
      <c r="N383" s="471">
        <v>20</v>
      </c>
    </row>
    <row r="384" spans="1:14">
      <c r="A384" s="473" t="s">
        <v>366</v>
      </c>
      <c r="B384" s="507" t="s">
        <v>373</v>
      </c>
      <c r="C384" s="474" t="s">
        <v>486</v>
      </c>
      <c r="D384" s="471">
        <v>730</v>
      </c>
      <c r="E384" s="471">
        <v>30</v>
      </c>
      <c r="F384" s="475" t="s">
        <v>58</v>
      </c>
      <c r="G384" s="471">
        <v>30</v>
      </c>
      <c r="H384" s="471">
        <v>80</v>
      </c>
      <c r="I384" s="471">
        <v>50</v>
      </c>
      <c r="J384" s="471">
        <v>30</v>
      </c>
      <c r="K384" s="471">
        <v>280</v>
      </c>
      <c r="L384" s="471">
        <v>300</v>
      </c>
      <c r="M384" s="471">
        <v>50</v>
      </c>
      <c r="N384" s="475" t="s">
        <v>58</v>
      </c>
    </row>
    <row r="385" spans="1:14">
      <c r="A385" s="473" t="s">
        <v>366</v>
      </c>
      <c r="B385" s="507" t="s">
        <v>373</v>
      </c>
      <c r="C385" s="474" t="s">
        <v>487</v>
      </c>
      <c r="D385" s="471">
        <v>20</v>
      </c>
      <c r="E385" s="475" t="s">
        <v>58</v>
      </c>
      <c r="F385" s="475" t="s">
        <v>58</v>
      </c>
      <c r="G385" s="475" t="s">
        <v>58</v>
      </c>
      <c r="H385" s="475" t="s">
        <v>58</v>
      </c>
      <c r="I385" s="475" t="s">
        <v>58</v>
      </c>
      <c r="J385" s="475" t="s">
        <v>58</v>
      </c>
      <c r="K385" s="471">
        <v>20</v>
      </c>
      <c r="L385" s="475" t="s">
        <v>58</v>
      </c>
      <c r="M385" s="475" t="s">
        <v>58</v>
      </c>
      <c r="N385" s="475" t="s">
        <v>58</v>
      </c>
    </row>
    <row r="386" spans="1:14">
      <c r="A386" s="473" t="s">
        <v>366</v>
      </c>
      <c r="B386" s="507" t="s">
        <v>374</v>
      </c>
      <c r="C386" s="474" t="s">
        <v>480</v>
      </c>
      <c r="D386" s="471">
        <v>4880</v>
      </c>
      <c r="E386" s="471">
        <v>130</v>
      </c>
      <c r="F386" s="475" t="s">
        <v>58</v>
      </c>
      <c r="G386" s="471">
        <v>130</v>
      </c>
      <c r="H386" s="471">
        <v>220</v>
      </c>
      <c r="I386" s="471">
        <v>150</v>
      </c>
      <c r="J386" s="471">
        <v>70</v>
      </c>
      <c r="K386" s="471">
        <v>1210</v>
      </c>
      <c r="L386" s="471">
        <v>1190</v>
      </c>
      <c r="M386" s="471">
        <v>1610</v>
      </c>
      <c r="N386" s="471">
        <v>520</v>
      </c>
    </row>
    <row r="387" spans="1:14">
      <c r="A387" s="473" t="s">
        <v>366</v>
      </c>
      <c r="B387" s="507" t="s">
        <v>374</v>
      </c>
      <c r="C387" s="474" t="s">
        <v>481</v>
      </c>
      <c r="D387" s="471">
        <v>1390</v>
      </c>
      <c r="E387" s="471">
        <v>20</v>
      </c>
      <c r="F387" s="475" t="s">
        <v>58</v>
      </c>
      <c r="G387" s="471">
        <v>20</v>
      </c>
      <c r="H387" s="471">
        <v>70</v>
      </c>
      <c r="I387" s="471">
        <v>20</v>
      </c>
      <c r="J387" s="471">
        <v>40</v>
      </c>
      <c r="K387" s="471">
        <v>100</v>
      </c>
      <c r="L387" s="471">
        <v>110</v>
      </c>
      <c r="M387" s="471">
        <v>890</v>
      </c>
      <c r="N387" s="471">
        <v>200</v>
      </c>
    </row>
    <row r="388" spans="1:14">
      <c r="A388" s="473" t="s">
        <v>366</v>
      </c>
      <c r="B388" s="507" t="s">
        <v>374</v>
      </c>
      <c r="C388" s="474" t="s">
        <v>482</v>
      </c>
      <c r="D388" s="471">
        <v>840</v>
      </c>
      <c r="E388" s="471">
        <v>40</v>
      </c>
      <c r="F388" s="475" t="s">
        <v>58</v>
      </c>
      <c r="G388" s="471">
        <v>40</v>
      </c>
      <c r="H388" s="471">
        <v>40</v>
      </c>
      <c r="I388" s="471">
        <v>30</v>
      </c>
      <c r="J388" s="471">
        <v>10</v>
      </c>
      <c r="K388" s="471">
        <v>140</v>
      </c>
      <c r="L388" s="471">
        <v>220</v>
      </c>
      <c r="M388" s="471">
        <v>290</v>
      </c>
      <c r="N388" s="471">
        <v>120</v>
      </c>
    </row>
    <row r="389" spans="1:14">
      <c r="A389" s="473" t="s">
        <v>366</v>
      </c>
      <c r="B389" s="507" t="s">
        <v>374</v>
      </c>
      <c r="C389" s="474" t="s">
        <v>483</v>
      </c>
      <c r="D389" s="471">
        <v>700</v>
      </c>
      <c r="E389" s="475" t="s">
        <v>58</v>
      </c>
      <c r="F389" s="475" t="s">
        <v>58</v>
      </c>
      <c r="G389" s="475" t="s">
        <v>58</v>
      </c>
      <c r="H389" s="471">
        <v>50</v>
      </c>
      <c r="I389" s="471">
        <v>50</v>
      </c>
      <c r="J389" s="475" t="s">
        <v>58</v>
      </c>
      <c r="K389" s="471">
        <v>250</v>
      </c>
      <c r="L389" s="471">
        <v>280</v>
      </c>
      <c r="M389" s="471">
        <v>70</v>
      </c>
      <c r="N389" s="471">
        <v>40</v>
      </c>
    </row>
    <row r="390" spans="1:14">
      <c r="A390" s="473" t="s">
        <v>366</v>
      </c>
      <c r="B390" s="507" t="s">
        <v>374</v>
      </c>
      <c r="C390" s="474" t="s">
        <v>484</v>
      </c>
      <c r="D390" s="471">
        <v>650</v>
      </c>
      <c r="E390" s="475" t="s">
        <v>58</v>
      </c>
      <c r="F390" s="475" t="s">
        <v>58</v>
      </c>
      <c r="G390" s="475" t="s">
        <v>58</v>
      </c>
      <c r="H390" s="471">
        <v>30</v>
      </c>
      <c r="I390" s="471">
        <v>10</v>
      </c>
      <c r="J390" s="471">
        <v>20</v>
      </c>
      <c r="K390" s="471">
        <v>310</v>
      </c>
      <c r="L390" s="471">
        <v>230</v>
      </c>
      <c r="M390" s="471">
        <v>70</v>
      </c>
      <c r="N390" s="471">
        <v>10</v>
      </c>
    </row>
    <row r="391" spans="1:14">
      <c r="A391" s="473" t="s">
        <v>366</v>
      </c>
      <c r="B391" s="507" t="s">
        <v>374</v>
      </c>
      <c r="C391" s="474" t="s">
        <v>485</v>
      </c>
      <c r="D391" s="471">
        <v>460</v>
      </c>
      <c r="E391" s="471">
        <v>60</v>
      </c>
      <c r="F391" s="475" t="s">
        <v>58</v>
      </c>
      <c r="G391" s="471">
        <v>60</v>
      </c>
      <c r="H391" s="471">
        <v>20</v>
      </c>
      <c r="I391" s="471">
        <v>20</v>
      </c>
      <c r="J391" s="475" t="s">
        <v>58</v>
      </c>
      <c r="K391" s="471">
        <v>160</v>
      </c>
      <c r="L391" s="471">
        <v>190</v>
      </c>
      <c r="M391" s="471">
        <v>20</v>
      </c>
      <c r="N391" s="471">
        <v>20</v>
      </c>
    </row>
    <row r="392" spans="1:14">
      <c r="A392" s="473" t="s">
        <v>366</v>
      </c>
      <c r="B392" s="507" t="s">
        <v>374</v>
      </c>
      <c r="C392" s="474" t="s">
        <v>486</v>
      </c>
      <c r="D392" s="471">
        <v>480</v>
      </c>
      <c r="E392" s="471">
        <v>20</v>
      </c>
      <c r="F392" s="475" t="s">
        <v>58</v>
      </c>
      <c r="G392" s="471">
        <v>20</v>
      </c>
      <c r="H392" s="471">
        <v>10</v>
      </c>
      <c r="I392" s="471">
        <v>10</v>
      </c>
      <c r="J392" s="475" t="s">
        <v>58</v>
      </c>
      <c r="K392" s="471">
        <v>160</v>
      </c>
      <c r="L392" s="471">
        <v>120</v>
      </c>
      <c r="M392" s="471">
        <v>120</v>
      </c>
      <c r="N392" s="471">
        <v>50</v>
      </c>
    </row>
    <row r="393" spans="1:14">
      <c r="A393" s="473" t="s">
        <v>366</v>
      </c>
      <c r="B393" s="507" t="s">
        <v>374</v>
      </c>
      <c r="C393" s="474" t="s">
        <v>487</v>
      </c>
      <c r="D393" s="471">
        <v>70</v>
      </c>
      <c r="E393" s="475" t="s">
        <v>58</v>
      </c>
      <c r="F393" s="475" t="s">
        <v>58</v>
      </c>
      <c r="G393" s="475" t="s">
        <v>58</v>
      </c>
      <c r="H393" s="475" t="s">
        <v>58</v>
      </c>
      <c r="I393" s="475" t="s">
        <v>58</v>
      </c>
      <c r="J393" s="475" t="s">
        <v>58</v>
      </c>
      <c r="K393" s="471">
        <v>20</v>
      </c>
      <c r="L393" s="471">
        <v>30</v>
      </c>
      <c r="M393" s="475" t="s">
        <v>58</v>
      </c>
      <c r="N393" s="471">
        <v>20</v>
      </c>
    </row>
  </sheetData>
  <phoneticPr fontId="2"/>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6B6DF-0B27-4BBC-BD9E-D01E56C84689}">
  <dimension ref="A1:K969"/>
  <sheetViews>
    <sheetView workbookViewId="0">
      <pane xSplit="5" ySplit="9" topLeftCell="F914" activePane="bottomRight" state="frozen"/>
      <selection pane="topRight" activeCell="F1" sqref="F1"/>
      <selection pane="bottomLeft" activeCell="A10" sqref="A10"/>
      <selection pane="bottomRight" activeCell="M921" sqref="M921"/>
    </sheetView>
  </sheetViews>
  <sheetFormatPr defaultColWidth="12.6328125" defaultRowHeight="12"/>
  <cols>
    <col min="1" max="1" width="2.36328125" style="472" bestFit="1" customWidth="1"/>
    <col min="2" max="2" width="11.6328125" style="472" customWidth="1"/>
    <col min="3" max="3" width="14.54296875" style="472" customWidth="1"/>
    <col min="4" max="4" width="11.6328125" style="472" customWidth="1"/>
    <col min="5" max="5" width="16.1796875" style="472" customWidth="1"/>
    <col min="6" max="16384" width="12.6328125" style="472"/>
  </cols>
  <sheetData>
    <row r="1" spans="1:11" s="452" customFormat="1">
      <c r="A1" s="452" t="s">
        <v>297</v>
      </c>
    </row>
    <row r="2" spans="1:11" s="452" customFormat="1">
      <c r="A2" s="452" t="s">
        <v>829</v>
      </c>
    </row>
    <row r="3" spans="1:11" s="452" customFormat="1" ht="12.5" thickBot="1"/>
    <row r="4" spans="1:11" s="452" customFormat="1" ht="12.5" hidden="1" thickBot="1"/>
    <row r="5" spans="1:11" s="452" customFormat="1">
      <c r="E5" s="453" t="s">
        <v>298</v>
      </c>
      <c r="F5" s="454" t="s">
        <v>299</v>
      </c>
      <c r="G5" s="455" t="s">
        <v>299</v>
      </c>
      <c r="H5" s="455" t="s">
        <v>299</v>
      </c>
      <c r="I5" s="455" t="s">
        <v>299</v>
      </c>
      <c r="J5" s="455" t="s">
        <v>299</v>
      </c>
      <c r="K5" s="477" t="s">
        <v>299</v>
      </c>
    </row>
    <row r="6" spans="1:11" s="452" customFormat="1">
      <c r="E6" s="457" t="s">
        <v>301</v>
      </c>
      <c r="F6" s="458" t="s">
        <v>488</v>
      </c>
      <c r="G6" s="459" t="s">
        <v>488</v>
      </c>
      <c r="H6" s="459" t="s">
        <v>488</v>
      </c>
      <c r="I6" s="459" t="s">
        <v>488</v>
      </c>
      <c r="J6" s="459" t="s">
        <v>488</v>
      </c>
      <c r="K6" s="478" t="s">
        <v>488</v>
      </c>
    </row>
    <row r="7" spans="1:11" s="452" customFormat="1" ht="36">
      <c r="E7" s="457" t="s">
        <v>303</v>
      </c>
      <c r="F7" s="488" t="s">
        <v>304</v>
      </c>
      <c r="G7" s="459" t="s">
        <v>489</v>
      </c>
      <c r="H7" s="459" t="s">
        <v>490</v>
      </c>
      <c r="I7" s="459" t="s">
        <v>491</v>
      </c>
      <c r="J7" s="459" t="s">
        <v>492</v>
      </c>
      <c r="K7" s="478" t="s">
        <v>493</v>
      </c>
    </row>
    <row r="8" spans="1:11" s="452" customFormat="1" ht="12.5" thickBot="1">
      <c r="E8" s="461" t="s">
        <v>316</v>
      </c>
      <c r="F8" s="462" t="s">
        <v>317</v>
      </c>
      <c r="G8" s="463" t="s">
        <v>317</v>
      </c>
      <c r="H8" s="463" t="s">
        <v>317</v>
      </c>
      <c r="I8" s="463" t="s">
        <v>317</v>
      </c>
      <c r="J8" s="463" t="s">
        <v>317</v>
      </c>
      <c r="K8" s="479" t="s">
        <v>317</v>
      </c>
    </row>
    <row r="9" spans="1:11" s="452" customFormat="1">
      <c r="A9" s="465" t="s">
        <v>319</v>
      </c>
      <c r="B9" s="505" t="s">
        <v>320</v>
      </c>
      <c r="C9" s="505" t="s">
        <v>479</v>
      </c>
      <c r="D9" s="505" t="s">
        <v>494</v>
      </c>
      <c r="E9" s="466" t="s">
        <v>495</v>
      </c>
      <c r="F9" s="467" t="s">
        <v>321</v>
      </c>
      <c r="G9" s="468"/>
      <c r="H9" s="468"/>
      <c r="I9" s="468"/>
      <c r="J9" s="468"/>
      <c r="K9" s="468"/>
    </row>
    <row r="10" spans="1:11" hidden="1">
      <c r="A10" s="469" t="s">
        <v>322</v>
      </c>
      <c r="B10" s="506" t="s">
        <v>323</v>
      </c>
      <c r="C10" s="506" t="s">
        <v>480</v>
      </c>
      <c r="D10" s="506" t="s">
        <v>304</v>
      </c>
      <c r="E10" s="470" t="s">
        <v>480</v>
      </c>
      <c r="F10" s="471">
        <v>55665000</v>
      </c>
      <c r="G10" s="471">
        <v>30082800</v>
      </c>
      <c r="H10" s="471">
        <v>25582300</v>
      </c>
      <c r="I10" s="471">
        <v>20378800</v>
      </c>
      <c r="J10" s="471">
        <v>5074200</v>
      </c>
      <c r="K10" s="471">
        <v>129300</v>
      </c>
    </row>
    <row r="11" spans="1:11" hidden="1">
      <c r="A11" s="473" t="s">
        <v>322</v>
      </c>
      <c r="B11" s="507" t="s">
        <v>323</v>
      </c>
      <c r="C11" s="507" t="s">
        <v>480</v>
      </c>
      <c r="D11" s="507" t="s">
        <v>496</v>
      </c>
      <c r="E11" s="474" t="s">
        <v>480</v>
      </c>
      <c r="F11" s="471">
        <v>29319400</v>
      </c>
      <c r="G11" s="471">
        <v>25780500</v>
      </c>
      <c r="H11" s="471">
        <v>3538900</v>
      </c>
      <c r="I11" s="471">
        <v>1624500</v>
      </c>
      <c r="J11" s="471">
        <v>1835700</v>
      </c>
      <c r="K11" s="471">
        <v>78700</v>
      </c>
    </row>
    <row r="12" spans="1:11" hidden="1">
      <c r="A12" s="473" t="s">
        <v>322</v>
      </c>
      <c r="B12" s="507" t="s">
        <v>323</v>
      </c>
      <c r="C12" s="507" t="s">
        <v>480</v>
      </c>
      <c r="D12" s="507" t="s">
        <v>496</v>
      </c>
      <c r="E12" s="474" t="s">
        <v>497</v>
      </c>
      <c r="F12" s="471">
        <v>3353500</v>
      </c>
      <c r="G12" s="471">
        <v>3092500</v>
      </c>
      <c r="H12" s="471">
        <v>261000</v>
      </c>
      <c r="I12" s="471">
        <v>168600</v>
      </c>
      <c r="J12" s="471">
        <v>76200</v>
      </c>
      <c r="K12" s="471">
        <v>16200</v>
      </c>
    </row>
    <row r="13" spans="1:11" hidden="1">
      <c r="A13" s="473" t="s">
        <v>322</v>
      </c>
      <c r="B13" s="507" t="s">
        <v>323</v>
      </c>
      <c r="C13" s="507" t="s">
        <v>480</v>
      </c>
      <c r="D13" s="507" t="s">
        <v>496</v>
      </c>
      <c r="E13" s="474" t="s">
        <v>498</v>
      </c>
      <c r="F13" s="471">
        <v>24741500</v>
      </c>
      <c r="G13" s="471">
        <v>21865200</v>
      </c>
      <c r="H13" s="471">
        <v>2876300</v>
      </c>
      <c r="I13" s="471">
        <v>1264300</v>
      </c>
      <c r="J13" s="471">
        <v>1552300</v>
      </c>
      <c r="K13" s="471">
        <v>59600</v>
      </c>
    </row>
    <row r="14" spans="1:11" hidden="1">
      <c r="A14" s="473" t="s">
        <v>322</v>
      </c>
      <c r="B14" s="507" t="s">
        <v>323</v>
      </c>
      <c r="C14" s="507" t="s">
        <v>480</v>
      </c>
      <c r="D14" s="507" t="s">
        <v>496</v>
      </c>
      <c r="E14" s="474" t="s">
        <v>499</v>
      </c>
      <c r="F14" s="471">
        <v>1224400</v>
      </c>
      <c r="G14" s="471">
        <v>822800</v>
      </c>
      <c r="H14" s="471">
        <v>401500</v>
      </c>
      <c r="I14" s="471">
        <v>191600</v>
      </c>
      <c r="J14" s="471">
        <v>207100</v>
      </c>
      <c r="K14" s="471">
        <v>2900</v>
      </c>
    </row>
    <row r="15" spans="1:11" hidden="1">
      <c r="A15" s="473" t="s">
        <v>322</v>
      </c>
      <c r="B15" s="507" t="s">
        <v>323</v>
      </c>
      <c r="C15" s="507" t="s">
        <v>480</v>
      </c>
      <c r="D15" s="507" t="s">
        <v>500</v>
      </c>
      <c r="E15" s="474" t="s">
        <v>480</v>
      </c>
      <c r="F15" s="471">
        <v>1264900</v>
      </c>
      <c r="G15" s="471">
        <v>852600</v>
      </c>
      <c r="H15" s="471">
        <v>412200</v>
      </c>
      <c r="I15" s="471">
        <v>220000</v>
      </c>
      <c r="J15" s="471">
        <v>169600</v>
      </c>
      <c r="K15" s="471">
        <v>22600</v>
      </c>
    </row>
    <row r="16" spans="1:11" hidden="1">
      <c r="A16" s="473" t="s">
        <v>322</v>
      </c>
      <c r="B16" s="507" t="s">
        <v>323</v>
      </c>
      <c r="C16" s="507" t="s">
        <v>480</v>
      </c>
      <c r="D16" s="507" t="s">
        <v>500</v>
      </c>
      <c r="E16" s="474" t="s">
        <v>497</v>
      </c>
      <c r="F16" s="471">
        <v>254800</v>
      </c>
      <c r="G16" s="471">
        <v>195600</v>
      </c>
      <c r="H16" s="471">
        <v>59200</v>
      </c>
      <c r="I16" s="471">
        <v>33400</v>
      </c>
      <c r="J16" s="471">
        <v>12600</v>
      </c>
      <c r="K16" s="471">
        <v>13100</v>
      </c>
    </row>
    <row r="17" spans="1:11" hidden="1">
      <c r="A17" s="473" t="s">
        <v>322</v>
      </c>
      <c r="B17" s="507" t="s">
        <v>323</v>
      </c>
      <c r="C17" s="507" t="s">
        <v>480</v>
      </c>
      <c r="D17" s="507" t="s">
        <v>500</v>
      </c>
      <c r="E17" s="474" t="s">
        <v>498</v>
      </c>
      <c r="F17" s="471">
        <v>973100</v>
      </c>
      <c r="G17" s="471">
        <v>637800</v>
      </c>
      <c r="H17" s="471">
        <v>335300</v>
      </c>
      <c r="I17" s="471">
        <v>175500</v>
      </c>
      <c r="J17" s="471">
        <v>150400</v>
      </c>
      <c r="K17" s="471">
        <v>9400</v>
      </c>
    </row>
    <row r="18" spans="1:11" hidden="1">
      <c r="A18" s="473" t="s">
        <v>322</v>
      </c>
      <c r="B18" s="507" t="s">
        <v>323</v>
      </c>
      <c r="C18" s="507" t="s">
        <v>480</v>
      </c>
      <c r="D18" s="507" t="s">
        <v>500</v>
      </c>
      <c r="E18" s="474" t="s">
        <v>499</v>
      </c>
      <c r="F18" s="471">
        <v>37000</v>
      </c>
      <c r="G18" s="471">
        <v>19200</v>
      </c>
      <c r="H18" s="471">
        <v>17700</v>
      </c>
      <c r="I18" s="471">
        <v>11100</v>
      </c>
      <c r="J18" s="471">
        <v>6600</v>
      </c>
      <c r="K18" s="471">
        <v>0</v>
      </c>
    </row>
    <row r="19" spans="1:11" hidden="1">
      <c r="A19" s="473" t="s">
        <v>322</v>
      </c>
      <c r="B19" s="507" t="s">
        <v>323</v>
      </c>
      <c r="C19" s="507" t="s">
        <v>480</v>
      </c>
      <c r="D19" s="628" t="s">
        <v>501</v>
      </c>
      <c r="E19" s="629" t="s">
        <v>480</v>
      </c>
      <c r="F19" s="515">
        <v>24968200</v>
      </c>
      <c r="G19" s="471">
        <v>3400900</v>
      </c>
      <c r="H19" s="471">
        <v>21567300</v>
      </c>
      <c r="I19" s="471">
        <v>18494000</v>
      </c>
      <c r="J19" s="471">
        <v>3045900</v>
      </c>
      <c r="K19" s="471">
        <v>27400</v>
      </c>
    </row>
    <row r="20" spans="1:11" hidden="1">
      <c r="A20" s="473" t="s">
        <v>322</v>
      </c>
      <c r="B20" s="507" t="s">
        <v>323</v>
      </c>
      <c r="C20" s="507" t="s">
        <v>480</v>
      </c>
      <c r="D20" s="628" t="s">
        <v>501</v>
      </c>
      <c r="E20" s="629" t="s">
        <v>497</v>
      </c>
      <c r="F20" s="515">
        <v>4200</v>
      </c>
      <c r="G20" s="471">
        <v>2900</v>
      </c>
      <c r="H20" s="471">
        <v>1300</v>
      </c>
      <c r="I20" s="471">
        <v>900</v>
      </c>
      <c r="J20" s="471">
        <v>400</v>
      </c>
      <c r="K20" s="471">
        <v>0</v>
      </c>
    </row>
    <row r="21" spans="1:11" hidden="1">
      <c r="A21" s="473" t="s">
        <v>322</v>
      </c>
      <c r="B21" s="507" t="s">
        <v>323</v>
      </c>
      <c r="C21" s="507" t="s">
        <v>480</v>
      </c>
      <c r="D21" s="628" t="s">
        <v>501</v>
      </c>
      <c r="E21" s="629" t="s">
        <v>498</v>
      </c>
      <c r="F21" s="515">
        <v>6256100</v>
      </c>
      <c r="G21" s="471">
        <v>3110600</v>
      </c>
      <c r="H21" s="471">
        <v>3145500</v>
      </c>
      <c r="I21" s="471">
        <v>1338500</v>
      </c>
      <c r="J21" s="471">
        <v>1790600</v>
      </c>
      <c r="K21" s="471">
        <v>16300</v>
      </c>
    </row>
    <row r="22" spans="1:11" hidden="1">
      <c r="A22" s="473" t="s">
        <v>322</v>
      </c>
      <c r="B22" s="507" t="s">
        <v>323</v>
      </c>
      <c r="C22" s="507" t="s">
        <v>480</v>
      </c>
      <c r="D22" s="628" t="s">
        <v>501</v>
      </c>
      <c r="E22" s="629" t="s">
        <v>502</v>
      </c>
      <c r="F22" s="515">
        <v>3938400</v>
      </c>
      <c r="G22" s="471">
        <v>284200</v>
      </c>
      <c r="H22" s="471">
        <v>3654200</v>
      </c>
      <c r="I22" s="471">
        <v>2744200</v>
      </c>
      <c r="J22" s="471">
        <v>904900</v>
      </c>
      <c r="K22" s="471">
        <v>5100</v>
      </c>
    </row>
    <row r="23" spans="1:11" hidden="1">
      <c r="A23" s="473" t="s">
        <v>322</v>
      </c>
      <c r="B23" s="507" t="s">
        <v>323</v>
      </c>
      <c r="C23" s="507" t="s">
        <v>480</v>
      </c>
      <c r="D23" s="628" t="s">
        <v>501</v>
      </c>
      <c r="E23" s="629" t="s">
        <v>503</v>
      </c>
      <c r="F23" s="515">
        <v>2520100</v>
      </c>
      <c r="G23" s="471">
        <v>2600</v>
      </c>
      <c r="H23" s="471">
        <v>2517600</v>
      </c>
      <c r="I23" s="471">
        <v>2315800</v>
      </c>
      <c r="J23" s="471">
        <v>199700</v>
      </c>
      <c r="K23" s="471">
        <v>2200</v>
      </c>
    </row>
    <row r="24" spans="1:11" hidden="1">
      <c r="A24" s="473" t="s">
        <v>322</v>
      </c>
      <c r="B24" s="507" t="s">
        <v>323</v>
      </c>
      <c r="C24" s="507" t="s">
        <v>480</v>
      </c>
      <c r="D24" s="628" t="s">
        <v>501</v>
      </c>
      <c r="E24" s="629" t="s">
        <v>504</v>
      </c>
      <c r="F24" s="515">
        <v>2875300</v>
      </c>
      <c r="G24" s="471">
        <v>600</v>
      </c>
      <c r="H24" s="471">
        <v>2874700</v>
      </c>
      <c r="I24" s="471">
        <v>2803000</v>
      </c>
      <c r="J24" s="471">
        <v>67900</v>
      </c>
      <c r="K24" s="471">
        <v>3800</v>
      </c>
    </row>
    <row r="25" spans="1:11" hidden="1">
      <c r="A25" s="473" t="s">
        <v>322</v>
      </c>
      <c r="B25" s="507" t="s">
        <v>323</v>
      </c>
      <c r="C25" s="507" t="s">
        <v>480</v>
      </c>
      <c r="D25" s="628" t="s">
        <v>501</v>
      </c>
      <c r="E25" s="629" t="s">
        <v>505</v>
      </c>
      <c r="F25" s="515">
        <v>2494700</v>
      </c>
      <c r="G25" s="475" t="s">
        <v>611</v>
      </c>
      <c r="H25" s="471">
        <v>2494700</v>
      </c>
      <c r="I25" s="471">
        <v>2450800</v>
      </c>
      <c r="J25" s="471">
        <v>43900</v>
      </c>
      <c r="K25" s="475" t="s">
        <v>611</v>
      </c>
    </row>
    <row r="26" spans="1:11" hidden="1">
      <c r="A26" s="473" t="s">
        <v>322</v>
      </c>
      <c r="B26" s="507" t="s">
        <v>323</v>
      </c>
      <c r="C26" s="507" t="s">
        <v>480</v>
      </c>
      <c r="D26" s="628" t="s">
        <v>501</v>
      </c>
      <c r="E26" s="629" t="s">
        <v>506</v>
      </c>
      <c r="F26" s="515">
        <v>2825900</v>
      </c>
      <c r="G26" s="475" t="s">
        <v>611</v>
      </c>
      <c r="H26" s="471">
        <v>2825900</v>
      </c>
      <c r="I26" s="471">
        <v>2791500</v>
      </c>
      <c r="J26" s="471">
        <v>34400</v>
      </c>
      <c r="K26" s="475" t="s">
        <v>611</v>
      </c>
    </row>
    <row r="27" spans="1:11" hidden="1">
      <c r="A27" s="473" t="s">
        <v>322</v>
      </c>
      <c r="B27" s="507" t="s">
        <v>323</v>
      </c>
      <c r="C27" s="507" t="s">
        <v>480</v>
      </c>
      <c r="D27" s="628" t="s">
        <v>501</v>
      </c>
      <c r="E27" s="629" t="s">
        <v>507</v>
      </c>
      <c r="F27" s="515">
        <v>2902000</v>
      </c>
      <c r="G27" s="475" t="s">
        <v>611</v>
      </c>
      <c r="H27" s="471">
        <v>2902000</v>
      </c>
      <c r="I27" s="471">
        <v>2898200</v>
      </c>
      <c r="J27" s="471">
        <v>3800</v>
      </c>
      <c r="K27" s="475" t="s">
        <v>611</v>
      </c>
    </row>
    <row r="28" spans="1:11" hidden="1">
      <c r="A28" s="473" t="s">
        <v>322</v>
      </c>
      <c r="B28" s="507" t="s">
        <v>323</v>
      </c>
      <c r="C28" s="507" t="s">
        <v>480</v>
      </c>
      <c r="D28" s="628" t="s">
        <v>501</v>
      </c>
      <c r="E28" s="629" t="s">
        <v>508</v>
      </c>
      <c r="F28" s="515">
        <v>1151400</v>
      </c>
      <c r="G28" s="475" t="s">
        <v>611</v>
      </c>
      <c r="H28" s="471">
        <v>1151400</v>
      </c>
      <c r="I28" s="471">
        <v>1151100</v>
      </c>
      <c r="J28" s="471">
        <v>300</v>
      </c>
      <c r="K28" s="475" t="s">
        <v>611</v>
      </c>
    </row>
    <row r="29" spans="1:11" hidden="1">
      <c r="A29" s="473" t="s">
        <v>322</v>
      </c>
      <c r="B29" s="507" t="s">
        <v>323</v>
      </c>
      <c r="C29" s="507" t="s">
        <v>480</v>
      </c>
      <c r="D29" s="507" t="s">
        <v>509</v>
      </c>
      <c r="E29" s="474" t="s">
        <v>480</v>
      </c>
      <c r="F29" s="471">
        <v>112600</v>
      </c>
      <c r="G29" s="471">
        <v>48700</v>
      </c>
      <c r="H29" s="471">
        <v>63900</v>
      </c>
      <c r="I29" s="471">
        <v>40300</v>
      </c>
      <c r="J29" s="471">
        <v>22900</v>
      </c>
      <c r="K29" s="471">
        <v>700</v>
      </c>
    </row>
    <row r="30" spans="1:11" hidden="1">
      <c r="A30" s="473" t="s">
        <v>322</v>
      </c>
      <c r="B30" s="507" t="s">
        <v>323</v>
      </c>
      <c r="C30" s="507" t="s">
        <v>814</v>
      </c>
      <c r="D30" s="507" t="s">
        <v>304</v>
      </c>
      <c r="E30" s="474" t="s">
        <v>480</v>
      </c>
      <c r="F30" s="471">
        <v>1127200</v>
      </c>
      <c r="G30" s="471">
        <v>1065800</v>
      </c>
      <c r="H30" s="471">
        <v>61300</v>
      </c>
      <c r="I30" s="471">
        <v>40600</v>
      </c>
      <c r="J30" s="471">
        <v>17800</v>
      </c>
      <c r="K30" s="471">
        <v>2900</v>
      </c>
    </row>
    <row r="31" spans="1:11" hidden="1">
      <c r="A31" s="473" t="s">
        <v>322</v>
      </c>
      <c r="B31" s="507" t="s">
        <v>323</v>
      </c>
      <c r="C31" s="507" t="s">
        <v>814</v>
      </c>
      <c r="D31" s="507" t="s">
        <v>496</v>
      </c>
      <c r="E31" s="474" t="s">
        <v>480</v>
      </c>
      <c r="F31" s="471">
        <v>1055100</v>
      </c>
      <c r="G31" s="471">
        <v>1021600</v>
      </c>
      <c r="H31" s="471">
        <v>33600</v>
      </c>
      <c r="I31" s="471">
        <v>20600</v>
      </c>
      <c r="J31" s="471">
        <v>10500</v>
      </c>
      <c r="K31" s="471">
        <v>2400</v>
      </c>
    </row>
    <row r="32" spans="1:11" hidden="1">
      <c r="A32" s="473" t="s">
        <v>322</v>
      </c>
      <c r="B32" s="507" t="s">
        <v>323</v>
      </c>
      <c r="C32" s="507" t="s">
        <v>814</v>
      </c>
      <c r="D32" s="507" t="s">
        <v>496</v>
      </c>
      <c r="E32" s="474" t="s">
        <v>497</v>
      </c>
      <c r="F32" s="471">
        <v>325100</v>
      </c>
      <c r="G32" s="471">
        <v>319100</v>
      </c>
      <c r="H32" s="471">
        <v>6000</v>
      </c>
      <c r="I32" s="471">
        <v>4600</v>
      </c>
      <c r="J32" s="471">
        <v>700</v>
      </c>
      <c r="K32" s="471">
        <v>700</v>
      </c>
    </row>
    <row r="33" spans="1:11" hidden="1">
      <c r="A33" s="473" t="s">
        <v>322</v>
      </c>
      <c r="B33" s="507" t="s">
        <v>323</v>
      </c>
      <c r="C33" s="507" t="s">
        <v>814</v>
      </c>
      <c r="D33" s="507" t="s">
        <v>496</v>
      </c>
      <c r="E33" s="474" t="s">
        <v>498</v>
      </c>
      <c r="F33" s="471">
        <v>714600</v>
      </c>
      <c r="G33" s="471">
        <v>692000</v>
      </c>
      <c r="H33" s="471">
        <v>22600</v>
      </c>
      <c r="I33" s="471">
        <v>13200</v>
      </c>
      <c r="J33" s="471">
        <v>7700</v>
      </c>
      <c r="K33" s="471">
        <v>1700</v>
      </c>
    </row>
    <row r="34" spans="1:11" hidden="1">
      <c r="A34" s="473" t="s">
        <v>322</v>
      </c>
      <c r="B34" s="507" t="s">
        <v>323</v>
      </c>
      <c r="C34" s="507" t="s">
        <v>814</v>
      </c>
      <c r="D34" s="507" t="s">
        <v>496</v>
      </c>
      <c r="E34" s="474" t="s">
        <v>499</v>
      </c>
      <c r="F34" s="471">
        <v>15400</v>
      </c>
      <c r="G34" s="471">
        <v>10500</v>
      </c>
      <c r="H34" s="471">
        <v>5000</v>
      </c>
      <c r="I34" s="471">
        <v>2800</v>
      </c>
      <c r="J34" s="471">
        <v>2100</v>
      </c>
      <c r="K34" s="471">
        <v>100</v>
      </c>
    </row>
    <row r="35" spans="1:11" hidden="1">
      <c r="A35" s="473" t="s">
        <v>322</v>
      </c>
      <c r="B35" s="507" t="s">
        <v>323</v>
      </c>
      <c r="C35" s="507" t="s">
        <v>814</v>
      </c>
      <c r="D35" s="507" t="s">
        <v>500</v>
      </c>
      <c r="E35" s="474" t="s">
        <v>480</v>
      </c>
      <c r="F35" s="471">
        <v>27600</v>
      </c>
      <c r="G35" s="471">
        <v>25100</v>
      </c>
      <c r="H35" s="471">
        <v>2400</v>
      </c>
      <c r="I35" s="471">
        <v>1400</v>
      </c>
      <c r="J35" s="471">
        <v>800</v>
      </c>
      <c r="K35" s="471">
        <v>200</v>
      </c>
    </row>
    <row r="36" spans="1:11" hidden="1">
      <c r="A36" s="473" t="s">
        <v>322</v>
      </c>
      <c r="B36" s="507" t="s">
        <v>323</v>
      </c>
      <c r="C36" s="507" t="s">
        <v>814</v>
      </c>
      <c r="D36" s="507" t="s">
        <v>500</v>
      </c>
      <c r="E36" s="474" t="s">
        <v>497</v>
      </c>
      <c r="F36" s="471">
        <v>11300</v>
      </c>
      <c r="G36" s="471">
        <v>10700</v>
      </c>
      <c r="H36" s="471">
        <v>600</v>
      </c>
      <c r="I36" s="471">
        <v>300</v>
      </c>
      <c r="J36" s="471">
        <v>100</v>
      </c>
      <c r="K36" s="471">
        <v>200</v>
      </c>
    </row>
    <row r="37" spans="1:11" hidden="1">
      <c r="A37" s="473" t="s">
        <v>322</v>
      </c>
      <c r="B37" s="507" t="s">
        <v>323</v>
      </c>
      <c r="C37" s="507" t="s">
        <v>814</v>
      </c>
      <c r="D37" s="507" t="s">
        <v>500</v>
      </c>
      <c r="E37" s="474" t="s">
        <v>498</v>
      </c>
      <c r="F37" s="471">
        <v>16000</v>
      </c>
      <c r="G37" s="471">
        <v>14300</v>
      </c>
      <c r="H37" s="471">
        <v>1700</v>
      </c>
      <c r="I37" s="471">
        <v>1000</v>
      </c>
      <c r="J37" s="471">
        <v>700</v>
      </c>
      <c r="K37" s="471">
        <v>0</v>
      </c>
    </row>
    <row r="38" spans="1:11" hidden="1">
      <c r="A38" s="473" t="s">
        <v>322</v>
      </c>
      <c r="B38" s="507" t="s">
        <v>323</v>
      </c>
      <c r="C38" s="507" t="s">
        <v>814</v>
      </c>
      <c r="D38" s="507" t="s">
        <v>500</v>
      </c>
      <c r="E38" s="474" t="s">
        <v>499</v>
      </c>
      <c r="F38" s="471">
        <v>300</v>
      </c>
      <c r="G38" s="471">
        <v>200</v>
      </c>
      <c r="H38" s="471">
        <v>100</v>
      </c>
      <c r="I38" s="471">
        <v>0</v>
      </c>
      <c r="J38" s="471">
        <v>100</v>
      </c>
      <c r="K38" s="475" t="s">
        <v>611</v>
      </c>
    </row>
    <row r="39" spans="1:11" hidden="1">
      <c r="A39" s="473" t="s">
        <v>322</v>
      </c>
      <c r="B39" s="507" t="s">
        <v>323</v>
      </c>
      <c r="C39" s="628" t="s">
        <v>814</v>
      </c>
      <c r="D39" s="628" t="s">
        <v>501</v>
      </c>
      <c r="E39" s="629" t="s">
        <v>480</v>
      </c>
      <c r="F39" s="471">
        <v>40500</v>
      </c>
      <c r="G39" s="471">
        <v>15700</v>
      </c>
      <c r="H39" s="471">
        <v>24800</v>
      </c>
      <c r="I39" s="471">
        <v>18200</v>
      </c>
      <c r="J39" s="471">
        <v>6300</v>
      </c>
      <c r="K39" s="471">
        <v>300</v>
      </c>
    </row>
    <row r="40" spans="1:11" hidden="1">
      <c r="A40" s="473" t="s">
        <v>322</v>
      </c>
      <c r="B40" s="507" t="s">
        <v>323</v>
      </c>
      <c r="C40" s="628" t="s">
        <v>814</v>
      </c>
      <c r="D40" s="628" t="s">
        <v>501</v>
      </c>
      <c r="E40" s="629" t="s">
        <v>497</v>
      </c>
      <c r="F40" s="471">
        <v>0</v>
      </c>
      <c r="G40" s="471">
        <v>0</v>
      </c>
      <c r="H40" s="475" t="s">
        <v>611</v>
      </c>
      <c r="I40" s="475" t="s">
        <v>611</v>
      </c>
      <c r="J40" s="475" t="s">
        <v>611</v>
      </c>
      <c r="K40" s="475" t="s">
        <v>611</v>
      </c>
    </row>
    <row r="41" spans="1:11" hidden="1">
      <c r="A41" s="473" t="s">
        <v>322</v>
      </c>
      <c r="B41" s="507" t="s">
        <v>323</v>
      </c>
      <c r="C41" s="628" t="s">
        <v>814</v>
      </c>
      <c r="D41" s="628" t="s">
        <v>501</v>
      </c>
      <c r="E41" s="629" t="s">
        <v>498</v>
      </c>
      <c r="F41" s="471">
        <v>23300</v>
      </c>
      <c r="G41" s="471">
        <v>14800</v>
      </c>
      <c r="H41" s="471">
        <v>8500</v>
      </c>
      <c r="I41" s="471">
        <v>5000</v>
      </c>
      <c r="J41" s="471">
        <v>3300</v>
      </c>
      <c r="K41" s="471">
        <v>200</v>
      </c>
    </row>
    <row r="42" spans="1:11" hidden="1">
      <c r="A42" s="473" t="s">
        <v>322</v>
      </c>
      <c r="B42" s="507" t="s">
        <v>323</v>
      </c>
      <c r="C42" s="628" t="s">
        <v>814</v>
      </c>
      <c r="D42" s="628" t="s">
        <v>501</v>
      </c>
      <c r="E42" s="629" t="s">
        <v>502</v>
      </c>
      <c r="F42" s="471">
        <v>8800</v>
      </c>
      <c r="G42" s="471">
        <v>800</v>
      </c>
      <c r="H42" s="471">
        <v>8000</v>
      </c>
      <c r="I42" s="471">
        <v>5900</v>
      </c>
      <c r="J42" s="471">
        <v>2100</v>
      </c>
      <c r="K42" s="475" t="s">
        <v>611</v>
      </c>
    </row>
    <row r="43" spans="1:11" hidden="1">
      <c r="A43" s="473" t="s">
        <v>322</v>
      </c>
      <c r="B43" s="507" t="s">
        <v>323</v>
      </c>
      <c r="C43" s="628" t="s">
        <v>814</v>
      </c>
      <c r="D43" s="628" t="s">
        <v>501</v>
      </c>
      <c r="E43" s="629" t="s">
        <v>503</v>
      </c>
      <c r="F43" s="471">
        <v>5400</v>
      </c>
      <c r="G43" s="475" t="s">
        <v>611</v>
      </c>
      <c r="H43" s="471">
        <v>5400</v>
      </c>
      <c r="I43" s="471">
        <v>4600</v>
      </c>
      <c r="J43" s="471">
        <v>600</v>
      </c>
      <c r="K43" s="471">
        <v>100</v>
      </c>
    </row>
    <row r="44" spans="1:11" hidden="1">
      <c r="A44" s="473" t="s">
        <v>322</v>
      </c>
      <c r="B44" s="507" t="s">
        <v>323</v>
      </c>
      <c r="C44" s="628" t="s">
        <v>814</v>
      </c>
      <c r="D44" s="628" t="s">
        <v>501</v>
      </c>
      <c r="E44" s="629" t="s">
        <v>504</v>
      </c>
      <c r="F44" s="471">
        <v>3000</v>
      </c>
      <c r="G44" s="475" t="s">
        <v>611</v>
      </c>
      <c r="H44" s="471">
        <v>3000</v>
      </c>
      <c r="I44" s="471">
        <v>2700</v>
      </c>
      <c r="J44" s="471">
        <v>300</v>
      </c>
      <c r="K44" s="475" t="s">
        <v>611</v>
      </c>
    </row>
    <row r="45" spans="1:11" hidden="1">
      <c r="A45" s="473" t="s">
        <v>322</v>
      </c>
      <c r="B45" s="507" t="s">
        <v>323</v>
      </c>
      <c r="C45" s="628" t="s">
        <v>814</v>
      </c>
      <c r="D45" s="628" t="s">
        <v>501</v>
      </c>
      <c r="E45" s="629" t="s">
        <v>505</v>
      </c>
      <c r="F45" s="475" t="s">
        <v>611</v>
      </c>
      <c r="G45" s="475" t="s">
        <v>611</v>
      </c>
      <c r="H45" s="475" t="s">
        <v>611</v>
      </c>
      <c r="I45" s="475" t="s">
        <v>611</v>
      </c>
      <c r="J45" s="475" t="s">
        <v>611</v>
      </c>
      <c r="K45" s="475" t="s">
        <v>611</v>
      </c>
    </row>
    <row r="46" spans="1:11" hidden="1">
      <c r="A46" s="473" t="s">
        <v>322</v>
      </c>
      <c r="B46" s="507" t="s">
        <v>323</v>
      </c>
      <c r="C46" s="628" t="s">
        <v>814</v>
      </c>
      <c r="D46" s="628" t="s">
        <v>501</v>
      </c>
      <c r="E46" s="629" t="s">
        <v>506</v>
      </c>
      <c r="F46" s="475" t="s">
        <v>611</v>
      </c>
      <c r="G46" s="475" t="s">
        <v>611</v>
      </c>
      <c r="H46" s="475" t="s">
        <v>611</v>
      </c>
      <c r="I46" s="475" t="s">
        <v>611</v>
      </c>
      <c r="J46" s="475" t="s">
        <v>611</v>
      </c>
      <c r="K46" s="475" t="s">
        <v>611</v>
      </c>
    </row>
    <row r="47" spans="1:11" hidden="1">
      <c r="A47" s="473" t="s">
        <v>322</v>
      </c>
      <c r="B47" s="507" t="s">
        <v>323</v>
      </c>
      <c r="C47" s="628" t="s">
        <v>814</v>
      </c>
      <c r="D47" s="628" t="s">
        <v>501</v>
      </c>
      <c r="E47" s="629" t="s">
        <v>507</v>
      </c>
      <c r="F47" s="475" t="s">
        <v>611</v>
      </c>
      <c r="G47" s="475" t="s">
        <v>611</v>
      </c>
      <c r="H47" s="475" t="s">
        <v>611</v>
      </c>
      <c r="I47" s="475" t="s">
        <v>611</v>
      </c>
      <c r="J47" s="475" t="s">
        <v>611</v>
      </c>
      <c r="K47" s="475" t="s">
        <v>611</v>
      </c>
    </row>
    <row r="48" spans="1:11" hidden="1">
      <c r="A48" s="473" t="s">
        <v>322</v>
      </c>
      <c r="B48" s="507" t="s">
        <v>323</v>
      </c>
      <c r="C48" s="628" t="s">
        <v>814</v>
      </c>
      <c r="D48" s="628" t="s">
        <v>501</v>
      </c>
      <c r="E48" s="629" t="s">
        <v>508</v>
      </c>
      <c r="F48" s="475" t="s">
        <v>611</v>
      </c>
      <c r="G48" s="475" t="s">
        <v>611</v>
      </c>
      <c r="H48" s="475" t="s">
        <v>611</v>
      </c>
      <c r="I48" s="475" t="s">
        <v>611</v>
      </c>
      <c r="J48" s="475" t="s">
        <v>611</v>
      </c>
      <c r="K48" s="475" t="s">
        <v>611</v>
      </c>
    </row>
    <row r="49" spans="1:11" hidden="1">
      <c r="A49" s="473" t="s">
        <v>322</v>
      </c>
      <c r="B49" s="507" t="s">
        <v>323</v>
      </c>
      <c r="C49" s="507" t="s">
        <v>814</v>
      </c>
      <c r="D49" s="507" t="s">
        <v>509</v>
      </c>
      <c r="E49" s="474" t="s">
        <v>480</v>
      </c>
      <c r="F49" s="471">
        <v>4000</v>
      </c>
      <c r="G49" s="471">
        <v>3500</v>
      </c>
      <c r="H49" s="471">
        <v>500</v>
      </c>
      <c r="I49" s="471">
        <v>400</v>
      </c>
      <c r="J49" s="471">
        <v>100</v>
      </c>
      <c r="K49" s="475" t="s">
        <v>611</v>
      </c>
    </row>
    <row r="50" spans="1:11" hidden="1">
      <c r="A50" s="473" t="s">
        <v>322</v>
      </c>
      <c r="B50" s="507" t="s">
        <v>323</v>
      </c>
      <c r="C50" s="507" t="s">
        <v>815</v>
      </c>
      <c r="D50" s="507" t="s">
        <v>304</v>
      </c>
      <c r="E50" s="474" t="s">
        <v>480</v>
      </c>
      <c r="F50" s="471">
        <v>2729100</v>
      </c>
      <c r="G50" s="471">
        <v>1990900</v>
      </c>
      <c r="H50" s="471">
        <v>738200</v>
      </c>
      <c r="I50" s="471">
        <v>648900</v>
      </c>
      <c r="J50" s="471">
        <v>69600</v>
      </c>
      <c r="K50" s="471">
        <v>19700</v>
      </c>
    </row>
    <row r="51" spans="1:11" hidden="1">
      <c r="A51" s="473" t="s">
        <v>322</v>
      </c>
      <c r="B51" s="507" t="s">
        <v>323</v>
      </c>
      <c r="C51" s="507" t="s">
        <v>815</v>
      </c>
      <c r="D51" s="507" t="s">
        <v>496</v>
      </c>
      <c r="E51" s="474" t="s">
        <v>480</v>
      </c>
      <c r="F51" s="471">
        <v>2007000</v>
      </c>
      <c r="G51" s="471">
        <v>1866600</v>
      </c>
      <c r="H51" s="471">
        <v>140400</v>
      </c>
      <c r="I51" s="471">
        <v>85400</v>
      </c>
      <c r="J51" s="471">
        <v>42000</v>
      </c>
      <c r="K51" s="471">
        <v>13000</v>
      </c>
    </row>
    <row r="52" spans="1:11" hidden="1">
      <c r="A52" s="473" t="s">
        <v>322</v>
      </c>
      <c r="B52" s="507" t="s">
        <v>323</v>
      </c>
      <c r="C52" s="507" t="s">
        <v>815</v>
      </c>
      <c r="D52" s="507" t="s">
        <v>496</v>
      </c>
      <c r="E52" s="474" t="s">
        <v>497</v>
      </c>
      <c r="F52" s="471">
        <v>429300</v>
      </c>
      <c r="G52" s="471">
        <v>408600</v>
      </c>
      <c r="H52" s="471">
        <v>20700</v>
      </c>
      <c r="I52" s="471">
        <v>14400</v>
      </c>
      <c r="J52" s="471">
        <v>3200</v>
      </c>
      <c r="K52" s="471">
        <v>3100</v>
      </c>
    </row>
    <row r="53" spans="1:11" hidden="1">
      <c r="A53" s="473" t="s">
        <v>322</v>
      </c>
      <c r="B53" s="507" t="s">
        <v>323</v>
      </c>
      <c r="C53" s="507" t="s">
        <v>815</v>
      </c>
      <c r="D53" s="507" t="s">
        <v>496</v>
      </c>
      <c r="E53" s="474" t="s">
        <v>498</v>
      </c>
      <c r="F53" s="471">
        <v>1537400</v>
      </c>
      <c r="G53" s="471">
        <v>1433500</v>
      </c>
      <c r="H53" s="471">
        <v>103900</v>
      </c>
      <c r="I53" s="471">
        <v>61700</v>
      </c>
      <c r="J53" s="471">
        <v>32400</v>
      </c>
      <c r="K53" s="471">
        <v>9800</v>
      </c>
    </row>
    <row r="54" spans="1:11" hidden="1">
      <c r="A54" s="473" t="s">
        <v>322</v>
      </c>
      <c r="B54" s="507" t="s">
        <v>323</v>
      </c>
      <c r="C54" s="507" t="s">
        <v>815</v>
      </c>
      <c r="D54" s="507" t="s">
        <v>496</v>
      </c>
      <c r="E54" s="474" t="s">
        <v>499</v>
      </c>
      <c r="F54" s="471">
        <v>40300</v>
      </c>
      <c r="G54" s="471">
        <v>24500</v>
      </c>
      <c r="H54" s="471">
        <v>15800</v>
      </c>
      <c r="I54" s="471">
        <v>9200</v>
      </c>
      <c r="J54" s="471">
        <v>6500</v>
      </c>
      <c r="K54" s="471">
        <v>100</v>
      </c>
    </row>
    <row r="55" spans="1:11" hidden="1">
      <c r="A55" s="473" t="s">
        <v>322</v>
      </c>
      <c r="B55" s="507" t="s">
        <v>323</v>
      </c>
      <c r="C55" s="507" t="s">
        <v>815</v>
      </c>
      <c r="D55" s="507" t="s">
        <v>500</v>
      </c>
      <c r="E55" s="474" t="s">
        <v>480</v>
      </c>
      <c r="F55" s="471">
        <v>78800</v>
      </c>
      <c r="G55" s="471">
        <v>58800</v>
      </c>
      <c r="H55" s="471">
        <v>20100</v>
      </c>
      <c r="I55" s="471">
        <v>12700</v>
      </c>
      <c r="J55" s="471">
        <v>2300</v>
      </c>
      <c r="K55" s="471">
        <v>5100</v>
      </c>
    </row>
    <row r="56" spans="1:11" hidden="1">
      <c r="A56" s="473" t="s">
        <v>322</v>
      </c>
      <c r="B56" s="507" t="s">
        <v>323</v>
      </c>
      <c r="C56" s="507" t="s">
        <v>815</v>
      </c>
      <c r="D56" s="507" t="s">
        <v>500</v>
      </c>
      <c r="E56" s="474" t="s">
        <v>497</v>
      </c>
      <c r="F56" s="471">
        <v>34600</v>
      </c>
      <c r="G56" s="471">
        <v>25900</v>
      </c>
      <c r="H56" s="471">
        <v>8700</v>
      </c>
      <c r="I56" s="471">
        <v>4400</v>
      </c>
      <c r="J56" s="471">
        <v>600</v>
      </c>
      <c r="K56" s="471">
        <v>3600</v>
      </c>
    </row>
    <row r="57" spans="1:11" hidden="1">
      <c r="A57" s="473" t="s">
        <v>322</v>
      </c>
      <c r="B57" s="507" t="s">
        <v>323</v>
      </c>
      <c r="C57" s="507" t="s">
        <v>815</v>
      </c>
      <c r="D57" s="507" t="s">
        <v>500</v>
      </c>
      <c r="E57" s="474" t="s">
        <v>498</v>
      </c>
      <c r="F57" s="471">
        <v>43700</v>
      </c>
      <c r="G57" s="471">
        <v>32500</v>
      </c>
      <c r="H57" s="471">
        <v>11300</v>
      </c>
      <c r="I57" s="471">
        <v>8200</v>
      </c>
      <c r="J57" s="471">
        <v>1600</v>
      </c>
      <c r="K57" s="471">
        <v>1500</v>
      </c>
    </row>
    <row r="58" spans="1:11" hidden="1">
      <c r="A58" s="473" t="s">
        <v>322</v>
      </c>
      <c r="B58" s="507" t="s">
        <v>323</v>
      </c>
      <c r="C58" s="507" t="s">
        <v>815</v>
      </c>
      <c r="D58" s="507" t="s">
        <v>500</v>
      </c>
      <c r="E58" s="474" t="s">
        <v>499</v>
      </c>
      <c r="F58" s="471">
        <v>500</v>
      </c>
      <c r="G58" s="471">
        <v>400</v>
      </c>
      <c r="H58" s="471">
        <v>100</v>
      </c>
      <c r="I58" s="471">
        <v>100</v>
      </c>
      <c r="J58" s="471">
        <v>100</v>
      </c>
      <c r="K58" s="475" t="s">
        <v>611</v>
      </c>
    </row>
    <row r="59" spans="1:11" hidden="1">
      <c r="A59" s="473" t="s">
        <v>322</v>
      </c>
      <c r="B59" s="507" t="s">
        <v>323</v>
      </c>
      <c r="C59" s="628" t="s">
        <v>815</v>
      </c>
      <c r="D59" s="628" t="s">
        <v>501</v>
      </c>
      <c r="E59" s="629" t="s">
        <v>480</v>
      </c>
      <c r="F59" s="471">
        <v>635600</v>
      </c>
      <c r="G59" s="471">
        <v>61500</v>
      </c>
      <c r="H59" s="471">
        <v>574100</v>
      </c>
      <c r="I59" s="471">
        <v>548200</v>
      </c>
      <c r="J59" s="471">
        <v>24500</v>
      </c>
      <c r="K59" s="471">
        <v>1500</v>
      </c>
    </row>
    <row r="60" spans="1:11" hidden="1">
      <c r="A60" s="473" t="s">
        <v>322</v>
      </c>
      <c r="B60" s="507" t="s">
        <v>323</v>
      </c>
      <c r="C60" s="628" t="s">
        <v>815</v>
      </c>
      <c r="D60" s="628" t="s">
        <v>501</v>
      </c>
      <c r="E60" s="629" t="s">
        <v>497</v>
      </c>
      <c r="F60" s="471">
        <v>100</v>
      </c>
      <c r="G60" s="471">
        <v>0</v>
      </c>
      <c r="H60" s="471">
        <v>0</v>
      </c>
      <c r="I60" s="471">
        <v>0</v>
      </c>
      <c r="J60" s="475" t="s">
        <v>611</v>
      </c>
      <c r="K60" s="475" t="s">
        <v>611</v>
      </c>
    </row>
    <row r="61" spans="1:11" hidden="1">
      <c r="A61" s="473" t="s">
        <v>322</v>
      </c>
      <c r="B61" s="507" t="s">
        <v>323</v>
      </c>
      <c r="C61" s="628" t="s">
        <v>815</v>
      </c>
      <c r="D61" s="628" t="s">
        <v>501</v>
      </c>
      <c r="E61" s="629" t="s">
        <v>498</v>
      </c>
      <c r="F61" s="471">
        <v>81400</v>
      </c>
      <c r="G61" s="471">
        <v>58800</v>
      </c>
      <c r="H61" s="471">
        <v>22600</v>
      </c>
      <c r="I61" s="471">
        <v>12800</v>
      </c>
      <c r="J61" s="471">
        <v>9500</v>
      </c>
      <c r="K61" s="471">
        <v>300</v>
      </c>
    </row>
    <row r="62" spans="1:11" hidden="1">
      <c r="A62" s="473" t="s">
        <v>322</v>
      </c>
      <c r="B62" s="507" t="s">
        <v>323</v>
      </c>
      <c r="C62" s="628" t="s">
        <v>815</v>
      </c>
      <c r="D62" s="628" t="s">
        <v>501</v>
      </c>
      <c r="E62" s="629" t="s">
        <v>502</v>
      </c>
      <c r="F62" s="471">
        <v>48800</v>
      </c>
      <c r="G62" s="471">
        <v>2600</v>
      </c>
      <c r="H62" s="471">
        <v>46200</v>
      </c>
      <c r="I62" s="471">
        <v>38200</v>
      </c>
      <c r="J62" s="471">
        <v>7900</v>
      </c>
      <c r="K62" s="471">
        <v>100</v>
      </c>
    </row>
    <row r="63" spans="1:11" hidden="1">
      <c r="A63" s="473" t="s">
        <v>322</v>
      </c>
      <c r="B63" s="507" t="s">
        <v>323</v>
      </c>
      <c r="C63" s="628" t="s">
        <v>815</v>
      </c>
      <c r="D63" s="628" t="s">
        <v>501</v>
      </c>
      <c r="E63" s="629" t="s">
        <v>503</v>
      </c>
      <c r="F63" s="471">
        <v>113900</v>
      </c>
      <c r="G63" s="471">
        <v>0</v>
      </c>
      <c r="H63" s="471">
        <v>113900</v>
      </c>
      <c r="I63" s="471">
        <v>109700</v>
      </c>
      <c r="J63" s="471">
        <v>3800</v>
      </c>
      <c r="K63" s="471">
        <v>400</v>
      </c>
    </row>
    <row r="64" spans="1:11" hidden="1">
      <c r="A64" s="473" t="s">
        <v>322</v>
      </c>
      <c r="B64" s="507" t="s">
        <v>323</v>
      </c>
      <c r="C64" s="628" t="s">
        <v>815</v>
      </c>
      <c r="D64" s="628" t="s">
        <v>501</v>
      </c>
      <c r="E64" s="629" t="s">
        <v>504</v>
      </c>
      <c r="F64" s="471">
        <v>258300</v>
      </c>
      <c r="G64" s="475" t="s">
        <v>611</v>
      </c>
      <c r="H64" s="471">
        <v>258300</v>
      </c>
      <c r="I64" s="471">
        <v>255900</v>
      </c>
      <c r="J64" s="471">
        <v>1700</v>
      </c>
      <c r="K64" s="471">
        <v>600</v>
      </c>
    </row>
    <row r="65" spans="1:11" hidden="1">
      <c r="A65" s="473" t="s">
        <v>322</v>
      </c>
      <c r="B65" s="507" t="s">
        <v>323</v>
      </c>
      <c r="C65" s="628" t="s">
        <v>815</v>
      </c>
      <c r="D65" s="628" t="s">
        <v>501</v>
      </c>
      <c r="E65" s="629" t="s">
        <v>505</v>
      </c>
      <c r="F65" s="471">
        <v>40700</v>
      </c>
      <c r="G65" s="475" t="s">
        <v>611</v>
      </c>
      <c r="H65" s="471">
        <v>40700</v>
      </c>
      <c r="I65" s="471">
        <v>39700</v>
      </c>
      <c r="J65" s="471">
        <v>1000</v>
      </c>
      <c r="K65" s="475" t="s">
        <v>611</v>
      </c>
    </row>
    <row r="66" spans="1:11" hidden="1">
      <c r="A66" s="473" t="s">
        <v>322</v>
      </c>
      <c r="B66" s="507" t="s">
        <v>323</v>
      </c>
      <c r="C66" s="628" t="s">
        <v>815</v>
      </c>
      <c r="D66" s="628" t="s">
        <v>501</v>
      </c>
      <c r="E66" s="629" t="s">
        <v>506</v>
      </c>
      <c r="F66" s="471">
        <v>39100</v>
      </c>
      <c r="G66" s="475" t="s">
        <v>611</v>
      </c>
      <c r="H66" s="471">
        <v>39100</v>
      </c>
      <c r="I66" s="471">
        <v>38400</v>
      </c>
      <c r="J66" s="471">
        <v>700</v>
      </c>
      <c r="K66" s="475" t="s">
        <v>611</v>
      </c>
    </row>
    <row r="67" spans="1:11" hidden="1">
      <c r="A67" s="473" t="s">
        <v>322</v>
      </c>
      <c r="B67" s="507" t="s">
        <v>323</v>
      </c>
      <c r="C67" s="628" t="s">
        <v>815</v>
      </c>
      <c r="D67" s="628" t="s">
        <v>501</v>
      </c>
      <c r="E67" s="629" t="s">
        <v>507</v>
      </c>
      <c r="F67" s="471">
        <v>52200</v>
      </c>
      <c r="G67" s="475" t="s">
        <v>611</v>
      </c>
      <c r="H67" s="471">
        <v>52200</v>
      </c>
      <c r="I67" s="471">
        <v>52200</v>
      </c>
      <c r="J67" s="475" t="s">
        <v>611</v>
      </c>
      <c r="K67" s="475" t="s">
        <v>611</v>
      </c>
    </row>
    <row r="68" spans="1:11" hidden="1">
      <c r="A68" s="473" t="s">
        <v>322</v>
      </c>
      <c r="B68" s="507" t="s">
        <v>323</v>
      </c>
      <c r="C68" s="628" t="s">
        <v>815</v>
      </c>
      <c r="D68" s="628" t="s">
        <v>501</v>
      </c>
      <c r="E68" s="629" t="s">
        <v>508</v>
      </c>
      <c r="F68" s="471">
        <v>1200</v>
      </c>
      <c r="G68" s="475" t="s">
        <v>611</v>
      </c>
      <c r="H68" s="471">
        <v>1200</v>
      </c>
      <c r="I68" s="471">
        <v>1200</v>
      </c>
      <c r="J68" s="475" t="s">
        <v>611</v>
      </c>
      <c r="K68" s="475" t="s">
        <v>611</v>
      </c>
    </row>
    <row r="69" spans="1:11" hidden="1">
      <c r="A69" s="473" t="s">
        <v>322</v>
      </c>
      <c r="B69" s="507" t="s">
        <v>323</v>
      </c>
      <c r="C69" s="507" t="s">
        <v>815</v>
      </c>
      <c r="D69" s="507" t="s">
        <v>509</v>
      </c>
      <c r="E69" s="474" t="s">
        <v>480</v>
      </c>
      <c r="F69" s="471">
        <v>7700</v>
      </c>
      <c r="G69" s="471">
        <v>4100</v>
      </c>
      <c r="H69" s="471">
        <v>3600</v>
      </c>
      <c r="I69" s="471">
        <v>2600</v>
      </c>
      <c r="J69" s="471">
        <v>800</v>
      </c>
      <c r="K69" s="471">
        <v>200</v>
      </c>
    </row>
    <row r="70" spans="1:11" hidden="1">
      <c r="A70" s="473" t="s">
        <v>322</v>
      </c>
      <c r="B70" s="507" t="s">
        <v>323</v>
      </c>
      <c r="C70" s="507" t="s">
        <v>816</v>
      </c>
      <c r="D70" s="507" t="s">
        <v>304</v>
      </c>
      <c r="E70" s="474" t="s">
        <v>480</v>
      </c>
      <c r="F70" s="471">
        <v>7185600</v>
      </c>
      <c r="G70" s="471">
        <v>4374600</v>
      </c>
      <c r="H70" s="471">
        <v>2811000</v>
      </c>
      <c r="I70" s="471">
        <v>2440200</v>
      </c>
      <c r="J70" s="471">
        <v>337700</v>
      </c>
      <c r="K70" s="471">
        <v>33100</v>
      </c>
    </row>
    <row r="71" spans="1:11" hidden="1">
      <c r="A71" s="473" t="s">
        <v>322</v>
      </c>
      <c r="B71" s="507" t="s">
        <v>323</v>
      </c>
      <c r="C71" s="507" t="s">
        <v>816</v>
      </c>
      <c r="D71" s="507" t="s">
        <v>496</v>
      </c>
      <c r="E71" s="474" t="s">
        <v>480</v>
      </c>
      <c r="F71" s="471">
        <v>4575200</v>
      </c>
      <c r="G71" s="471">
        <v>4106500</v>
      </c>
      <c r="H71" s="471">
        <v>468700</v>
      </c>
      <c r="I71" s="471">
        <v>242400</v>
      </c>
      <c r="J71" s="471">
        <v>208000</v>
      </c>
      <c r="K71" s="471">
        <v>18300</v>
      </c>
    </row>
    <row r="72" spans="1:11" hidden="1">
      <c r="A72" s="473" t="s">
        <v>322</v>
      </c>
      <c r="B72" s="507" t="s">
        <v>323</v>
      </c>
      <c r="C72" s="507" t="s">
        <v>816</v>
      </c>
      <c r="D72" s="507" t="s">
        <v>496</v>
      </c>
      <c r="E72" s="474" t="s">
        <v>497</v>
      </c>
      <c r="F72" s="471">
        <v>664200</v>
      </c>
      <c r="G72" s="471">
        <v>615900</v>
      </c>
      <c r="H72" s="471">
        <v>48200</v>
      </c>
      <c r="I72" s="471">
        <v>30900</v>
      </c>
      <c r="J72" s="471">
        <v>13100</v>
      </c>
      <c r="K72" s="471">
        <v>4200</v>
      </c>
    </row>
    <row r="73" spans="1:11" hidden="1">
      <c r="A73" s="473" t="s">
        <v>322</v>
      </c>
      <c r="B73" s="507" t="s">
        <v>323</v>
      </c>
      <c r="C73" s="507" t="s">
        <v>816</v>
      </c>
      <c r="D73" s="507" t="s">
        <v>496</v>
      </c>
      <c r="E73" s="474" t="s">
        <v>498</v>
      </c>
      <c r="F73" s="471">
        <v>3805300</v>
      </c>
      <c r="G73" s="471">
        <v>3433500</v>
      </c>
      <c r="H73" s="471">
        <v>371800</v>
      </c>
      <c r="I73" s="471">
        <v>184600</v>
      </c>
      <c r="J73" s="471">
        <v>173500</v>
      </c>
      <c r="K73" s="471">
        <v>13700</v>
      </c>
    </row>
    <row r="74" spans="1:11" hidden="1">
      <c r="A74" s="473" t="s">
        <v>322</v>
      </c>
      <c r="B74" s="507" t="s">
        <v>323</v>
      </c>
      <c r="C74" s="507" t="s">
        <v>816</v>
      </c>
      <c r="D74" s="507" t="s">
        <v>496</v>
      </c>
      <c r="E74" s="474" t="s">
        <v>499</v>
      </c>
      <c r="F74" s="471">
        <v>105600</v>
      </c>
      <c r="G74" s="471">
        <v>57000</v>
      </c>
      <c r="H74" s="471">
        <v>48600</v>
      </c>
      <c r="I74" s="471">
        <v>26900</v>
      </c>
      <c r="J74" s="471">
        <v>21400</v>
      </c>
      <c r="K74" s="471">
        <v>400</v>
      </c>
    </row>
    <row r="75" spans="1:11" hidden="1">
      <c r="A75" s="473" t="s">
        <v>322</v>
      </c>
      <c r="B75" s="507" t="s">
        <v>323</v>
      </c>
      <c r="C75" s="507" t="s">
        <v>816</v>
      </c>
      <c r="D75" s="507" t="s">
        <v>500</v>
      </c>
      <c r="E75" s="474" t="s">
        <v>480</v>
      </c>
      <c r="F75" s="471">
        <v>147300</v>
      </c>
      <c r="G75" s="471">
        <v>87900</v>
      </c>
      <c r="H75" s="471">
        <v>59400</v>
      </c>
      <c r="I75" s="471">
        <v>41000</v>
      </c>
      <c r="J75" s="471">
        <v>7300</v>
      </c>
      <c r="K75" s="471">
        <v>11100</v>
      </c>
    </row>
    <row r="76" spans="1:11" hidden="1">
      <c r="A76" s="473" t="s">
        <v>322</v>
      </c>
      <c r="B76" s="507" t="s">
        <v>323</v>
      </c>
      <c r="C76" s="507" t="s">
        <v>816</v>
      </c>
      <c r="D76" s="507" t="s">
        <v>500</v>
      </c>
      <c r="E76" s="474" t="s">
        <v>497</v>
      </c>
      <c r="F76" s="471">
        <v>45100</v>
      </c>
      <c r="G76" s="471">
        <v>30900</v>
      </c>
      <c r="H76" s="471">
        <v>14200</v>
      </c>
      <c r="I76" s="471">
        <v>7300</v>
      </c>
      <c r="J76" s="471">
        <v>600</v>
      </c>
      <c r="K76" s="471">
        <v>6200</v>
      </c>
    </row>
    <row r="77" spans="1:11" hidden="1">
      <c r="A77" s="473" t="s">
        <v>322</v>
      </c>
      <c r="B77" s="507" t="s">
        <v>323</v>
      </c>
      <c r="C77" s="507" t="s">
        <v>816</v>
      </c>
      <c r="D77" s="507" t="s">
        <v>500</v>
      </c>
      <c r="E77" s="474" t="s">
        <v>498</v>
      </c>
      <c r="F77" s="471">
        <v>99700</v>
      </c>
      <c r="G77" s="471">
        <v>56100</v>
      </c>
      <c r="H77" s="471">
        <v>43600</v>
      </c>
      <c r="I77" s="471">
        <v>32800</v>
      </c>
      <c r="J77" s="471">
        <v>5900</v>
      </c>
      <c r="K77" s="471">
        <v>4900</v>
      </c>
    </row>
    <row r="78" spans="1:11" hidden="1">
      <c r="A78" s="473" t="s">
        <v>322</v>
      </c>
      <c r="B78" s="507" t="s">
        <v>323</v>
      </c>
      <c r="C78" s="507" t="s">
        <v>816</v>
      </c>
      <c r="D78" s="507" t="s">
        <v>500</v>
      </c>
      <c r="E78" s="474" t="s">
        <v>499</v>
      </c>
      <c r="F78" s="471">
        <v>2500</v>
      </c>
      <c r="G78" s="471">
        <v>900</v>
      </c>
      <c r="H78" s="471">
        <v>1600</v>
      </c>
      <c r="I78" s="471">
        <v>800</v>
      </c>
      <c r="J78" s="471">
        <v>700</v>
      </c>
      <c r="K78" s="475" t="s">
        <v>611</v>
      </c>
    </row>
    <row r="79" spans="1:11" hidden="1">
      <c r="A79" s="473" t="s">
        <v>322</v>
      </c>
      <c r="B79" s="507" t="s">
        <v>323</v>
      </c>
      <c r="C79" s="628" t="s">
        <v>816</v>
      </c>
      <c r="D79" s="628" t="s">
        <v>501</v>
      </c>
      <c r="E79" s="629" t="s">
        <v>480</v>
      </c>
      <c r="F79" s="471">
        <v>2445500</v>
      </c>
      <c r="G79" s="471">
        <v>172900</v>
      </c>
      <c r="H79" s="471">
        <v>2272600</v>
      </c>
      <c r="I79" s="471">
        <v>2149400</v>
      </c>
      <c r="J79" s="471">
        <v>119500</v>
      </c>
      <c r="K79" s="471">
        <v>3600</v>
      </c>
    </row>
    <row r="80" spans="1:11" hidden="1">
      <c r="A80" s="473" t="s">
        <v>322</v>
      </c>
      <c r="B80" s="507" t="s">
        <v>323</v>
      </c>
      <c r="C80" s="628" t="s">
        <v>816</v>
      </c>
      <c r="D80" s="628" t="s">
        <v>501</v>
      </c>
      <c r="E80" s="629" t="s">
        <v>497</v>
      </c>
      <c r="F80" s="471">
        <v>200</v>
      </c>
      <c r="G80" s="471">
        <v>200</v>
      </c>
      <c r="H80" s="471">
        <v>0</v>
      </c>
      <c r="I80" s="471">
        <v>0</v>
      </c>
      <c r="J80" s="475" t="s">
        <v>611</v>
      </c>
      <c r="K80" s="475" t="s">
        <v>611</v>
      </c>
    </row>
    <row r="81" spans="1:11" hidden="1">
      <c r="A81" s="473" t="s">
        <v>322</v>
      </c>
      <c r="B81" s="507" t="s">
        <v>323</v>
      </c>
      <c r="C81" s="628" t="s">
        <v>816</v>
      </c>
      <c r="D81" s="628" t="s">
        <v>501</v>
      </c>
      <c r="E81" s="629" t="s">
        <v>498</v>
      </c>
      <c r="F81" s="471">
        <v>281900</v>
      </c>
      <c r="G81" s="471">
        <v>163900</v>
      </c>
      <c r="H81" s="471">
        <v>118000</v>
      </c>
      <c r="I81" s="471">
        <v>60300</v>
      </c>
      <c r="J81" s="471">
        <v>56300</v>
      </c>
      <c r="K81" s="471">
        <v>1300</v>
      </c>
    </row>
    <row r="82" spans="1:11" hidden="1">
      <c r="A82" s="473" t="s">
        <v>322</v>
      </c>
      <c r="B82" s="507" t="s">
        <v>323</v>
      </c>
      <c r="C82" s="628" t="s">
        <v>816</v>
      </c>
      <c r="D82" s="628" t="s">
        <v>501</v>
      </c>
      <c r="E82" s="629" t="s">
        <v>502</v>
      </c>
      <c r="F82" s="471">
        <v>246000</v>
      </c>
      <c r="G82" s="471">
        <v>8300</v>
      </c>
      <c r="H82" s="471">
        <v>237700</v>
      </c>
      <c r="I82" s="471">
        <v>202700</v>
      </c>
      <c r="J82" s="471">
        <v>34600</v>
      </c>
      <c r="K82" s="471">
        <v>500</v>
      </c>
    </row>
    <row r="83" spans="1:11" hidden="1">
      <c r="A83" s="473" t="s">
        <v>322</v>
      </c>
      <c r="B83" s="507" t="s">
        <v>323</v>
      </c>
      <c r="C83" s="628" t="s">
        <v>816</v>
      </c>
      <c r="D83" s="628" t="s">
        <v>501</v>
      </c>
      <c r="E83" s="629" t="s">
        <v>503</v>
      </c>
      <c r="F83" s="471">
        <v>315400</v>
      </c>
      <c r="G83" s="471">
        <v>500</v>
      </c>
      <c r="H83" s="471">
        <v>314900</v>
      </c>
      <c r="I83" s="471">
        <v>299100</v>
      </c>
      <c r="J83" s="471">
        <v>15400</v>
      </c>
      <c r="K83" s="471">
        <v>400</v>
      </c>
    </row>
    <row r="84" spans="1:11" hidden="1">
      <c r="A84" s="473" t="s">
        <v>322</v>
      </c>
      <c r="B84" s="507" t="s">
        <v>323</v>
      </c>
      <c r="C84" s="628" t="s">
        <v>816</v>
      </c>
      <c r="D84" s="628" t="s">
        <v>501</v>
      </c>
      <c r="E84" s="629" t="s">
        <v>504</v>
      </c>
      <c r="F84" s="471">
        <v>684700</v>
      </c>
      <c r="G84" s="475" t="s">
        <v>611</v>
      </c>
      <c r="H84" s="471">
        <v>684700</v>
      </c>
      <c r="I84" s="471">
        <v>678600</v>
      </c>
      <c r="J84" s="471">
        <v>4600</v>
      </c>
      <c r="K84" s="471">
        <v>1400</v>
      </c>
    </row>
    <row r="85" spans="1:11" hidden="1">
      <c r="A85" s="473" t="s">
        <v>322</v>
      </c>
      <c r="B85" s="507" t="s">
        <v>323</v>
      </c>
      <c r="C85" s="628" t="s">
        <v>816</v>
      </c>
      <c r="D85" s="628" t="s">
        <v>501</v>
      </c>
      <c r="E85" s="629" t="s">
        <v>505</v>
      </c>
      <c r="F85" s="471">
        <v>256400</v>
      </c>
      <c r="G85" s="475" t="s">
        <v>611</v>
      </c>
      <c r="H85" s="471">
        <v>256400</v>
      </c>
      <c r="I85" s="471">
        <v>252500</v>
      </c>
      <c r="J85" s="471">
        <v>3900</v>
      </c>
      <c r="K85" s="475" t="s">
        <v>611</v>
      </c>
    </row>
    <row r="86" spans="1:11" hidden="1">
      <c r="A86" s="473" t="s">
        <v>322</v>
      </c>
      <c r="B86" s="507" t="s">
        <v>323</v>
      </c>
      <c r="C86" s="628" t="s">
        <v>816</v>
      </c>
      <c r="D86" s="628" t="s">
        <v>501</v>
      </c>
      <c r="E86" s="629" t="s">
        <v>506</v>
      </c>
      <c r="F86" s="471">
        <v>261200</v>
      </c>
      <c r="G86" s="475" t="s">
        <v>611</v>
      </c>
      <c r="H86" s="471">
        <v>261200</v>
      </c>
      <c r="I86" s="471">
        <v>257600</v>
      </c>
      <c r="J86" s="471">
        <v>3600</v>
      </c>
      <c r="K86" s="475" t="s">
        <v>611</v>
      </c>
    </row>
    <row r="87" spans="1:11" hidden="1">
      <c r="A87" s="473" t="s">
        <v>322</v>
      </c>
      <c r="B87" s="507" t="s">
        <v>323</v>
      </c>
      <c r="C87" s="628" t="s">
        <v>816</v>
      </c>
      <c r="D87" s="628" t="s">
        <v>501</v>
      </c>
      <c r="E87" s="629" t="s">
        <v>507</v>
      </c>
      <c r="F87" s="471">
        <v>372200</v>
      </c>
      <c r="G87" s="475" t="s">
        <v>611</v>
      </c>
      <c r="H87" s="471">
        <v>372200</v>
      </c>
      <c r="I87" s="471">
        <v>371100</v>
      </c>
      <c r="J87" s="471">
        <v>1100</v>
      </c>
      <c r="K87" s="475" t="s">
        <v>611</v>
      </c>
    </row>
    <row r="88" spans="1:11" hidden="1">
      <c r="A88" s="473" t="s">
        <v>322</v>
      </c>
      <c r="B88" s="507" t="s">
        <v>323</v>
      </c>
      <c r="C88" s="628" t="s">
        <v>816</v>
      </c>
      <c r="D88" s="628" t="s">
        <v>501</v>
      </c>
      <c r="E88" s="629" t="s">
        <v>508</v>
      </c>
      <c r="F88" s="471">
        <v>27400</v>
      </c>
      <c r="G88" s="475" t="s">
        <v>611</v>
      </c>
      <c r="H88" s="471">
        <v>27400</v>
      </c>
      <c r="I88" s="471">
        <v>27400</v>
      </c>
      <c r="J88" s="475" t="s">
        <v>611</v>
      </c>
      <c r="K88" s="475" t="s">
        <v>611</v>
      </c>
    </row>
    <row r="89" spans="1:11" hidden="1">
      <c r="A89" s="473" t="s">
        <v>322</v>
      </c>
      <c r="B89" s="507" t="s">
        <v>323</v>
      </c>
      <c r="C89" s="507" t="s">
        <v>816</v>
      </c>
      <c r="D89" s="507" t="s">
        <v>509</v>
      </c>
      <c r="E89" s="474" t="s">
        <v>480</v>
      </c>
      <c r="F89" s="471">
        <v>17700</v>
      </c>
      <c r="G89" s="471">
        <v>7300</v>
      </c>
      <c r="H89" s="471">
        <v>10400</v>
      </c>
      <c r="I89" s="471">
        <v>7500</v>
      </c>
      <c r="J89" s="471">
        <v>2900</v>
      </c>
      <c r="K89" s="471">
        <v>0</v>
      </c>
    </row>
    <row r="90" spans="1:11" hidden="1">
      <c r="A90" s="473" t="s">
        <v>322</v>
      </c>
      <c r="B90" s="507" t="s">
        <v>323</v>
      </c>
      <c r="C90" s="507" t="s">
        <v>817</v>
      </c>
      <c r="D90" s="507" t="s">
        <v>304</v>
      </c>
      <c r="E90" s="474" t="s">
        <v>480</v>
      </c>
      <c r="F90" s="471">
        <v>8921800</v>
      </c>
      <c r="G90" s="471">
        <v>4600900</v>
      </c>
      <c r="H90" s="471">
        <v>4320900</v>
      </c>
      <c r="I90" s="471">
        <v>3509000</v>
      </c>
      <c r="J90" s="471">
        <v>794100</v>
      </c>
      <c r="K90" s="471">
        <v>17800</v>
      </c>
    </row>
    <row r="91" spans="1:11" hidden="1">
      <c r="A91" s="473" t="s">
        <v>322</v>
      </c>
      <c r="B91" s="507" t="s">
        <v>323</v>
      </c>
      <c r="C91" s="507" t="s">
        <v>817</v>
      </c>
      <c r="D91" s="507" t="s">
        <v>496</v>
      </c>
      <c r="E91" s="474" t="s">
        <v>480</v>
      </c>
      <c r="F91" s="471">
        <v>4659000</v>
      </c>
      <c r="G91" s="471">
        <v>4053600</v>
      </c>
      <c r="H91" s="471">
        <v>605400</v>
      </c>
      <c r="I91" s="471">
        <v>268000</v>
      </c>
      <c r="J91" s="471">
        <v>325600</v>
      </c>
      <c r="K91" s="471">
        <v>11700</v>
      </c>
    </row>
    <row r="92" spans="1:11" hidden="1">
      <c r="A92" s="473" t="s">
        <v>322</v>
      </c>
      <c r="B92" s="507" t="s">
        <v>323</v>
      </c>
      <c r="C92" s="507" t="s">
        <v>817</v>
      </c>
      <c r="D92" s="507" t="s">
        <v>496</v>
      </c>
      <c r="E92" s="474" t="s">
        <v>497</v>
      </c>
      <c r="F92" s="471">
        <v>472900</v>
      </c>
      <c r="G92" s="471">
        <v>436400</v>
      </c>
      <c r="H92" s="471">
        <v>36500</v>
      </c>
      <c r="I92" s="471">
        <v>24600</v>
      </c>
      <c r="J92" s="471">
        <v>9800</v>
      </c>
      <c r="K92" s="471">
        <v>2100</v>
      </c>
    </row>
    <row r="93" spans="1:11" hidden="1">
      <c r="A93" s="473" t="s">
        <v>322</v>
      </c>
      <c r="B93" s="507" t="s">
        <v>323</v>
      </c>
      <c r="C93" s="507" t="s">
        <v>817</v>
      </c>
      <c r="D93" s="507" t="s">
        <v>496</v>
      </c>
      <c r="E93" s="474" t="s">
        <v>498</v>
      </c>
      <c r="F93" s="471">
        <v>4027700</v>
      </c>
      <c r="G93" s="471">
        <v>3532600</v>
      </c>
      <c r="H93" s="471">
        <v>495100</v>
      </c>
      <c r="I93" s="471">
        <v>208000</v>
      </c>
      <c r="J93" s="471">
        <v>278100</v>
      </c>
      <c r="K93" s="471">
        <v>9000</v>
      </c>
    </row>
    <row r="94" spans="1:11" hidden="1">
      <c r="A94" s="473" t="s">
        <v>322</v>
      </c>
      <c r="B94" s="507" t="s">
        <v>323</v>
      </c>
      <c r="C94" s="507" t="s">
        <v>817</v>
      </c>
      <c r="D94" s="507" t="s">
        <v>496</v>
      </c>
      <c r="E94" s="474" t="s">
        <v>499</v>
      </c>
      <c r="F94" s="471">
        <v>158400</v>
      </c>
      <c r="G94" s="471">
        <v>84600</v>
      </c>
      <c r="H94" s="471">
        <v>73800</v>
      </c>
      <c r="I94" s="471">
        <v>35400</v>
      </c>
      <c r="J94" s="471">
        <v>37800</v>
      </c>
      <c r="K94" s="471">
        <v>600</v>
      </c>
    </row>
    <row r="95" spans="1:11" hidden="1">
      <c r="A95" s="473" t="s">
        <v>322</v>
      </c>
      <c r="B95" s="507" t="s">
        <v>323</v>
      </c>
      <c r="C95" s="507" t="s">
        <v>817</v>
      </c>
      <c r="D95" s="507" t="s">
        <v>500</v>
      </c>
      <c r="E95" s="474" t="s">
        <v>480</v>
      </c>
      <c r="F95" s="471">
        <v>111100</v>
      </c>
      <c r="G95" s="471">
        <v>73200</v>
      </c>
      <c r="H95" s="471">
        <v>37900</v>
      </c>
      <c r="I95" s="471">
        <v>26400</v>
      </c>
      <c r="J95" s="471">
        <v>9300</v>
      </c>
      <c r="K95" s="471">
        <v>2200</v>
      </c>
    </row>
    <row r="96" spans="1:11" hidden="1">
      <c r="A96" s="473" t="s">
        <v>322</v>
      </c>
      <c r="B96" s="507" t="s">
        <v>323</v>
      </c>
      <c r="C96" s="507" t="s">
        <v>817</v>
      </c>
      <c r="D96" s="507" t="s">
        <v>500</v>
      </c>
      <c r="E96" s="474" t="s">
        <v>497</v>
      </c>
      <c r="F96" s="471">
        <v>23400</v>
      </c>
      <c r="G96" s="471">
        <v>17400</v>
      </c>
      <c r="H96" s="471">
        <v>6000</v>
      </c>
      <c r="I96" s="471">
        <v>3800</v>
      </c>
      <c r="J96" s="471">
        <v>700</v>
      </c>
      <c r="K96" s="471">
        <v>1500</v>
      </c>
    </row>
    <row r="97" spans="1:11" hidden="1">
      <c r="A97" s="473" t="s">
        <v>322</v>
      </c>
      <c r="B97" s="507" t="s">
        <v>323</v>
      </c>
      <c r="C97" s="507" t="s">
        <v>817</v>
      </c>
      <c r="D97" s="507" t="s">
        <v>500</v>
      </c>
      <c r="E97" s="474" t="s">
        <v>498</v>
      </c>
      <c r="F97" s="471">
        <v>83300</v>
      </c>
      <c r="G97" s="471">
        <v>54300</v>
      </c>
      <c r="H97" s="471">
        <v>29100</v>
      </c>
      <c r="I97" s="471">
        <v>20700</v>
      </c>
      <c r="J97" s="471">
        <v>7700</v>
      </c>
      <c r="K97" s="471">
        <v>800</v>
      </c>
    </row>
    <row r="98" spans="1:11" hidden="1">
      <c r="A98" s="473" t="s">
        <v>322</v>
      </c>
      <c r="B98" s="507" t="s">
        <v>323</v>
      </c>
      <c r="C98" s="507" t="s">
        <v>817</v>
      </c>
      <c r="D98" s="507" t="s">
        <v>500</v>
      </c>
      <c r="E98" s="474" t="s">
        <v>499</v>
      </c>
      <c r="F98" s="471">
        <v>4400</v>
      </c>
      <c r="G98" s="471">
        <v>1500</v>
      </c>
      <c r="H98" s="471">
        <v>2900</v>
      </c>
      <c r="I98" s="471">
        <v>2000</v>
      </c>
      <c r="J98" s="471">
        <v>900</v>
      </c>
      <c r="K98" s="471">
        <v>0</v>
      </c>
    </row>
    <row r="99" spans="1:11" hidden="1">
      <c r="A99" s="473" t="s">
        <v>322</v>
      </c>
      <c r="B99" s="507" t="s">
        <v>323</v>
      </c>
      <c r="C99" s="628" t="s">
        <v>817</v>
      </c>
      <c r="D99" s="628" t="s">
        <v>501</v>
      </c>
      <c r="E99" s="629" t="s">
        <v>480</v>
      </c>
      <c r="F99" s="471">
        <v>4131800</v>
      </c>
      <c r="G99" s="471">
        <v>467700</v>
      </c>
      <c r="H99" s="471">
        <v>3664100</v>
      </c>
      <c r="I99" s="471">
        <v>3206400</v>
      </c>
      <c r="J99" s="471">
        <v>453900</v>
      </c>
      <c r="K99" s="471">
        <v>3800</v>
      </c>
    </row>
    <row r="100" spans="1:11" hidden="1">
      <c r="A100" s="473" t="s">
        <v>322</v>
      </c>
      <c r="B100" s="507" t="s">
        <v>323</v>
      </c>
      <c r="C100" s="628" t="s">
        <v>817</v>
      </c>
      <c r="D100" s="628" t="s">
        <v>501</v>
      </c>
      <c r="E100" s="629" t="s">
        <v>497</v>
      </c>
      <c r="F100" s="471">
        <v>100</v>
      </c>
      <c r="G100" s="471">
        <v>100</v>
      </c>
      <c r="H100" s="471">
        <v>0</v>
      </c>
      <c r="I100" s="475" t="s">
        <v>611</v>
      </c>
      <c r="J100" s="471">
        <v>0</v>
      </c>
      <c r="K100" s="475" t="s">
        <v>611</v>
      </c>
    </row>
    <row r="101" spans="1:11" hidden="1">
      <c r="A101" s="473" t="s">
        <v>322</v>
      </c>
      <c r="B101" s="507" t="s">
        <v>323</v>
      </c>
      <c r="C101" s="628" t="s">
        <v>817</v>
      </c>
      <c r="D101" s="628" t="s">
        <v>501</v>
      </c>
      <c r="E101" s="629" t="s">
        <v>498</v>
      </c>
      <c r="F101" s="471">
        <v>853600</v>
      </c>
      <c r="G101" s="471">
        <v>438700</v>
      </c>
      <c r="H101" s="471">
        <v>414900</v>
      </c>
      <c r="I101" s="471">
        <v>172600</v>
      </c>
      <c r="J101" s="471">
        <v>240100</v>
      </c>
      <c r="K101" s="471">
        <v>2300</v>
      </c>
    </row>
    <row r="102" spans="1:11" hidden="1">
      <c r="A102" s="473" t="s">
        <v>322</v>
      </c>
      <c r="B102" s="507" t="s">
        <v>323</v>
      </c>
      <c r="C102" s="628" t="s">
        <v>817</v>
      </c>
      <c r="D102" s="628" t="s">
        <v>501</v>
      </c>
      <c r="E102" s="629" t="s">
        <v>502</v>
      </c>
      <c r="F102" s="471">
        <v>702400</v>
      </c>
      <c r="G102" s="471">
        <v>28600</v>
      </c>
      <c r="H102" s="471">
        <v>673800</v>
      </c>
      <c r="I102" s="471">
        <v>534600</v>
      </c>
      <c r="J102" s="471">
        <v>138700</v>
      </c>
      <c r="K102" s="471">
        <v>400</v>
      </c>
    </row>
    <row r="103" spans="1:11" hidden="1">
      <c r="A103" s="473" t="s">
        <v>322</v>
      </c>
      <c r="B103" s="507" t="s">
        <v>323</v>
      </c>
      <c r="C103" s="628" t="s">
        <v>817</v>
      </c>
      <c r="D103" s="628" t="s">
        <v>501</v>
      </c>
      <c r="E103" s="629" t="s">
        <v>503</v>
      </c>
      <c r="F103" s="471">
        <v>604700</v>
      </c>
      <c r="G103" s="471">
        <v>100</v>
      </c>
      <c r="H103" s="471">
        <v>604600</v>
      </c>
      <c r="I103" s="471">
        <v>558800</v>
      </c>
      <c r="J103" s="471">
        <v>45400</v>
      </c>
      <c r="K103" s="471">
        <v>400</v>
      </c>
    </row>
    <row r="104" spans="1:11" hidden="1">
      <c r="A104" s="473" t="s">
        <v>322</v>
      </c>
      <c r="B104" s="507" t="s">
        <v>323</v>
      </c>
      <c r="C104" s="628" t="s">
        <v>817</v>
      </c>
      <c r="D104" s="628" t="s">
        <v>501</v>
      </c>
      <c r="E104" s="629" t="s">
        <v>504</v>
      </c>
      <c r="F104" s="471">
        <v>611800</v>
      </c>
      <c r="G104" s="471">
        <v>100</v>
      </c>
      <c r="H104" s="471">
        <v>611700</v>
      </c>
      <c r="I104" s="471">
        <v>595100</v>
      </c>
      <c r="J104" s="471">
        <v>15900</v>
      </c>
      <c r="K104" s="471">
        <v>700</v>
      </c>
    </row>
    <row r="105" spans="1:11" hidden="1">
      <c r="A105" s="473" t="s">
        <v>322</v>
      </c>
      <c r="B105" s="507" t="s">
        <v>323</v>
      </c>
      <c r="C105" s="628" t="s">
        <v>817</v>
      </c>
      <c r="D105" s="628" t="s">
        <v>501</v>
      </c>
      <c r="E105" s="629" t="s">
        <v>505</v>
      </c>
      <c r="F105" s="471">
        <v>459700</v>
      </c>
      <c r="G105" s="475" t="s">
        <v>611</v>
      </c>
      <c r="H105" s="471">
        <v>459700</v>
      </c>
      <c r="I105" s="471">
        <v>451800</v>
      </c>
      <c r="J105" s="471">
        <v>8000</v>
      </c>
      <c r="K105" s="475" t="s">
        <v>611</v>
      </c>
    </row>
    <row r="106" spans="1:11" hidden="1">
      <c r="A106" s="473" t="s">
        <v>322</v>
      </c>
      <c r="B106" s="507" t="s">
        <v>323</v>
      </c>
      <c r="C106" s="628" t="s">
        <v>817</v>
      </c>
      <c r="D106" s="628" t="s">
        <v>501</v>
      </c>
      <c r="E106" s="629" t="s">
        <v>506</v>
      </c>
      <c r="F106" s="471">
        <v>429000</v>
      </c>
      <c r="G106" s="475" t="s">
        <v>611</v>
      </c>
      <c r="H106" s="471">
        <v>429000</v>
      </c>
      <c r="I106" s="471">
        <v>423400</v>
      </c>
      <c r="J106" s="471">
        <v>5600</v>
      </c>
      <c r="K106" s="475" t="s">
        <v>611</v>
      </c>
    </row>
    <row r="107" spans="1:11" hidden="1">
      <c r="A107" s="473" t="s">
        <v>322</v>
      </c>
      <c r="B107" s="507" t="s">
        <v>323</v>
      </c>
      <c r="C107" s="628" t="s">
        <v>817</v>
      </c>
      <c r="D107" s="628" t="s">
        <v>501</v>
      </c>
      <c r="E107" s="629" t="s">
        <v>507</v>
      </c>
      <c r="F107" s="471">
        <v>405000</v>
      </c>
      <c r="G107" s="475" t="s">
        <v>611</v>
      </c>
      <c r="H107" s="471">
        <v>405000</v>
      </c>
      <c r="I107" s="471">
        <v>404800</v>
      </c>
      <c r="J107" s="471">
        <v>200</v>
      </c>
      <c r="K107" s="475" t="s">
        <v>611</v>
      </c>
    </row>
    <row r="108" spans="1:11" hidden="1">
      <c r="A108" s="473" t="s">
        <v>322</v>
      </c>
      <c r="B108" s="507" t="s">
        <v>323</v>
      </c>
      <c r="C108" s="628" t="s">
        <v>817</v>
      </c>
      <c r="D108" s="628" t="s">
        <v>501</v>
      </c>
      <c r="E108" s="629" t="s">
        <v>508</v>
      </c>
      <c r="F108" s="471">
        <v>65300</v>
      </c>
      <c r="G108" s="475" t="s">
        <v>611</v>
      </c>
      <c r="H108" s="471">
        <v>65300</v>
      </c>
      <c r="I108" s="471">
        <v>65300</v>
      </c>
      <c r="J108" s="475" t="s">
        <v>611</v>
      </c>
      <c r="K108" s="475" t="s">
        <v>611</v>
      </c>
    </row>
    <row r="109" spans="1:11" hidden="1">
      <c r="A109" s="473" t="s">
        <v>322</v>
      </c>
      <c r="B109" s="507" t="s">
        <v>323</v>
      </c>
      <c r="C109" s="507" t="s">
        <v>817</v>
      </c>
      <c r="D109" s="507" t="s">
        <v>509</v>
      </c>
      <c r="E109" s="474" t="s">
        <v>480</v>
      </c>
      <c r="F109" s="471">
        <v>20000</v>
      </c>
      <c r="G109" s="471">
        <v>6500</v>
      </c>
      <c r="H109" s="471">
        <v>13500</v>
      </c>
      <c r="I109" s="471">
        <v>8200</v>
      </c>
      <c r="J109" s="471">
        <v>5300</v>
      </c>
      <c r="K109" s="471">
        <v>100</v>
      </c>
    </row>
    <row r="110" spans="1:11" hidden="1">
      <c r="A110" s="473" t="s">
        <v>322</v>
      </c>
      <c r="B110" s="507" t="s">
        <v>323</v>
      </c>
      <c r="C110" s="507" t="s">
        <v>818</v>
      </c>
      <c r="D110" s="507" t="s">
        <v>304</v>
      </c>
      <c r="E110" s="474" t="s">
        <v>480</v>
      </c>
      <c r="F110" s="471">
        <v>10470700</v>
      </c>
      <c r="G110" s="471">
        <v>5016600</v>
      </c>
      <c r="H110" s="471">
        <v>5454100</v>
      </c>
      <c r="I110" s="471">
        <v>4265100</v>
      </c>
      <c r="J110" s="471">
        <v>1173600</v>
      </c>
      <c r="K110" s="471">
        <v>15500</v>
      </c>
    </row>
    <row r="111" spans="1:11" hidden="1">
      <c r="A111" s="473" t="s">
        <v>322</v>
      </c>
      <c r="B111" s="507" t="s">
        <v>323</v>
      </c>
      <c r="C111" s="507" t="s">
        <v>818</v>
      </c>
      <c r="D111" s="507" t="s">
        <v>496</v>
      </c>
      <c r="E111" s="474" t="s">
        <v>480</v>
      </c>
      <c r="F111" s="471">
        <v>5124500</v>
      </c>
      <c r="G111" s="471">
        <v>4333400</v>
      </c>
      <c r="H111" s="471">
        <v>791100</v>
      </c>
      <c r="I111" s="471">
        <v>302500</v>
      </c>
      <c r="J111" s="471">
        <v>478000</v>
      </c>
      <c r="K111" s="471">
        <v>10600</v>
      </c>
    </row>
    <row r="112" spans="1:11" hidden="1">
      <c r="A112" s="473" t="s">
        <v>322</v>
      </c>
      <c r="B112" s="507" t="s">
        <v>323</v>
      </c>
      <c r="C112" s="507" t="s">
        <v>818</v>
      </c>
      <c r="D112" s="507" t="s">
        <v>496</v>
      </c>
      <c r="E112" s="474" t="s">
        <v>497</v>
      </c>
      <c r="F112" s="471">
        <v>374900</v>
      </c>
      <c r="G112" s="471">
        <v>341000</v>
      </c>
      <c r="H112" s="471">
        <v>34000</v>
      </c>
      <c r="I112" s="471">
        <v>20900</v>
      </c>
      <c r="J112" s="471">
        <v>11800</v>
      </c>
      <c r="K112" s="471">
        <v>1300</v>
      </c>
    </row>
    <row r="113" spans="1:11" hidden="1">
      <c r="A113" s="473" t="s">
        <v>322</v>
      </c>
      <c r="B113" s="507" t="s">
        <v>323</v>
      </c>
      <c r="C113" s="507" t="s">
        <v>818</v>
      </c>
      <c r="D113" s="507" t="s">
        <v>496</v>
      </c>
      <c r="E113" s="474" t="s">
        <v>498</v>
      </c>
      <c r="F113" s="471">
        <v>4476100</v>
      </c>
      <c r="G113" s="471">
        <v>3817000</v>
      </c>
      <c r="H113" s="471">
        <v>659100</v>
      </c>
      <c r="I113" s="471">
        <v>239800</v>
      </c>
      <c r="J113" s="471">
        <v>410600</v>
      </c>
      <c r="K113" s="471">
        <v>8700</v>
      </c>
    </row>
    <row r="114" spans="1:11" hidden="1">
      <c r="A114" s="473" t="s">
        <v>322</v>
      </c>
      <c r="B114" s="507" t="s">
        <v>323</v>
      </c>
      <c r="C114" s="507" t="s">
        <v>818</v>
      </c>
      <c r="D114" s="507" t="s">
        <v>496</v>
      </c>
      <c r="E114" s="474" t="s">
        <v>499</v>
      </c>
      <c r="F114" s="471">
        <v>273400</v>
      </c>
      <c r="G114" s="471">
        <v>175400</v>
      </c>
      <c r="H114" s="471">
        <v>98100</v>
      </c>
      <c r="I114" s="471">
        <v>41800</v>
      </c>
      <c r="J114" s="471">
        <v>55600</v>
      </c>
      <c r="K114" s="471">
        <v>600</v>
      </c>
    </row>
    <row r="115" spans="1:11" hidden="1">
      <c r="A115" s="473" t="s">
        <v>322</v>
      </c>
      <c r="B115" s="507" t="s">
        <v>323</v>
      </c>
      <c r="C115" s="507" t="s">
        <v>818</v>
      </c>
      <c r="D115" s="507" t="s">
        <v>500</v>
      </c>
      <c r="E115" s="474" t="s">
        <v>480</v>
      </c>
      <c r="F115" s="471">
        <v>113900</v>
      </c>
      <c r="G115" s="471">
        <v>79000</v>
      </c>
      <c r="H115" s="471">
        <v>34800</v>
      </c>
      <c r="I115" s="471">
        <v>18100</v>
      </c>
      <c r="J115" s="471">
        <v>16100</v>
      </c>
      <c r="K115" s="471">
        <v>700</v>
      </c>
    </row>
    <row r="116" spans="1:11" hidden="1">
      <c r="A116" s="473" t="s">
        <v>322</v>
      </c>
      <c r="B116" s="507" t="s">
        <v>323</v>
      </c>
      <c r="C116" s="507" t="s">
        <v>818</v>
      </c>
      <c r="D116" s="507" t="s">
        <v>500</v>
      </c>
      <c r="E116" s="474" t="s">
        <v>497</v>
      </c>
      <c r="F116" s="471">
        <v>15500</v>
      </c>
      <c r="G116" s="471">
        <v>12100</v>
      </c>
      <c r="H116" s="471">
        <v>3400</v>
      </c>
      <c r="I116" s="471">
        <v>2200</v>
      </c>
      <c r="J116" s="471">
        <v>800</v>
      </c>
      <c r="K116" s="471">
        <v>400</v>
      </c>
    </row>
    <row r="117" spans="1:11" hidden="1">
      <c r="A117" s="473" t="s">
        <v>322</v>
      </c>
      <c r="B117" s="507" t="s">
        <v>323</v>
      </c>
      <c r="C117" s="507" t="s">
        <v>818</v>
      </c>
      <c r="D117" s="507" t="s">
        <v>500</v>
      </c>
      <c r="E117" s="474" t="s">
        <v>498</v>
      </c>
      <c r="F117" s="471">
        <v>94000</v>
      </c>
      <c r="G117" s="471">
        <v>64400</v>
      </c>
      <c r="H117" s="471">
        <v>29600</v>
      </c>
      <c r="I117" s="471">
        <v>14600</v>
      </c>
      <c r="J117" s="471">
        <v>14700</v>
      </c>
      <c r="K117" s="471">
        <v>300</v>
      </c>
    </row>
    <row r="118" spans="1:11" hidden="1">
      <c r="A118" s="473" t="s">
        <v>322</v>
      </c>
      <c r="B118" s="507" t="s">
        <v>323</v>
      </c>
      <c r="C118" s="507" t="s">
        <v>818</v>
      </c>
      <c r="D118" s="507" t="s">
        <v>500</v>
      </c>
      <c r="E118" s="474" t="s">
        <v>499</v>
      </c>
      <c r="F118" s="471">
        <v>4400</v>
      </c>
      <c r="G118" s="471">
        <v>2600</v>
      </c>
      <c r="H118" s="471">
        <v>1800</v>
      </c>
      <c r="I118" s="471">
        <v>1200</v>
      </c>
      <c r="J118" s="471">
        <v>600</v>
      </c>
      <c r="K118" s="475" t="s">
        <v>611</v>
      </c>
    </row>
    <row r="119" spans="1:11" hidden="1">
      <c r="A119" s="473" t="s">
        <v>322</v>
      </c>
      <c r="B119" s="507" t="s">
        <v>323</v>
      </c>
      <c r="C119" s="628" t="s">
        <v>818</v>
      </c>
      <c r="D119" s="628" t="s">
        <v>501</v>
      </c>
      <c r="E119" s="629" t="s">
        <v>480</v>
      </c>
      <c r="F119" s="471">
        <v>5217100</v>
      </c>
      <c r="G119" s="471">
        <v>598700</v>
      </c>
      <c r="H119" s="471">
        <v>4618400</v>
      </c>
      <c r="I119" s="471">
        <v>3938900</v>
      </c>
      <c r="J119" s="471">
        <v>675400</v>
      </c>
      <c r="K119" s="471">
        <v>4100</v>
      </c>
    </row>
    <row r="120" spans="1:11" hidden="1">
      <c r="A120" s="473" t="s">
        <v>322</v>
      </c>
      <c r="B120" s="507" t="s">
        <v>323</v>
      </c>
      <c r="C120" s="628" t="s">
        <v>818</v>
      </c>
      <c r="D120" s="628" t="s">
        <v>501</v>
      </c>
      <c r="E120" s="629" t="s">
        <v>497</v>
      </c>
      <c r="F120" s="471">
        <v>500</v>
      </c>
      <c r="G120" s="471">
        <v>200</v>
      </c>
      <c r="H120" s="471">
        <v>300</v>
      </c>
      <c r="I120" s="471">
        <v>200</v>
      </c>
      <c r="J120" s="471">
        <v>0</v>
      </c>
      <c r="K120" s="475" t="s">
        <v>611</v>
      </c>
    </row>
    <row r="121" spans="1:11" hidden="1">
      <c r="A121" s="473" t="s">
        <v>322</v>
      </c>
      <c r="B121" s="507" t="s">
        <v>323</v>
      </c>
      <c r="C121" s="628" t="s">
        <v>818</v>
      </c>
      <c r="D121" s="628" t="s">
        <v>501</v>
      </c>
      <c r="E121" s="629" t="s">
        <v>498</v>
      </c>
      <c r="F121" s="471">
        <v>1246000</v>
      </c>
      <c r="G121" s="471">
        <v>559500</v>
      </c>
      <c r="H121" s="471">
        <v>686500</v>
      </c>
      <c r="I121" s="471">
        <v>269800</v>
      </c>
      <c r="J121" s="471">
        <v>414100</v>
      </c>
      <c r="K121" s="471">
        <v>2600</v>
      </c>
    </row>
    <row r="122" spans="1:11" hidden="1">
      <c r="A122" s="473" t="s">
        <v>322</v>
      </c>
      <c r="B122" s="507" t="s">
        <v>323</v>
      </c>
      <c r="C122" s="628" t="s">
        <v>818</v>
      </c>
      <c r="D122" s="628" t="s">
        <v>501</v>
      </c>
      <c r="E122" s="629" t="s">
        <v>502</v>
      </c>
      <c r="F122" s="471">
        <v>826100</v>
      </c>
      <c r="G122" s="471">
        <v>38500</v>
      </c>
      <c r="H122" s="471">
        <v>787600</v>
      </c>
      <c r="I122" s="471">
        <v>608200</v>
      </c>
      <c r="J122" s="471">
        <v>178500</v>
      </c>
      <c r="K122" s="471">
        <v>900</v>
      </c>
    </row>
    <row r="123" spans="1:11" hidden="1">
      <c r="A123" s="473" t="s">
        <v>322</v>
      </c>
      <c r="B123" s="507" t="s">
        <v>323</v>
      </c>
      <c r="C123" s="628" t="s">
        <v>818</v>
      </c>
      <c r="D123" s="628" t="s">
        <v>501</v>
      </c>
      <c r="E123" s="629" t="s">
        <v>503</v>
      </c>
      <c r="F123" s="471">
        <v>546000</v>
      </c>
      <c r="G123" s="471">
        <v>500</v>
      </c>
      <c r="H123" s="471">
        <v>545500</v>
      </c>
      <c r="I123" s="471">
        <v>501000</v>
      </c>
      <c r="J123" s="471">
        <v>44200</v>
      </c>
      <c r="K123" s="471">
        <v>200</v>
      </c>
    </row>
    <row r="124" spans="1:11" hidden="1">
      <c r="A124" s="473" t="s">
        <v>322</v>
      </c>
      <c r="B124" s="507" t="s">
        <v>323</v>
      </c>
      <c r="C124" s="628" t="s">
        <v>818</v>
      </c>
      <c r="D124" s="628" t="s">
        <v>501</v>
      </c>
      <c r="E124" s="629" t="s">
        <v>504</v>
      </c>
      <c r="F124" s="471">
        <v>496900</v>
      </c>
      <c r="G124" s="475" t="s">
        <v>611</v>
      </c>
      <c r="H124" s="471">
        <v>496900</v>
      </c>
      <c r="I124" s="471">
        <v>480000</v>
      </c>
      <c r="J124" s="471">
        <v>16500</v>
      </c>
      <c r="K124" s="471">
        <v>400</v>
      </c>
    </row>
    <row r="125" spans="1:11" hidden="1">
      <c r="A125" s="473" t="s">
        <v>322</v>
      </c>
      <c r="B125" s="507" t="s">
        <v>323</v>
      </c>
      <c r="C125" s="628" t="s">
        <v>818</v>
      </c>
      <c r="D125" s="628" t="s">
        <v>501</v>
      </c>
      <c r="E125" s="629" t="s">
        <v>505</v>
      </c>
      <c r="F125" s="471">
        <v>679800</v>
      </c>
      <c r="G125" s="475" t="s">
        <v>611</v>
      </c>
      <c r="H125" s="471">
        <v>679800</v>
      </c>
      <c r="I125" s="471">
        <v>667100</v>
      </c>
      <c r="J125" s="471">
        <v>12700</v>
      </c>
      <c r="K125" s="475" t="s">
        <v>611</v>
      </c>
    </row>
    <row r="126" spans="1:11" hidden="1">
      <c r="A126" s="473" t="s">
        <v>322</v>
      </c>
      <c r="B126" s="507" t="s">
        <v>323</v>
      </c>
      <c r="C126" s="628" t="s">
        <v>818</v>
      </c>
      <c r="D126" s="628" t="s">
        <v>501</v>
      </c>
      <c r="E126" s="629" t="s">
        <v>506</v>
      </c>
      <c r="F126" s="471">
        <v>660900</v>
      </c>
      <c r="G126" s="475" t="s">
        <v>611</v>
      </c>
      <c r="H126" s="471">
        <v>660900</v>
      </c>
      <c r="I126" s="471">
        <v>652800</v>
      </c>
      <c r="J126" s="471">
        <v>8200</v>
      </c>
      <c r="K126" s="475" t="s">
        <v>611</v>
      </c>
    </row>
    <row r="127" spans="1:11" hidden="1">
      <c r="A127" s="473" t="s">
        <v>322</v>
      </c>
      <c r="B127" s="507" t="s">
        <v>323</v>
      </c>
      <c r="C127" s="628" t="s">
        <v>818</v>
      </c>
      <c r="D127" s="628" t="s">
        <v>501</v>
      </c>
      <c r="E127" s="629" t="s">
        <v>507</v>
      </c>
      <c r="F127" s="471">
        <v>611400</v>
      </c>
      <c r="G127" s="475" t="s">
        <v>611</v>
      </c>
      <c r="H127" s="471">
        <v>611400</v>
      </c>
      <c r="I127" s="471">
        <v>610500</v>
      </c>
      <c r="J127" s="471">
        <v>800</v>
      </c>
      <c r="K127" s="475" t="s">
        <v>611</v>
      </c>
    </row>
    <row r="128" spans="1:11" hidden="1">
      <c r="A128" s="473" t="s">
        <v>322</v>
      </c>
      <c r="B128" s="507" t="s">
        <v>323</v>
      </c>
      <c r="C128" s="628" t="s">
        <v>818</v>
      </c>
      <c r="D128" s="628" t="s">
        <v>501</v>
      </c>
      <c r="E128" s="629" t="s">
        <v>508</v>
      </c>
      <c r="F128" s="471">
        <v>149500</v>
      </c>
      <c r="G128" s="475" t="s">
        <v>611</v>
      </c>
      <c r="H128" s="471">
        <v>149500</v>
      </c>
      <c r="I128" s="471">
        <v>149200</v>
      </c>
      <c r="J128" s="471">
        <v>300</v>
      </c>
      <c r="K128" s="475" t="s">
        <v>611</v>
      </c>
    </row>
    <row r="129" spans="1:11" hidden="1">
      <c r="A129" s="473" t="s">
        <v>322</v>
      </c>
      <c r="B129" s="507" t="s">
        <v>323</v>
      </c>
      <c r="C129" s="507" t="s">
        <v>818</v>
      </c>
      <c r="D129" s="507" t="s">
        <v>509</v>
      </c>
      <c r="E129" s="474" t="s">
        <v>480</v>
      </c>
      <c r="F129" s="471">
        <v>15200</v>
      </c>
      <c r="G129" s="471">
        <v>5500</v>
      </c>
      <c r="H129" s="471">
        <v>9700</v>
      </c>
      <c r="I129" s="471">
        <v>5500</v>
      </c>
      <c r="J129" s="471">
        <v>4100</v>
      </c>
      <c r="K129" s="471">
        <v>100</v>
      </c>
    </row>
    <row r="130" spans="1:11" hidden="1">
      <c r="A130" s="473" t="s">
        <v>322</v>
      </c>
      <c r="B130" s="507" t="s">
        <v>323</v>
      </c>
      <c r="C130" s="507" t="s">
        <v>819</v>
      </c>
      <c r="D130" s="507" t="s">
        <v>304</v>
      </c>
      <c r="E130" s="474" t="s">
        <v>480</v>
      </c>
      <c r="F130" s="471">
        <v>5201100</v>
      </c>
      <c r="G130" s="471">
        <v>2431800</v>
      </c>
      <c r="H130" s="471">
        <v>2769300</v>
      </c>
      <c r="I130" s="471">
        <v>2213600</v>
      </c>
      <c r="J130" s="471">
        <v>549400</v>
      </c>
      <c r="K130" s="471">
        <v>6300</v>
      </c>
    </row>
    <row r="131" spans="1:11" hidden="1">
      <c r="A131" s="473" t="s">
        <v>322</v>
      </c>
      <c r="B131" s="507" t="s">
        <v>323</v>
      </c>
      <c r="C131" s="507" t="s">
        <v>819</v>
      </c>
      <c r="D131" s="507" t="s">
        <v>496</v>
      </c>
      <c r="E131" s="474" t="s">
        <v>480</v>
      </c>
      <c r="F131" s="471">
        <v>2434900</v>
      </c>
      <c r="G131" s="471">
        <v>2084500</v>
      </c>
      <c r="H131" s="471">
        <v>350400</v>
      </c>
      <c r="I131" s="471">
        <v>143300</v>
      </c>
      <c r="J131" s="471">
        <v>202700</v>
      </c>
      <c r="K131" s="471">
        <v>4400</v>
      </c>
    </row>
    <row r="132" spans="1:11" hidden="1">
      <c r="A132" s="473" t="s">
        <v>322</v>
      </c>
      <c r="B132" s="507" t="s">
        <v>323</v>
      </c>
      <c r="C132" s="507" t="s">
        <v>819</v>
      </c>
      <c r="D132" s="507" t="s">
        <v>496</v>
      </c>
      <c r="E132" s="474" t="s">
        <v>497</v>
      </c>
      <c r="F132" s="471">
        <v>178400</v>
      </c>
      <c r="G132" s="471">
        <v>161400</v>
      </c>
      <c r="H132" s="471">
        <v>16900</v>
      </c>
      <c r="I132" s="471">
        <v>10000</v>
      </c>
      <c r="J132" s="471">
        <v>6200</v>
      </c>
      <c r="K132" s="471">
        <v>700</v>
      </c>
    </row>
    <row r="133" spans="1:11" hidden="1">
      <c r="A133" s="473" t="s">
        <v>322</v>
      </c>
      <c r="B133" s="507" t="s">
        <v>323</v>
      </c>
      <c r="C133" s="507" t="s">
        <v>819</v>
      </c>
      <c r="D133" s="507" t="s">
        <v>496</v>
      </c>
      <c r="E133" s="474" t="s">
        <v>498</v>
      </c>
      <c r="F133" s="471">
        <v>2120500</v>
      </c>
      <c r="G133" s="471">
        <v>1834300</v>
      </c>
      <c r="H133" s="471">
        <v>286200</v>
      </c>
      <c r="I133" s="471">
        <v>114200</v>
      </c>
      <c r="J133" s="471">
        <v>168400</v>
      </c>
      <c r="K133" s="471">
        <v>3500</v>
      </c>
    </row>
    <row r="134" spans="1:11" hidden="1">
      <c r="A134" s="473" t="s">
        <v>322</v>
      </c>
      <c r="B134" s="507" t="s">
        <v>323</v>
      </c>
      <c r="C134" s="507" t="s">
        <v>819</v>
      </c>
      <c r="D134" s="507" t="s">
        <v>496</v>
      </c>
      <c r="E134" s="474" t="s">
        <v>499</v>
      </c>
      <c r="F134" s="471">
        <v>136100</v>
      </c>
      <c r="G134" s="471">
        <v>88700</v>
      </c>
      <c r="H134" s="471">
        <v>47300</v>
      </c>
      <c r="I134" s="471">
        <v>19000</v>
      </c>
      <c r="J134" s="471">
        <v>28100</v>
      </c>
      <c r="K134" s="471">
        <v>200</v>
      </c>
    </row>
    <row r="135" spans="1:11" hidden="1">
      <c r="A135" s="473" t="s">
        <v>322</v>
      </c>
      <c r="B135" s="507" t="s">
        <v>323</v>
      </c>
      <c r="C135" s="507" t="s">
        <v>819</v>
      </c>
      <c r="D135" s="507" t="s">
        <v>500</v>
      </c>
      <c r="E135" s="474" t="s">
        <v>480</v>
      </c>
      <c r="F135" s="471">
        <v>82100</v>
      </c>
      <c r="G135" s="471">
        <v>52700</v>
      </c>
      <c r="H135" s="471">
        <v>29400</v>
      </c>
      <c r="I135" s="471">
        <v>13900</v>
      </c>
      <c r="J135" s="471">
        <v>15200</v>
      </c>
      <c r="K135" s="471">
        <v>300</v>
      </c>
    </row>
    <row r="136" spans="1:11" hidden="1">
      <c r="A136" s="473" t="s">
        <v>322</v>
      </c>
      <c r="B136" s="507" t="s">
        <v>323</v>
      </c>
      <c r="C136" s="507" t="s">
        <v>819</v>
      </c>
      <c r="D136" s="507" t="s">
        <v>500</v>
      </c>
      <c r="E136" s="474" t="s">
        <v>497</v>
      </c>
      <c r="F136" s="471">
        <v>11300</v>
      </c>
      <c r="G136" s="471">
        <v>8700</v>
      </c>
      <c r="H136" s="471">
        <v>2600</v>
      </c>
      <c r="I136" s="471">
        <v>1700</v>
      </c>
      <c r="J136" s="471">
        <v>800</v>
      </c>
      <c r="K136" s="471">
        <v>100</v>
      </c>
    </row>
    <row r="137" spans="1:11" hidden="1">
      <c r="A137" s="473" t="s">
        <v>322</v>
      </c>
      <c r="B137" s="507" t="s">
        <v>323</v>
      </c>
      <c r="C137" s="507" t="s">
        <v>819</v>
      </c>
      <c r="D137" s="507" t="s">
        <v>500</v>
      </c>
      <c r="E137" s="474" t="s">
        <v>498</v>
      </c>
      <c r="F137" s="471">
        <v>68600</v>
      </c>
      <c r="G137" s="471">
        <v>43100</v>
      </c>
      <c r="H137" s="471">
        <v>25500</v>
      </c>
      <c r="I137" s="471">
        <v>11100</v>
      </c>
      <c r="J137" s="471">
        <v>14200</v>
      </c>
      <c r="K137" s="471">
        <v>200</v>
      </c>
    </row>
    <row r="138" spans="1:11" hidden="1">
      <c r="A138" s="473" t="s">
        <v>322</v>
      </c>
      <c r="B138" s="507" t="s">
        <v>323</v>
      </c>
      <c r="C138" s="507" t="s">
        <v>819</v>
      </c>
      <c r="D138" s="507" t="s">
        <v>500</v>
      </c>
      <c r="E138" s="474" t="s">
        <v>499</v>
      </c>
      <c r="F138" s="471">
        <v>2200</v>
      </c>
      <c r="G138" s="471">
        <v>900</v>
      </c>
      <c r="H138" s="471">
        <v>1300</v>
      </c>
      <c r="I138" s="471">
        <v>1100</v>
      </c>
      <c r="J138" s="471">
        <v>300</v>
      </c>
      <c r="K138" s="475" t="s">
        <v>611</v>
      </c>
    </row>
    <row r="139" spans="1:11" hidden="1">
      <c r="A139" s="473" t="s">
        <v>322</v>
      </c>
      <c r="B139" s="507" t="s">
        <v>323</v>
      </c>
      <c r="C139" s="628" t="s">
        <v>819</v>
      </c>
      <c r="D139" s="628" t="s">
        <v>501</v>
      </c>
      <c r="E139" s="629" t="s">
        <v>480</v>
      </c>
      <c r="F139" s="471">
        <v>2678800</v>
      </c>
      <c r="G139" s="471">
        <v>292100</v>
      </c>
      <c r="H139" s="471">
        <v>2386700</v>
      </c>
      <c r="I139" s="471">
        <v>2054800</v>
      </c>
      <c r="J139" s="471">
        <v>330300</v>
      </c>
      <c r="K139" s="471">
        <v>1600</v>
      </c>
    </row>
    <row r="140" spans="1:11" hidden="1">
      <c r="A140" s="473" t="s">
        <v>322</v>
      </c>
      <c r="B140" s="507" t="s">
        <v>323</v>
      </c>
      <c r="C140" s="628" t="s">
        <v>819</v>
      </c>
      <c r="D140" s="628" t="s">
        <v>501</v>
      </c>
      <c r="E140" s="629" t="s">
        <v>497</v>
      </c>
      <c r="F140" s="471">
        <v>100</v>
      </c>
      <c r="G140" s="471">
        <v>100</v>
      </c>
      <c r="H140" s="475" t="s">
        <v>611</v>
      </c>
      <c r="I140" s="475" t="s">
        <v>611</v>
      </c>
      <c r="J140" s="475" t="s">
        <v>611</v>
      </c>
      <c r="K140" s="475" t="s">
        <v>611</v>
      </c>
    </row>
    <row r="141" spans="1:11" hidden="1">
      <c r="A141" s="473" t="s">
        <v>322</v>
      </c>
      <c r="B141" s="507" t="s">
        <v>323</v>
      </c>
      <c r="C141" s="628" t="s">
        <v>819</v>
      </c>
      <c r="D141" s="628" t="s">
        <v>501</v>
      </c>
      <c r="E141" s="629" t="s">
        <v>498</v>
      </c>
      <c r="F141" s="471">
        <v>644200</v>
      </c>
      <c r="G141" s="471">
        <v>272600</v>
      </c>
      <c r="H141" s="471">
        <v>371600</v>
      </c>
      <c r="I141" s="471">
        <v>151500</v>
      </c>
      <c r="J141" s="471">
        <v>219200</v>
      </c>
      <c r="K141" s="471">
        <v>1000</v>
      </c>
    </row>
    <row r="142" spans="1:11" hidden="1">
      <c r="A142" s="473" t="s">
        <v>322</v>
      </c>
      <c r="B142" s="507" t="s">
        <v>323</v>
      </c>
      <c r="C142" s="628" t="s">
        <v>819</v>
      </c>
      <c r="D142" s="628" t="s">
        <v>501</v>
      </c>
      <c r="E142" s="629" t="s">
        <v>502</v>
      </c>
      <c r="F142" s="471">
        <v>383000</v>
      </c>
      <c r="G142" s="471">
        <v>19000</v>
      </c>
      <c r="H142" s="471">
        <v>363900</v>
      </c>
      <c r="I142" s="471">
        <v>280800</v>
      </c>
      <c r="J142" s="471">
        <v>82700</v>
      </c>
      <c r="K142" s="471">
        <v>400</v>
      </c>
    </row>
    <row r="143" spans="1:11" hidden="1">
      <c r="A143" s="473" t="s">
        <v>322</v>
      </c>
      <c r="B143" s="507" t="s">
        <v>323</v>
      </c>
      <c r="C143" s="628" t="s">
        <v>819</v>
      </c>
      <c r="D143" s="628" t="s">
        <v>501</v>
      </c>
      <c r="E143" s="629" t="s">
        <v>503</v>
      </c>
      <c r="F143" s="471">
        <v>204000</v>
      </c>
      <c r="G143" s="471">
        <v>0</v>
      </c>
      <c r="H143" s="471">
        <v>203900</v>
      </c>
      <c r="I143" s="471">
        <v>188600</v>
      </c>
      <c r="J143" s="471">
        <v>15200</v>
      </c>
      <c r="K143" s="471">
        <v>100</v>
      </c>
    </row>
    <row r="144" spans="1:11" hidden="1">
      <c r="A144" s="473" t="s">
        <v>322</v>
      </c>
      <c r="B144" s="507" t="s">
        <v>323</v>
      </c>
      <c r="C144" s="628" t="s">
        <v>819</v>
      </c>
      <c r="D144" s="628" t="s">
        <v>501</v>
      </c>
      <c r="E144" s="629" t="s">
        <v>504</v>
      </c>
      <c r="F144" s="471">
        <v>193600</v>
      </c>
      <c r="G144" s="471">
        <v>300</v>
      </c>
      <c r="H144" s="471">
        <v>193200</v>
      </c>
      <c r="I144" s="471">
        <v>187400</v>
      </c>
      <c r="J144" s="471">
        <v>5600</v>
      </c>
      <c r="K144" s="471">
        <v>100</v>
      </c>
    </row>
    <row r="145" spans="1:11" hidden="1">
      <c r="A145" s="473" t="s">
        <v>322</v>
      </c>
      <c r="B145" s="507" t="s">
        <v>323</v>
      </c>
      <c r="C145" s="628" t="s">
        <v>819</v>
      </c>
      <c r="D145" s="628" t="s">
        <v>501</v>
      </c>
      <c r="E145" s="629" t="s">
        <v>505</v>
      </c>
      <c r="F145" s="471">
        <v>293300</v>
      </c>
      <c r="G145" s="475" t="s">
        <v>611</v>
      </c>
      <c r="H145" s="471">
        <v>293300</v>
      </c>
      <c r="I145" s="471">
        <v>289800</v>
      </c>
      <c r="J145" s="471">
        <v>3500</v>
      </c>
      <c r="K145" s="475" t="s">
        <v>611</v>
      </c>
    </row>
    <row r="146" spans="1:11" hidden="1">
      <c r="A146" s="473" t="s">
        <v>322</v>
      </c>
      <c r="B146" s="507" t="s">
        <v>323</v>
      </c>
      <c r="C146" s="628" t="s">
        <v>819</v>
      </c>
      <c r="D146" s="628" t="s">
        <v>501</v>
      </c>
      <c r="E146" s="629" t="s">
        <v>506</v>
      </c>
      <c r="F146" s="471">
        <v>389400</v>
      </c>
      <c r="G146" s="475" t="s">
        <v>611</v>
      </c>
      <c r="H146" s="471">
        <v>389400</v>
      </c>
      <c r="I146" s="471">
        <v>385600</v>
      </c>
      <c r="J146" s="471">
        <v>3800</v>
      </c>
      <c r="K146" s="475" t="s">
        <v>611</v>
      </c>
    </row>
    <row r="147" spans="1:11" hidden="1">
      <c r="A147" s="473" t="s">
        <v>322</v>
      </c>
      <c r="B147" s="507" t="s">
        <v>323</v>
      </c>
      <c r="C147" s="628" t="s">
        <v>819</v>
      </c>
      <c r="D147" s="628" t="s">
        <v>501</v>
      </c>
      <c r="E147" s="629" t="s">
        <v>507</v>
      </c>
      <c r="F147" s="471">
        <v>374500</v>
      </c>
      <c r="G147" s="475" t="s">
        <v>611</v>
      </c>
      <c r="H147" s="471">
        <v>374500</v>
      </c>
      <c r="I147" s="471">
        <v>374300</v>
      </c>
      <c r="J147" s="471">
        <v>200</v>
      </c>
      <c r="K147" s="475" t="s">
        <v>611</v>
      </c>
    </row>
    <row r="148" spans="1:11" hidden="1">
      <c r="A148" s="473" t="s">
        <v>322</v>
      </c>
      <c r="B148" s="507" t="s">
        <v>323</v>
      </c>
      <c r="C148" s="628" t="s">
        <v>819</v>
      </c>
      <c r="D148" s="628" t="s">
        <v>501</v>
      </c>
      <c r="E148" s="629" t="s">
        <v>508</v>
      </c>
      <c r="F148" s="471">
        <v>196700</v>
      </c>
      <c r="G148" s="475" t="s">
        <v>611</v>
      </c>
      <c r="H148" s="471">
        <v>196700</v>
      </c>
      <c r="I148" s="471">
        <v>196700</v>
      </c>
      <c r="J148" s="475" t="s">
        <v>611</v>
      </c>
      <c r="K148" s="475" t="s">
        <v>611</v>
      </c>
    </row>
    <row r="149" spans="1:11" hidden="1">
      <c r="A149" s="473" t="s">
        <v>322</v>
      </c>
      <c r="B149" s="507" t="s">
        <v>323</v>
      </c>
      <c r="C149" s="507" t="s">
        <v>819</v>
      </c>
      <c r="D149" s="507" t="s">
        <v>509</v>
      </c>
      <c r="E149" s="474" t="s">
        <v>480</v>
      </c>
      <c r="F149" s="471">
        <v>5300</v>
      </c>
      <c r="G149" s="471">
        <v>2500</v>
      </c>
      <c r="H149" s="471">
        <v>2800</v>
      </c>
      <c r="I149" s="471">
        <v>1600</v>
      </c>
      <c r="J149" s="471">
        <v>1200</v>
      </c>
      <c r="K149" s="471">
        <v>0</v>
      </c>
    </row>
    <row r="150" spans="1:11" hidden="1">
      <c r="A150" s="473" t="s">
        <v>322</v>
      </c>
      <c r="B150" s="507" t="s">
        <v>323</v>
      </c>
      <c r="C150" s="507" t="s">
        <v>820</v>
      </c>
      <c r="D150" s="507" t="s">
        <v>304</v>
      </c>
      <c r="E150" s="474" t="s">
        <v>480</v>
      </c>
      <c r="F150" s="471">
        <v>4660900</v>
      </c>
      <c r="G150" s="471">
        <v>2217500</v>
      </c>
      <c r="H150" s="471">
        <v>2443400</v>
      </c>
      <c r="I150" s="471">
        <v>1970100</v>
      </c>
      <c r="J150" s="471">
        <v>467000</v>
      </c>
      <c r="K150" s="471">
        <v>6300</v>
      </c>
    </row>
    <row r="151" spans="1:11" hidden="1">
      <c r="A151" s="473" t="s">
        <v>322</v>
      </c>
      <c r="B151" s="507" t="s">
        <v>323</v>
      </c>
      <c r="C151" s="507" t="s">
        <v>820</v>
      </c>
      <c r="D151" s="507" t="s">
        <v>496</v>
      </c>
      <c r="E151" s="474" t="s">
        <v>480</v>
      </c>
      <c r="F151" s="471">
        <v>2155600</v>
      </c>
      <c r="G151" s="471">
        <v>1862900</v>
      </c>
      <c r="H151" s="471">
        <v>292700</v>
      </c>
      <c r="I151" s="471">
        <v>126600</v>
      </c>
      <c r="J151" s="471">
        <v>162100</v>
      </c>
      <c r="K151" s="471">
        <v>4100</v>
      </c>
    </row>
    <row r="152" spans="1:11" hidden="1">
      <c r="A152" s="473" t="s">
        <v>322</v>
      </c>
      <c r="B152" s="507" t="s">
        <v>323</v>
      </c>
      <c r="C152" s="507" t="s">
        <v>820</v>
      </c>
      <c r="D152" s="507" t="s">
        <v>496</v>
      </c>
      <c r="E152" s="474" t="s">
        <v>497</v>
      </c>
      <c r="F152" s="471">
        <v>159900</v>
      </c>
      <c r="G152" s="471">
        <v>143600</v>
      </c>
      <c r="H152" s="471">
        <v>16300</v>
      </c>
      <c r="I152" s="471">
        <v>9800</v>
      </c>
      <c r="J152" s="471">
        <v>5900</v>
      </c>
      <c r="K152" s="471">
        <v>700</v>
      </c>
    </row>
    <row r="153" spans="1:11" hidden="1">
      <c r="A153" s="473" t="s">
        <v>322</v>
      </c>
      <c r="B153" s="507" t="s">
        <v>323</v>
      </c>
      <c r="C153" s="507" t="s">
        <v>820</v>
      </c>
      <c r="D153" s="507" t="s">
        <v>496</v>
      </c>
      <c r="E153" s="474" t="s">
        <v>498</v>
      </c>
      <c r="F153" s="471">
        <v>1887100</v>
      </c>
      <c r="G153" s="471">
        <v>1637600</v>
      </c>
      <c r="H153" s="471">
        <v>249500</v>
      </c>
      <c r="I153" s="471">
        <v>104200</v>
      </c>
      <c r="J153" s="471">
        <v>142200</v>
      </c>
      <c r="K153" s="471">
        <v>3100</v>
      </c>
    </row>
    <row r="154" spans="1:11" hidden="1">
      <c r="A154" s="473" t="s">
        <v>322</v>
      </c>
      <c r="B154" s="507" t="s">
        <v>323</v>
      </c>
      <c r="C154" s="507" t="s">
        <v>820</v>
      </c>
      <c r="D154" s="507" t="s">
        <v>496</v>
      </c>
      <c r="E154" s="474" t="s">
        <v>499</v>
      </c>
      <c r="F154" s="471">
        <v>108600</v>
      </c>
      <c r="G154" s="471">
        <v>81700</v>
      </c>
      <c r="H154" s="471">
        <v>26900</v>
      </c>
      <c r="I154" s="471">
        <v>12700</v>
      </c>
      <c r="J154" s="471">
        <v>14000</v>
      </c>
      <c r="K154" s="471">
        <v>200</v>
      </c>
    </row>
    <row r="155" spans="1:11" hidden="1">
      <c r="A155" s="473" t="s">
        <v>322</v>
      </c>
      <c r="B155" s="507" t="s">
        <v>323</v>
      </c>
      <c r="C155" s="507" t="s">
        <v>820</v>
      </c>
      <c r="D155" s="507" t="s">
        <v>500</v>
      </c>
      <c r="E155" s="474" t="s">
        <v>480</v>
      </c>
      <c r="F155" s="471">
        <v>97900</v>
      </c>
      <c r="G155" s="471">
        <v>66000</v>
      </c>
      <c r="H155" s="471">
        <v>31900</v>
      </c>
      <c r="I155" s="471">
        <v>13900</v>
      </c>
      <c r="J155" s="471">
        <v>17600</v>
      </c>
      <c r="K155" s="471">
        <v>400</v>
      </c>
    </row>
    <row r="156" spans="1:11" hidden="1">
      <c r="A156" s="473" t="s">
        <v>322</v>
      </c>
      <c r="B156" s="507" t="s">
        <v>323</v>
      </c>
      <c r="C156" s="507" t="s">
        <v>820</v>
      </c>
      <c r="D156" s="507" t="s">
        <v>500</v>
      </c>
      <c r="E156" s="474" t="s">
        <v>497</v>
      </c>
      <c r="F156" s="471">
        <v>11000</v>
      </c>
      <c r="G156" s="471">
        <v>8400</v>
      </c>
      <c r="H156" s="471">
        <v>2600</v>
      </c>
      <c r="I156" s="471">
        <v>1500</v>
      </c>
      <c r="J156" s="471">
        <v>900</v>
      </c>
      <c r="K156" s="471">
        <v>300</v>
      </c>
    </row>
    <row r="157" spans="1:11" hidden="1">
      <c r="A157" s="473" t="s">
        <v>322</v>
      </c>
      <c r="B157" s="507" t="s">
        <v>323</v>
      </c>
      <c r="C157" s="507" t="s">
        <v>820</v>
      </c>
      <c r="D157" s="507" t="s">
        <v>500</v>
      </c>
      <c r="E157" s="474" t="s">
        <v>498</v>
      </c>
      <c r="F157" s="471">
        <v>84600</v>
      </c>
      <c r="G157" s="471">
        <v>56400</v>
      </c>
      <c r="H157" s="471">
        <v>28300</v>
      </c>
      <c r="I157" s="471">
        <v>11800</v>
      </c>
      <c r="J157" s="471">
        <v>16300</v>
      </c>
      <c r="K157" s="471">
        <v>200</v>
      </c>
    </row>
    <row r="158" spans="1:11" hidden="1">
      <c r="A158" s="473" t="s">
        <v>322</v>
      </c>
      <c r="B158" s="507" t="s">
        <v>323</v>
      </c>
      <c r="C158" s="507" t="s">
        <v>820</v>
      </c>
      <c r="D158" s="507" t="s">
        <v>500</v>
      </c>
      <c r="E158" s="474" t="s">
        <v>499</v>
      </c>
      <c r="F158" s="471">
        <v>2300</v>
      </c>
      <c r="G158" s="471">
        <v>1200</v>
      </c>
      <c r="H158" s="471">
        <v>1100</v>
      </c>
      <c r="I158" s="471">
        <v>700</v>
      </c>
      <c r="J158" s="471">
        <v>400</v>
      </c>
      <c r="K158" s="475" t="s">
        <v>611</v>
      </c>
    </row>
    <row r="159" spans="1:11" hidden="1">
      <c r="A159" s="473" t="s">
        <v>322</v>
      </c>
      <c r="B159" s="507" t="s">
        <v>323</v>
      </c>
      <c r="C159" s="628" t="s">
        <v>820</v>
      </c>
      <c r="D159" s="628" t="s">
        <v>501</v>
      </c>
      <c r="E159" s="629" t="s">
        <v>480</v>
      </c>
      <c r="F159" s="471">
        <v>2403400</v>
      </c>
      <c r="G159" s="471">
        <v>286600</v>
      </c>
      <c r="H159" s="471">
        <v>2116700</v>
      </c>
      <c r="I159" s="471">
        <v>1828400</v>
      </c>
      <c r="J159" s="471">
        <v>286500</v>
      </c>
      <c r="K159" s="471">
        <v>1800</v>
      </c>
    </row>
    <row r="160" spans="1:11" hidden="1">
      <c r="A160" s="473" t="s">
        <v>322</v>
      </c>
      <c r="B160" s="507" t="s">
        <v>323</v>
      </c>
      <c r="C160" s="628" t="s">
        <v>820</v>
      </c>
      <c r="D160" s="628" t="s">
        <v>501</v>
      </c>
      <c r="E160" s="629" t="s">
        <v>497</v>
      </c>
      <c r="F160" s="471">
        <v>600</v>
      </c>
      <c r="G160" s="471">
        <v>400</v>
      </c>
      <c r="H160" s="471">
        <v>200</v>
      </c>
      <c r="I160" s="471">
        <v>200</v>
      </c>
      <c r="J160" s="475" t="s">
        <v>611</v>
      </c>
      <c r="K160" s="475" t="s">
        <v>611</v>
      </c>
    </row>
    <row r="161" spans="1:11" hidden="1">
      <c r="A161" s="473" t="s">
        <v>322</v>
      </c>
      <c r="B161" s="507" t="s">
        <v>323</v>
      </c>
      <c r="C161" s="628" t="s">
        <v>820</v>
      </c>
      <c r="D161" s="628" t="s">
        <v>501</v>
      </c>
      <c r="E161" s="629" t="s">
        <v>498</v>
      </c>
      <c r="F161" s="471">
        <v>587700</v>
      </c>
      <c r="G161" s="471">
        <v>266900</v>
      </c>
      <c r="H161" s="471">
        <v>320800</v>
      </c>
      <c r="I161" s="471">
        <v>137300</v>
      </c>
      <c r="J161" s="471">
        <v>182300</v>
      </c>
      <c r="K161" s="471">
        <v>1300</v>
      </c>
    </row>
    <row r="162" spans="1:11" hidden="1">
      <c r="A162" s="473" t="s">
        <v>322</v>
      </c>
      <c r="B162" s="507" t="s">
        <v>323</v>
      </c>
      <c r="C162" s="628" t="s">
        <v>820</v>
      </c>
      <c r="D162" s="628" t="s">
        <v>501</v>
      </c>
      <c r="E162" s="629" t="s">
        <v>502</v>
      </c>
      <c r="F162" s="471">
        <v>330000</v>
      </c>
      <c r="G162" s="471">
        <v>19100</v>
      </c>
      <c r="H162" s="471">
        <v>310800</v>
      </c>
      <c r="I162" s="471">
        <v>231700</v>
      </c>
      <c r="J162" s="471">
        <v>78800</v>
      </c>
      <c r="K162" s="471">
        <v>300</v>
      </c>
    </row>
    <row r="163" spans="1:11" hidden="1">
      <c r="A163" s="473" t="s">
        <v>322</v>
      </c>
      <c r="B163" s="507" t="s">
        <v>323</v>
      </c>
      <c r="C163" s="628" t="s">
        <v>820</v>
      </c>
      <c r="D163" s="628" t="s">
        <v>501</v>
      </c>
      <c r="E163" s="629" t="s">
        <v>503</v>
      </c>
      <c r="F163" s="471">
        <v>159900</v>
      </c>
      <c r="G163" s="471">
        <v>200</v>
      </c>
      <c r="H163" s="471">
        <v>159700</v>
      </c>
      <c r="I163" s="471">
        <v>144900</v>
      </c>
      <c r="J163" s="471">
        <v>14800</v>
      </c>
      <c r="K163" s="471">
        <v>100</v>
      </c>
    </row>
    <row r="164" spans="1:11" hidden="1">
      <c r="A164" s="473" t="s">
        <v>322</v>
      </c>
      <c r="B164" s="507" t="s">
        <v>323</v>
      </c>
      <c r="C164" s="628" t="s">
        <v>820</v>
      </c>
      <c r="D164" s="628" t="s">
        <v>501</v>
      </c>
      <c r="E164" s="629" t="s">
        <v>504</v>
      </c>
      <c r="F164" s="471">
        <v>147000</v>
      </c>
      <c r="G164" s="475" t="s">
        <v>611</v>
      </c>
      <c r="H164" s="471">
        <v>147000</v>
      </c>
      <c r="I164" s="471">
        <v>142200</v>
      </c>
      <c r="J164" s="471">
        <v>4700</v>
      </c>
      <c r="K164" s="471">
        <v>100</v>
      </c>
    </row>
    <row r="165" spans="1:11" hidden="1">
      <c r="A165" s="473" t="s">
        <v>322</v>
      </c>
      <c r="B165" s="507" t="s">
        <v>323</v>
      </c>
      <c r="C165" s="628" t="s">
        <v>820</v>
      </c>
      <c r="D165" s="628" t="s">
        <v>501</v>
      </c>
      <c r="E165" s="629" t="s">
        <v>505</v>
      </c>
      <c r="F165" s="471">
        <v>245900</v>
      </c>
      <c r="G165" s="475" t="s">
        <v>611</v>
      </c>
      <c r="H165" s="471">
        <v>245900</v>
      </c>
      <c r="I165" s="471">
        <v>242200</v>
      </c>
      <c r="J165" s="471">
        <v>3700</v>
      </c>
      <c r="K165" s="475" t="s">
        <v>611</v>
      </c>
    </row>
    <row r="166" spans="1:11" hidden="1">
      <c r="A166" s="473" t="s">
        <v>322</v>
      </c>
      <c r="B166" s="507" t="s">
        <v>323</v>
      </c>
      <c r="C166" s="628" t="s">
        <v>820</v>
      </c>
      <c r="D166" s="628" t="s">
        <v>501</v>
      </c>
      <c r="E166" s="629" t="s">
        <v>506</v>
      </c>
      <c r="F166" s="471">
        <v>324000</v>
      </c>
      <c r="G166" s="475" t="s">
        <v>611</v>
      </c>
      <c r="H166" s="471">
        <v>324000</v>
      </c>
      <c r="I166" s="471">
        <v>321700</v>
      </c>
      <c r="J166" s="471">
        <v>2300</v>
      </c>
      <c r="K166" s="475" t="s">
        <v>611</v>
      </c>
    </row>
    <row r="167" spans="1:11" hidden="1">
      <c r="A167" s="473" t="s">
        <v>322</v>
      </c>
      <c r="B167" s="507" t="s">
        <v>323</v>
      </c>
      <c r="C167" s="628" t="s">
        <v>820</v>
      </c>
      <c r="D167" s="628" t="s">
        <v>501</v>
      </c>
      <c r="E167" s="629" t="s">
        <v>507</v>
      </c>
      <c r="F167" s="471">
        <v>345000</v>
      </c>
      <c r="G167" s="475" t="s">
        <v>611</v>
      </c>
      <c r="H167" s="471">
        <v>345000</v>
      </c>
      <c r="I167" s="471">
        <v>345000</v>
      </c>
      <c r="J167" s="471">
        <v>0</v>
      </c>
      <c r="K167" s="475" t="s">
        <v>611</v>
      </c>
    </row>
    <row r="168" spans="1:11" hidden="1">
      <c r="A168" s="473" t="s">
        <v>322</v>
      </c>
      <c r="B168" s="507" t="s">
        <v>323</v>
      </c>
      <c r="C168" s="628" t="s">
        <v>820</v>
      </c>
      <c r="D168" s="628" t="s">
        <v>501</v>
      </c>
      <c r="E168" s="629" t="s">
        <v>508</v>
      </c>
      <c r="F168" s="471">
        <v>263300</v>
      </c>
      <c r="G168" s="475" t="s">
        <v>611</v>
      </c>
      <c r="H168" s="471">
        <v>263300</v>
      </c>
      <c r="I168" s="471">
        <v>263300</v>
      </c>
      <c r="J168" s="475" t="s">
        <v>611</v>
      </c>
      <c r="K168" s="475" t="s">
        <v>611</v>
      </c>
    </row>
    <row r="169" spans="1:11" hidden="1">
      <c r="A169" s="473" t="s">
        <v>322</v>
      </c>
      <c r="B169" s="507" t="s">
        <v>323</v>
      </c>
      <c r="C169" s="507" t="s">
        <v>820</v>
      </c>
      <c r="D169" s="507" t="s">
        <v>509</v>
      </c>
      <c r="E169" s="474" t="s">
        <v>480</v>
      </c>
      <c r="F169" s="471">
        <v>4000</v>
      </c>
      <c r="G169" s="471">
        <v>2000</v>
      </c>
      <c r="H169" s="471">
        <v>2000</v>
      </c>
      <c r="I169" s="471">
        <v>1200</v>
      </c>
      <c r="J169" s="471">
        <v>800</v>
      </c>
      <c r="K169" s="475" t="s">
        <v>611</v>
      </c>
    </row>
    <row r="170" spans="1:11" hidden="1">
      <c r="A170" s="473" t="s">
        <v>322</v>
      </c>
      <c r="B170" s="507" t="s">
        <v>323</v>
      </c>
      <c r="C170" s="507" t="s">
        <v>821</v>
      </c>
      <c r="D170" s="507" t="s">
        <v>304</v>
      </c>
      <c r="E170" s="474" t="s">
        <v>480</v>
      </c>
      <c r="F170" s="471">
        <v>4446400</v>
      </c>
      <c r="G170" s="471">
        <v>2343100</v>
      </c>
      <c r="H170" s="471">
        <v>2103200</v>
      </c>
      <c r="I170" s="471">
        <v>1661000</v>
      </c>
      <c r="J170" s="471">
        <v>435900</v>
      </c>
      <c r="K170" s="471">
        <v>6300</v>
      </c>
    </row>
    <row r="171" spans="1:11" hidden="1">
      <c r="A171" s="473" t="s">
        <v>322</v>
      </c>
      <c r="B171" s="507" t="s">
        <v>323</v>
      </c>
      <c r="C171" s="507" t="s">
        <v>821</v>
      </c>
      <c r="D171" s="507" t="s">
        <v>496</v>
      </c>
      <c r="E171" s="474" t="s">
        <v>480</v>
      </c>
      <c r="F171" s="471">
        <v>2241600</v>
      </c>
      <c r="G171" s="471">
        <v>1964200</v>
      </c>
      <c r="H171" s="471">
        <v>277500</v>
      </c>
      <c r="I171" s="471">
        <v>128300</v>
      </c>
      <c r="J171" s="471">
        <v>145100</v>
      </c>
      <c r="K171" s="471">
        <v>4100</v>
      </c>
    </row>
    <row r="172" spans="1:11" hidden="1">
      <c r="A172" s="473" t="s">
        <v>322</v>
      </c>
      <c r="B172" s="507" t="s">
        <v>323</v>
      </c>
      <c r="C172" s="507" t="s">
        <v>821</v>
      </c>
      <c r="D172" s="507" t="s">
        <v>496</v>
      </c>
      <c r="E172" s="474" t="s">
        <v>497</v>
      </c>
      <c r="F172" s="471">
        <v>179300</v>
      </c>
      <c r="G172" s="471">
        <v>159500</v>
      </c>
      <c r="H172" s="471">
        <v>19800</v>
      </c>
      <c r="I172" s="471">
        <v>11600</v>
      </c>
      <c r="J172" s="471">
        <v>7200</v>
      </c>
      <c r="K172" s="471">
        <v>1000</v>
      </c>
    </row>
    <row r="173" spans="1:11" hidden="1">
      <c r="A173" s="473" t="s">
        <v>322</v>
      </c>
      <c r="B173" s="507" t="s">
        <v>323</v>
      </c>
      <c r="C173" s="507" t="s">
        <v>821</v>
      </c>
      <c r="D173" s="507" t="s">
        <v>496</v>
      </c>
      <c r="E173" s="474" t="s">
        <v>498</v>
      </c>
      <c r="F173" s="471">
        <v>1955600</v>
      </c>
      <c r="G173" s="471">
        <v>1719900</v>
      </c>
      <c r="H173" s="471">
        <v>235600</v>
      </c>
      <c r="I173" s="471">
        <v>105800</v>
      </c>
      <c r="J173" s="471">
        <v>126800</v>
      </c>
      <c r="K173" s="471">
        <v>3000</v>
      </c>
    </row>
    <row r="174" spans="1:11" hidden="1">
      <c r="A174" s="473" t="s">
        <v>322</v>
      </c>
      <c r="B174" s="507" t="s">
        <v>323</v>
      </c>
      <c r="C174" s="507" t="s">
        <v>821</v>
      </c>
      <c r="D174" s="507" t="s">
        <v>496</v>
      </c>
      <c r="E174" s="474" t="s">
        <v>499</v>
      </c>
      <c r="F174" s="471">
        <v>106800</v>
      </c>
      <c r="G174" s="471">
        <v>84700</v>
      </c>
      <c r="H174" s="471">
        <v>22000</v>
      </c>
      <c r="I174" s="471">
        <v>11000</v>
      </c>
      <c r="J174" s="471">
        <v>11000</v>
      </c>
      <c r="K174" s="471">
        <v>100</v>
      </c>
    </row>
    <row r="175" spans="1:11" hidden="1">
      <c r="A175" s="473" t="s">
        <v>322</v>
      </c>
      <c r="B175" s="507" t="s">
        <v>323</v>
      </c>
      <c r="C175" s="507" t="s">
        <v>821</v>
      </c>
      <c r="D175" s="507" t="s">
        <v>500</v>
      </c>
      <c r="E175" s="474" t="s">
        <v>480</v>
      </c>
      <c r="F175" s="471">
        <v>112100</v>
      </c>
      <c r="G175" s="471">
        <v>72500</v>
      </c>
      <c r="H175" s="471">
        <v>39500</v>
      </c>
      <c r="I175" s="471">
        <v>18500</v>
      </c>
      <c r="J175" s="471">
        <v>20800</v>
      </c>
      <c r="K175" s="471">
        <v>200</v>
      </c>
    </row>
    <row r="176" spans="1:11" hidden="1">
      <c r="A176" s="473" t="s">
        <v>322</v>
      </c>
      <c r="B176" s="507" t="s">
        <v>323</v>
      </c>
      <c r="C176" s="507" t="s">
        <v>821</v>
      </c>
      <c r="D176" s="507" t="s">
        <v>500</v>
      </c>
      <c r="E176" s="474" t="s">
        <v>497</v>
      </c>
      <c r="F176" s="471">
        <v>12100</v>
      </c>
      <c r="G176" s="471">
        <v>9200</v>
      </c>
      <c r="H176" s="471">
        <v>2900</v>
      </c>
      <c r="I176" s="471">
        <v>1700</v>
      </c>
      <c r="J176" s="471">
        <v>1100</v>
      </c>
      <c r="K176" s="471">
        <v>100</v>
      </c>
    </row>
    <row r="177" spans="1:11" hidden="1">
      <c r="A177" s="473" t="s">
        <v>322</v>
      </c>
      <c r="B177" s="507" t="s">
        <v>323</v>
      </c>
      <c r="C177" s="507" t="s">
        <v>821</v>
      </c>
      <c r="D177" s="507" t="s">
        <v>500</v>
      </c>
      <c r="E177" s="474" t="s">
        <v>498</v>
      </c>
      <c r="F177" s="471">
        <v>96000</v>
      </c>
      <c r="G177" s="471">
        <v>60700</v>
      </c>
      <c r="H177" s="471">
        <v>35300</v>
      </c>
      <c r="I177" s="471">
        <v>16000</v>
      </c>
      <c r="J177" s="471">
        <v>19200</v>
      </c>
      <c r="K177" s="471">
        <v>100</v>
      </c>
    </row>
    <row r="178" spans="1:11" hidden="1">
      <c r="A178" s="473" t="s">
        <v>322</v>
      </c>
      <c r="B178" s="507" t="s">
        <v>323</v>
      </c>
      <c r="C178" s="507" t="s">
        <v>821</v>
      </c>
      <c r="D178" s="507" t="s">
        <v>500</v>
      </c>
      <c r="E178" s="474" t="s">
        <v>499</v>
      </c>
      <c r="F178" s="471">
        <v>4000</v>
      </c>
      <c r="G178" s="471">
        <v>2600</v>
      </c>
      <c r="H178" s="471">
        <v>1400</v>
      </c>
      <c r="I178" s="471">
        <v>800</v>
      </c>
      <c r="J178" s="471">
        <v>500</v>
      </c>
      <c r="K178" s="475" t="s">
        <v>611</v>
      </c>
    </row>
    <row r="179" spans="1:11" hidden="1">
      <c r="A179" s="473" t="s">
        <v>322</v>
      </c>
      <c r="B179" s="507" t="s">
        <v>323</v>
      </c>
      <c r="C179" s="628" t="s">
        <v>821</v>
      </c>
      <c r="D179" s="628" t="s">
        <v>501</v>
      </c>
      <c r="E179" s="629" t="s">
        <v>480</v>
      </c>
      <c r="F179" s="471">
        <v>2089400</v>
      </c>
      <c r="G179" s="471">
        <v>305000</v>
      </c>
      <c r="H179" s="471">
        <v>1784400</v>
      </c>
      <c r="I179" s="471">
        <v>1512900</v>
      </c>
      <c r="J179" s="471">
        <v>269500</v>
      </c>
      <c r="K179" s="471">
        <v>2000</v>
      </c>
    </row>
    <row r="180" spans="1:11" hidden="1">
      <c r="A180" s="473" t="s">
        <v>322</v>
      </c>
      <c r="B180" s="507" t="s">
        <v>323</v>
      </c>
      <c r="C180" s="628" t="s">
        <v>821</v>
      </c>
      <c r="D180" s="628" t="s">
        <v>501</v>
      </c>
      <c r="E180" s="629" t="s">
        <v>497</v>
      </c>
      <c r="F180" s="471">
        <v>1000</v>
      </c>
      <c r="G180" s="471">
        <v>800</v>
      </c>
      <c r="H180" s="471">
        <v>200</v>
      </c>
      <c r="I180" s="471">
        <v>100</v>
      </c>
      <c r="J180" s="471">
        <v>100</v>
      </c>
      <c r="K180" s="471">
        <v>0</v>
      </c>
    </row>
    <row r="181" spans="1:11" hidden="1">
      <c r="A181" s="473" t="s">
        <v>322</v>
      </c>
      <c r="B181" s="507" t="s">
        <v>323</v>
      </c>
      <c r="C181" s="628" t="s">
        <v>821</v>
      </c>
      <c r="D181" s="628" t="s">
        <v>501</v>
      </c>
      <c r="E181" s="629" t="s">
        <v>498</v>
      </c>
      <c r="F181" s="471">
        <v>562000</v>
      </c>
      <c r="G181" s="471">
        <v>276700</v>
      </c>
      <c r="H181" s="471">
        <v>285300</v>
      </c>
      <c r="I181" s="471">
        <v>128000</v>
      </c>
      <c r="J181" s="471">
        <v>155700</v>
      </c>
      <c r="K181" s="471">
        <v>1600</v>
      </c>
    </row>
    <row r="182" spans="1:11" hidden="1">
      <c r="A182" s="473" t="s">
        <v>322</v>
      </c>
      <c r="B182" s="507" t="s">
        <v>323</v>
      </c>
      <c r="C182" s="628" t="s">
        <v>821</v>
      </c>
      <c r="D182" s="628" t="s">
        <v>501</v>
      </c>
      <c r="E182" s="629" t="s">
        <v>502</v>
      </c>
      <c r="F182" s="471">
        <v>336000</v>
      </c>
      <c r="G182" s="471">
        <v>27400</v>
      </c>
      <c r="H182" s="471">
        <v>308600</v>
      </c>
      <c r="I182" s="471">
        <v>217700</v>
      </c>
      <c r="J182" s="471">
        <v>90700</v>
      </c>
      <c r="K182" s="471">
        <v>200</v>
      </c>
    </row>
    <row r="183" spans="1:11" hidden="1">
      <c r="A183" s="473" t="s">
        <v>322</v>
      </c>
      <c r="B183" s="507" t="s">
        <v>323</v>
      </c>
      <c r="C183" s="628" t="s">
        <v>821</v>
      </c>
      <c r="D183" s="628" t="s">
        <v>501</v>
      </c>
      <c r="E183" s="629" t="s">
        <v>503</v>
      </c>
      <c r="F183" s="471">
        <v>149900</v>
      </c>
      <c r="G183" s="471">
        <v>0</v>
      </c>
      <c r="H183" s="471">
        <v>149900</v>
      </c>
      <c r="I183" s="471">
        <v>136900</v>
      </c>
      <c r="J183" s="471">
        <v>12900</v>
      </c>
      <c r="K183" s="471">
        <v>100</v>
      </c>
    </row>
    <row r="184" spans="1:11" hidden="1">
      <c r="A184" s="473" t="s">
        <v>322</v>
      </c>
      <c r="B184" s="507" t="s">
        <v>323</v>
      </c>
      <c r="C184" s="628" t="s">
        <v>821</v>
      </c>
      <c r="D184" s="628" t="s">
        <v>501</v>
      </c>
      <c r="E184" s="629" t="s">
        <v>504</v>
      </c>
      <c r="F184" s="471">
        <v>140900</v>
      </c>
      <c r="G184" s="471">
        <v>100</v>
      </c>
      <c r="H184" s="471">
        <v>140900</v>
      </c>
      <c r="I184" s="471">
        <v>136000</v>
      </c>
      <c r="J184" s="471">
        <v>4900</v>
      </c>
      <c r="K184" s="471">
        <v>0</v>
      </c>
    </row>
    <row r="185" spans="1:11" hidden="1">
      <c r="A185" s="473" t="s">
        <v>322</v>
      </c>
      <c r="B185" s="507" t="s">
        <v>323</v>
      </c>
      <c r="C185" s="628" t="s">
        <v>821</v>
      </c>
      <c r="D185" s="628" t="s">
        <v>501</v>
      </c>
      <c r="E185" s="629" t="s">
        <v>505</v>
      </c>
      <c r="F185" s="471">
        <v>192200</v>
      </c>
      <c r="G185" s="475" t="s">
        <v>611</v>
      </c>
      <c r="H185" s="471">
        <v>192200</v>
      </c>
      <c r="I185" s="471">
        <v>188900</v>
      </c>
      <c r="J185" s="471">
        <v>3200</v>
      </c>
      <c r="K185" s="475" t="s">
        <v>611</v>
      </c>
    </row>
    <row r="186" spans="1:11" hidden="1">
      <c r="A186" s="473" t="s">
        <v>322</v>
      </c>
      <c r="B186" s="507" t="s">
        <v>323</v>
      </c>
      <c r="C186" s="628" t="s">
        <v>821</v>
      </c>
      <c r="D186" s="628" t="s">
        <v>501</v>
      </c>
      <c r="E186" s="629" t="s">
        <v>506</v>
      </c>
      <c r="F186" s="471">
        <v>264800</v>
      </c>
      <c r="G186" s="475" t="s">
        <v>611</v>
      </c>
      <c r="H186" s="471">
        <v>264800</v>
      </c>
      <c r="I186" s="471">
        <v>262600</v>
      </c>
      <c r="J186" s="471">
        <v>2100</v>
      </c>
      <c r="K186" s="475" t="s">
        <v>611</v>
      </c>
    </row>
    <row r="187" spans="1:11" hidden="1">
      <c r="A187" s="473" t="s">
        <v>322</v>
      </c>
      <c r="B187" s="507" t="s">
        <v>323</v>
      </c>
      <c r="C187" s="628" t="s">
        <v>821</v>
      </c>
      <c r="D187" s="628" t="s">
        <v>501</v>
      </c>
      <c r="E187" s="629" t="s">
        <v>507</v>
      </c>
      <c r="F187" s="471">
        <v>269900</v>
      </c>
      <c r="G187" s="475" t="s">
        <v>611</v>
      </c>
      <c r="H187" s="471">
        <v>269900</v>
      </c>
      <c r="I187" s="471">
        <v>269900</v>
      </c>
      <c r="J187" s="475" t="s">
        <v>611</v>
      </c>
      <c r="K187" s="475" t="s">
        <v>611</v>
      </c>
    </row>
    <row r="188" spans="1:11" hidden="1">
      <c r="A188" s="473" t="s">
        <v>322</v>
      </c>
      <c r="B188" s="507" t="s">
        <v>323</v>
      </c>
      <c r="C188" s="628" t="s">
        <v>821</v>
      </c>
      <c r="D188" s="628" t="s">
        <v>501</v>
      </c>
      <c r="E188" s="629" t="s">
        <v>508</v>
      </c>
      <c r="F188" s="471">
        <v>172600</v>
      </c>
      <c r="G188" s="475" t="s">
        <v>611</v>
      </c>
      <c r="H188" s="471">
        <v>172600</v>
      </c>
      <c r="I188" s="471">
        <v>172600</v>
      </c>
      <c r="J188" s="475" t="s">
        <v>611</v>
      </c>
      <c r="K188" s="475" t="s">
        <v>611</v>
      </c>
    </row>
    <row r="189" spans="1:11" hidden="1">
      <c r="A189" s="473" t="s">
        <v>322</v>
      </c>
      <c r="B189" s="507" t="s">
        <v>323</v>
      </c>
      <c r="C189" s="507" t="s">
        <v>821</v>
      </c>
      <c r="D189" s="507" t="s">
        <v>509</v>
      </c>
      <c r="E189" s="474" t="s">
        <v>480</v>
      </c>
      <c r="F189" s="471">
        <v>3300</v>
      </c>
      <c r="G189" s="471">
        <v>1500</v>
      </c>
      <c r="H189" s="471">
        <v>1800</v>
      </c>
      <c r="I189" s="471">
        <v>1200</v>
      </c>
      <c r="J189" s="471">
        <v>500</v>
      </c>
      <c r="K189" s="471">
        <v>0</v>
      </c>
    </row>
    <row r="190" spans="1:11" hidden="1">
      <c r="A190" s="473" t="s">
        <v>322</v>
      </c>
      <c r="B190" s="507" t="s">
        <v>323</v>
      </c>
      <c r="C190" s="507" t="s">
        <v>822</v>
      </c>
      <c r="D190" s="507" t="s">
        <v>304</v>
      </c>
      <c r="E190" s="474" t="s">
        <v>480</v>
      </c>
      <c r="F190" s="471">
        <v>2837200</v>
      </c>
      <c r="G190" s="471">
        <v>1477600</v>
      </c>
      <c r="H190" s="471">
        <v>1359600</v>
      </c>
      <c r="I190" s="471">
        <v>1069800</v>
      </c>
      <c r="J190" s="471">
        <v>286200</v>
      </c>
      <c r="K190" s="471">
        <v>3600</v>
      </c>
    </row>
    <row r="191" spans="1:11" hidden="1">
      <c r="A191" s="473" t="s">
        <v>322</v>
      </c>
      <c r="B191" s="507" t="s">
        <v>323</v>
      </c>
      <c r="C191" s="507" t="s">
        <v>822</v>
      </c>
      <c r="D191" s="507" t="s">
        <v>496</v>
      </c>
      <c r="E191" s="474" t="s">
        <v>480</v>
      </c>
      <c r="F191" s="471">
        <v>1343600</v>
      </c>
      <c r="G191" s="471">
        <v>1186800</v>
      </c>
      <c r="H191" s="471">
        <v>156800</v>
      </c>
      <c r="I191" s="471">
        <v>78600</v>
      </c>
      <c r="J191" s="471">
        <v>76100</v>
      </c>
      <c r="K191" s="471">
        <v>2100</v>
      </c>
    </row>
    <row r="192" spans="1:11" hidden="1">
      <c r="A192" s="473" t="s">
        <v>322</v>
      </c>
      <c r="B192" s="507" t="s">
        <v>323</v>
      </c>
      <c r="C192" s="507" t="s">
        <v>822</v>
      </c>
      <c r="D192" s="507" t="s">
        <v>496</v>
      </c>
      <c r="E192" s="474" t="s">
        <v>497</v>
      </c>
      <c r="F192" s="471">
        <v>125300</v>
      </c>
      <c r="G192" s="471">
        <v>112000</v>
      </c>
      <c r="H192" s="471">
        <v>13200</v>
      </c>
      <c r="I192" s="471">
        <v>8100</v>
      </c>
      <c r="J192" s="471">
        <v>4700</v>
      </c>
      <c r="K192" s="471">
        <v>500</v>
      </c>
    </row>
    <row r="193" spans="1:11" hidden="1">
      <c r="A193" s="473" t="s">
        <v>322</v>
      </c>
      <c r="B193" s="507" t="s">
        <v>323</v>
      </c>
      <c r="C193" s="507" t="s">
        <v>822</v>
      </c>
      <c r="D193" s="507" t="s">
        <v>496</v>
      </c>
      <c r="E193" s="474" t="s">
        <v>498</v>
      </c>
      <c r="F193" s="471">
        <v>1158400</v>
      </c>
      <c r="G193" s="471">
        <v>1026000</v>
      </c>
      <c r="H193" s="471">
        <v>132400</v>
      </c>
      <c r="I193" s="471">
        <v>64600</v>
      </c>
      <c r="J193" s="471">
        <v>66200</v>
      </c>
      <c r="K193" s="471">
        <v>1600</v>
      </c>
    </row>
    <row r="194" spans="1:11" hidden="1">
      <c r="A194" s="473" t="s">
        <v>322</v>
      </c>
      <c r="B194" s="507" t="s">
        <v>323</v>
      </c>
      <c r="C194" s="507" t="s">
        <v>822</v>
      </c>
      <c r="D194" s="507" t="s">
        <v>496</v>
      </c>
      <c r="E194" s="474" t="s">
        <v>499</v>
      </c>
      <c r="F194" s="471">
        <v>59900</v>
      </c>
      <c r="G194" s="471">
        <v>48700</v>
      </c>
      <c r="H194" s="471">
        <v>11200</v>
      </c>
      <c r="I194" s="471">
        <v>5900</v>
      </c>
      <c r="J194" s="471">
        <v>5200</v>
      </c>
      <c r="K194" s="471">
        <v>100</v>
      </c>
    </row>
    <row r="195" spans="1:11" hidden="1">
      <c r="A195" s="473" t="s">
        <v>322</v>
      </c>
      <c r="B195" s="507" t="s">
        <v>323</v>
      </c>
      <c r="C195" s="507" t="s">
        <v>822</v>
      </c>
      <c r="D195" s="507" t="s">
        <v>500</v>
      </c>
      <c r="E195" s="474" t="s">
        <v>480</v>
      </c>
      <c r="F195" s="471">
        <v>76400</v>
      </c>
      <c r="G195" s="471">
        <v>50100</v>
      </c>
      <c r="H195" s="471">
        <v>26300</v>
      </c>
      <c r="I195" s="471">
        <v>12100</v>
      </c>
      <c r="J195" s="471">
        <v>14000</v>
      </c>
      <c r="K195" s="471">
        <v>200</v>
      </c>
    </row>
    <row r="196" spans="1:11" hidden="1">
      <c r="A196" s="473" t="s">
        <v>322</v>
      </c>
      <c r="B196" s="507" t="s">
        <v>323</v>
      </c>
      <c r="C196" s="507" t="s">
        <v>822</v>
      </c>
      <c r="D196" s="507" t="s">
        <v>500</v>
      </c>
      <c r="E196" s="474" t="s">
        <v>497</v>
      </c>
      <c r="F196" s="471">
        <v>8500</v>
      </c>
      <c r="G196" s="471">
        <v>6600</v>
      </c>
      <c r="H196" s="471">
        <v>1900</v>
      </c>
      <c r="I196" s="471">
        <v>1200</v>
      </c>
      <c r="J196" s="471">
        <v>700</v>
      </c>
      <c r="K196" s="471">
        <v>100</v>
      </c>
    </row>
    <row r="197" spans="1:11" hidden="1">
      <c r="A197" s="473" t="s">
        <v>322</v>
      </c>
      <c r="B197" s="507" t="s">
        <v>323</v>
      </c>
      <c r="C197" s="507" t="s">
        <v>822</v>
      </c>
      <c r="D197" s="507" t="s">
        <v>500</v>
      </c>
      <c r="E197" s="474" t="s">
        <v>498</v>
      </c>
      <c r="F197" s="471">
        <v>65200</v>
      </c>
      <c r="G197" s="471">
        <v>41900</v>
      </c>
      <c r="H197" s="471">
        <v>23200</v>
      </c>
      <c r="I197" s="471">
        <v>10200</v>
      </c>
      <c r="J197" s="471">
        <v>12800</v>
      </c>
      <c r="K197" s="471">
        <v>200</v>
      </c>
    </row>
    <row r="198" spans="1:11" hidden="1">
      <c r="A198" s="473" t="s">
        <v>322</v>
      </c>
      <c r="B198" s="507" t="s">
        <v>323</v>
      </c>
      <c r="C198" s="507" t="s">
        <v>822</v>
      </c>
      <c r="D198" s="507" t="s">
        <v>500</v>
      </c>
      <c r="E198" s="474" t="s">
        <v>499</v>
      </c>
      <c r="F198" s="471">
        <v>2800</v>
      </c>
      <c r="G198" s="471">
        <v>1600</v>
      </c>
      <c r="H198" s="471">
        <v>1100</v>
      </c>
      <c r="I198" s="471">
        <v>600</v>
      </c>
      <c r="J198" s="471">
        <v>500</v>
      </c>
      <c r="K198" s="475" t="s">
        <v>611</v>
      </c>
    </row>
    <row r="199" spans="1:11" hidden="1">
      <c r="A199" s="473" t="s">
        <v>322</v>
      </c>
      <c r="B199" s="507" t="s">
        <v>323</v>
      </c>
      <c r="C199" s="628" t="s">
        <v>822</v>
      </c>
      <c r="D199" s="628" t="s">
        <v>501</v>
      </c>
      <c r="E199" s="629" t="s">
        <v>480</v>
      </c>
      <c r="F199" s="471">
        <v>1414700</v>
      </c>
      <c r="G199" s="471">
        <v>239100</v>
      </c>
      <c r="H199" s="471">
        <v>1175600</v>
      </c>
      <c r="I199" s="471">
        <v>978600</v>
      </c>
      <c r="J199" s="471">
        <v>195800</v>
      </c>
      <c r="K199" s="471">
        <v>1200</v>
      </c>
    </row>
    <row r="200" spans="1:11" hidden="1">
      <c r="A200" s="473" t="s">
        <v>322</v>
      </c>
      <c r="B200" s="507" t="s">
        <v>323</v>
      </c>
      <c r="C200" s="628" t="s">
        <v>822</v>
      </c>
      <c r="D200" s="628" t="s">
        <v>501</v>
      </c>
      <c r="E200" s="629" t="s">
        <v>497</v>
      </c>
      <c r="F200" s="471">
        <v>600</v>
      </c>
      <c r="G200" s="471">
        <v>400</v>
      </c>
      <c r="H200" s="471">
        <v>100</v>
      </c>
      <c r="I200" s="471">
        <v>100</v>
      </c>
      <c r="J200" s="471">
        <v>100</v>
      </c>
      <c r="K200" s="475" t="s">
        <v>611</v>
      </c>
    </row>
    <row r="201" spans="1:11" hidden="1">
      <c r="A201" s="473" t="s">
        <v>322</v>
      </c>
      <c r="B201" s="507" t="s">
        <v>323</v>
      </c>
      <c r="C201" s="628" t="s">
        <v>822</v>
      </c>
      <c r="D201" s="628" t="s">
        <v>501</v>
      </c>
      <c r="E201" s="629" t="s">
        <v>498</v>
      </c>
      <c r="F201" s="471">
        <v>389900</v>
      </c>
      <c r="G201" s="471">
        <v>206900</v>
      </c>
      <c r="H201" s="471">
        <v>183000</v>
      </c>
      <c r="I201" s="471">
        <v>83300</v>
      </c>
      <c r="J201" s="471">
        <v>99000</v>
      </c>
      <c r="K201" s="471">
        <v>700</v>
      </c>
    </row>
    <row r="202" spans="1:11" hidden="1">
      <c r="A202" s="473" t="s">
        <v>322</v>
      </c>
      <c r="B202" s="507" t="s">
        <v>323</v>
      </c>
      <c r="C202" s="628" t="s">
        <v>822</v>
      </c>
      <c r="D202" s="628" t="s">
        <v>501</v>
      </c>
      <c r="E202" s="629" t="s">
        <v>502</v>
      </c>
      <c r="F202" s="471">
        <v>276300</v>
      </c>
      <c r="G202" s="471">
        <v>31700</v>
      </c>
      <c r="H202" s="471">
        <v>244600</v>
      </c>
      <c r="I202" s="471">
        <v>165300</v>
      </c>
      <c r="J202" s="471">
        <v>78900</v>
      </c>
      <c r="K202" s="471">
        <v>400</v>
      </c>
    </row>
    <row r="203" spans="1:11" hidden="1">
      <c r="A203" s="473" t="s">
        <v>322</v>
      </c>
      <c r="B203" s="507" t="s">
        <v>323</v>
      </c>
      <c r="C203" s="628" t="s">
        <v>822</v>
      </c>
      <c r="D203" s="628" t="s">
        <v>501</v>
      </c>
      <c r="E203" s="629" t="s">
        <v>503</v>
      </c>
      <c r="F203" s="471">
        <v>108500</v>
      </c>
      <c r="G203" s="471">
        <v>100</v>
      </c>
      <c r="H203" s="471">
        <v>108400</v>
      </c>
      <c r="I203" s="471">
        <v>98900</v>
      </c>
      <c r="J203" s="471">
        <v>9500</v>
      </c>
      <c r="K203" s="471">
        <v>0</v>
      </c>
    </row>
    <row r="204" spans="1:11" hidden="1">
      <c r="A204" s="473" t="s">
        <v>322</v>
      </c>
      <c r="B204" s="507" t="s">
        <v>323</v>
      </c>
      <c r="C204" s="628" t="s">
        <v>822</v>
      </c>
      <c r="D204" s="628" t="s">
        <v>501</v>
      </c>
      <c r="E204" s="629" t="s">
        <v>504</v>
      </c>
      <c r="F204" s="471">
        <v>102900</v>
      </c>
      <c r="G204" s="475" t="s">
        <v>611</v>
      </c>
      <c r="H204" s="471">
        <v>102900</v>
      </c>
      <c r="I204" s="471">
        <v>99300</v>
      </c>
      <c r="J204" s="471">
        <v>3600</v>
      </c>
      <c r="K204" s="475" t="s">
        <v>611</v>
      </c>
    </row>
    <row r="205" spans="1:11" hidden="1">
      <c r="A205" s="473" t="s">
        <v>322</v>
      </c>
      <c r="B205" s="507" t="s">
        <v>323</v>
      </c>
      <c r="C205" s="628" t="s">
        <v>822</v>
      </c>
      <c r="D205" s="628" t="s">
        <v>501</v>
      </c>
      <c r="E205" s="629" t="s">
        <v>505</v>
      </c>
      <c r="F205" s="471">
        <v>111000</v>
      </c>
      <c r="G205" s="475" t="s">
        <v>611</v>
      </c>
      <c r="H205" s="471">
        <v>111000</v>
      </c>
      <c r="I205" s="471">
        <v>109400</v>
      </c>
      <c r="J205" s="471">
        <v>1600</v>
      </c>
      <c r="K205" s="475" t="s">
        <v>611</v>
      </c>
    </row>
    <row r="206" spans="1:11" hidden="1">
      <c r="A206" s="473" t="s">
        <v>322</v>
      </c>
      <c r="B206" s="507" t="s">
        <v>323</v>
      </c>
      <c r="C206" s="628" t="s">
        <v>822</v>
      </c>
      <c r="D206" s="628" t="s">
        <v>501</v>
      </c>
      <c r="E206" s="629" t="s">
        <v>506</v>
      </c>
      <c r="F206" s="471">
        <v>166600</v>
      </c>
      <c r="G206" s="475" t="s">
        <v>611</v>
      </c>
      <c r="H206" s="471">
        <v>166600</v>
      </c>
      <c r="I206" s="471">
        <v>163600</v>
      </c>
      <c r="J206" s="471">
        <v>3000</v>
      </c>
      <c r="K206" s="475" t="s">
        <v>611</v>
      </c>
    </row>
    <row r="207" spans="1:11" hidden="1">
      <c r="A207" s="473" t="s">
        <v>322</v>
      </c>
      <c r="B207" s="507" t="s">
        <v>323</v>
      </c>
      <c r="C207" s="628" t="s">
        <v>822</v>
      </c>
      <c r="D207" s="628" t="s">
        <v>501</v>
      </c>
      <c r="E207" s="629" t="s">
        <v>507</v>
      </c>
      <c r="F207" s="471">
        <v>154000</v>
      </c>
      <c r="G207" s="475" t="s">
        <v>611</v>
      </c>
      <c r="H207" s="471">
        <v>154000</v>
      </c>
      <c r="I207" s="471">
        <v>153800</v>
      </c>
      <c r="J207" s="471">
        <v>200</v>
      </c>
      <c r="K207" s="475" t="s">
        <v>611</v>
      </c>
    </row>
    <row r="208" spans="1:11" hidden="1">
      <c r="A208" s="473" t="s">
        <v>322</v>
      </c>
      <c r="B208" s="507" t="s">
        <v>323</v>
      </c>
      <c r="C208" s="628" t="s">
        <v>822</v>
      </c>
      <c r="D208" s="628" t="s">
        <v>501</v>
      </c>
      <c r="E208" s="629" t="s">
        <v>508</v>
      </c>
      <c r="F208" s="471">
        <v>104900</v>
      </c>
      <c r="G208" s="475" t="s">
        <v>611</v>
      </c>
      <c r="H208" s="471">
        <v>104900</v>
      </c>
      <c r="I208" s="471">
        <v>104900</v>
      </c>
      <c r="J208" s="475" t="s">
        <v>611</v>
      </c>
      <c r="K208" s="475" t="s">
        <v>611</v>
      </c>
    </row>
    <row r="209" spans="1:11" hidden="1">
      <c r="A209" s="473" t="s">
        <v>322</v>
      </c>
      <c r="B209" s="507" t="s">
        <v>323</v>
      </c>
      <c r="C209" s="507" t="s">
        <v>822</v>
      </c>
      <c r="D209" s="507" t="s">
        <v>509</v>
      </c>
      <c r="E209" s="474" t="s">
        <v>480</v>
      </c>
      <c r="F209" s="471">
        <v>2500</v>
      </c>
      <c r="G209" s="471">
        <v>1600</v>
      </c>
      <c r="H209" s="471">
        <v>900</v>
      </c>
      <c r="I209" s="471">
        <v>500</v>
      </c>
      <c r="J209" s="471">
        <v>300</v>
      </c>
      <c r="K209" s="471">
        <v>0</v>
      </c>
    </row>
    <row r="210" spans="1:11" hidden="1">
      <c r="A210" s="473" t="s">
        <v>322</v>
      </c>
      <c r="B210" s="507" t="s">
        <v>323</v>
      </c>
      <c r="C210" s="507" t="s">
        <v>823</v>
      </c>
      <c r="D210" s="507" t="s">
        <v>304</v>
      </c>
      <c r="E210" s="474" t="s">
        <v>480</v>
      </c>
      <c r="F210" s="471">
        <v>1408600</v>
      </c>
      <c r="G210" s="471">
        <v>768700</v>
      </c>
      <c r="H210" s="471">
        <v>639900</v>
      </c>
      <c r="I210" s="471">
        <v>503700</v>
      </c>
      <c r="J210" s="471">
        <v>133900</v>
      </c>
      <c r="K210" s="471">
        <v>2300</v>
      </c>
    </row>
    <row r="211" spans="1:11" hidden="1">
      <c r="A211" s="473" t="s">
        <v>322</v>
      </c>
      <c r="B211" s="507" t="s">
        <v>323</v>
      </c>
      <c r="C211" s="507" t="s">
        <v>823</v>
      </c>
      <c r="D211" s="507" t="s">
        <v>496</v>
      </c>
      <c r="E211" s="474" t="s">
        <v>480</v>
      </c>
      <c r="F211" s="471">
        <v>728400</v>
      </c>
      <c r="G211" s="471">
        <v>638200</v>
      </c>
      <c r="H211" s="471">
        <v>90100</v>
      </c>
      <c r="I211" s="471">
        <v>44400</v>
      </c>
      <c r="J211" s="471">
        <v>44500</v>
      </c>
      <c r="K211" s="471">
        <v>1200</v>
      </c>
    </row>
    <row r="212" spans="1:11" hidden="1">
      <c r="A212" s="473" t="s">
        <v>322</v>
      </c>
      <c r="B212" s="507" t="s">
        <v>323</v>
      </c>
      <c r="C212" s="507" t="s">
        <v>823</v>
      </c>
      <c r="D212" s="507" t="s">
        <v>496</v>
      </c>
      <c r="E212" s="474" t="s">
        <v>497</v>
      </c>
      <c r="F212" s="471">
        <v>78100</v>
      </c>
      <c r="G212" s="471">
        <v>69700</v>
      </c>
      <c r="H212" s="471">
        <v>8400</v>
      </c>
      <c r="I212" s="471">
        <v>5000</v>
      </c>
      <c r="J212" s="471">
        <v>3000</v>
      </c>
      <c r="K212" s="471">
        <v>400</v>
      </c>
    </row>
    <row r="213" spans="1:11" hidden="1">
      <c r="A213" s="473" t="s">
        <v>322</v>
      </c>
      <c r="B213" s="507" t="s">
        <v>323</v>
      </c>
      <c r="C213" s="507" t="s">
        <v>823</v>
      </c>
      <c r="D213" s="507" t="s">
        <v>496</v>
      </c>
      <c r="E213" s="474" t="s">
        <v>498</v>
      </c>
      <c r="F213" s="471">
        <v>617000</v>
      </c>
      <c r="G213" s="471">
        <v>543500</v>
      </c>
      <c r="H213" s="471">
        <v>73500</v>
      </c>
      <c r="I213" s="471">
        <v>35500</v>
      </c>
      <c r="J213" s="471">
        <v>37200</v>
      </c>
      <c r="K213" s="471">
        <v>800</v>
      </c>
    </row>
    <row r="214" spans="1:11" hidden="1">
      <c r="A214" s="473" t="s">
        <v>322</v>
      </c>
      <c r="B214" s="507" t="s">
        <v>323</v>
      </c>
      <c r="C214" s="507" t="s">
        <v>823</v>
      </c>
      <c r="D214" s="507" t="s">
        <v>496</v>
      </c>
      <c r="E214" s="474" t="s">
        <v>499</v>
      </c>
      <c r="F214" s="471">
        <v>33300</v>
      </c>
      <c r="G214" s="471">
        <v>25000</v>
      </c>
      <c r="H214" s="471">
        <v>8200</v>
      </c>
      <c r="I214" s="471">
        <v>3800</v>
      </c>
      <c r="J214" s="471">
        <v>4400</v>
      </c>
      <c r="K214" s="471">
        <v>0</v>
      </c>
    </row>
    <row r="215" spans="1:11" hidden="1">
      <c r="A215" s="473" t="s">
        <v>322</v>
      </c>
      <c r="B215" s="507" t="s">
        <v>323</v>
      </c>
      <c r="C215" s="507" t="s">
        <v>823</v>
      </c>
      <c r="D215" s="507" t="s">
        <v>500</v>
      </c>
      <c r="E215" s="474" t="s">
        <v>480</v>
      </c>
      <c r="F215" s="471">
        <v>34500</v>
      </c>
      <c r="G215" s="471">
        <v>22300</v>
      </c>
      <c r="H215" s="471">
        <v>12200</v>
      </c>
      <c r="I215" s="471">
        <v>7200</v>
      </c>
      <c r="J215" s="471">
        <v>4900</v>
      </c>
      <c r="K215" s="471">
        <v>100</v>
      </c>
    </row>
    <row r="216" spans="1:11" hidden="1">
      <c r="A216" s="473" t="s">
        <v>322</v>
      </c>
      <c r="B216" s="507" t="s">
        <v>323</v>
      </c>
      <c r="C216" s="507" t="s">
        <v>823</v>
      </c>
      <c r="D216" s="507" t="s">
        <v>500</v>
      </c>
      <c r="E216" s="474" t="s">
        <v>497</v>
      </c>
      <c r="F216" s="471">
        <v>3700</v>
      </c>
      <c r="G216" s="471">
        <v>2900</v>
      </c>
      <c r="H216" s="471">
        <v>800</v>
      </c>
      <c r="I216" s="471">
        <v>600</v>
      </c>
      <c r="J216" s="471">
        <v>200</v>
      </c>
      <c r="K216" s="471">
        <v>100</v>
      </c>
    </row>
    <row r="217" spans="1:11" hidden="1">
      <c r="A217" s="473" t="s">
        <v>322</v>
      </c>
      <c r="B217" s="507" t="s">
        <v>323</v>
      </c>
      <c r="C217" s="507" t="s">
        <v>823</v>
      </c>
      <c r="D217" s="507" t="s">
        <v>500</v>
      </c>
      <c r="E217" s="474" t="s">
        <v>498</v>
      </c>
      <c r="F217" s="471">
        <v>28800</v>
      </c>
      <c r="G217" s="471">
        <v>18500</v>
      </c>
      <c r="H217" s="471">
        <v>10300</v>
      </c>
      <c r="I217" s="471">
        <v>5700</v>
      </c>
      <c r="J217" s="471">
        <v>4600</v>
      </c>
      <c r="K217" s="471">
        <v>0</v>
      </c>
    </row>
    <row r="218" spans="1:11" hidden="1">
      <c r="A218" s="473" t="s">
        <v>322</v>
      </c>
      <c r="B218" s="507" t="s">
        <v>323</v>
      </c>
      <c r="C218" s="507" t="s">
        <v>823</v>
      </c>
      <c r="D218" s="507" t="s">
        <v>500</v>
      </c>
      <c r="E218" s="474" t="s">
        <v>499</v>
      </c>
      <c r="F218" s="471">
        <v>2100</v>
      </c>
      <c r="G218" s="471">
        <v>1000</v>
      </c>
      <c r="H218" s="471">
        <v>1000</v>
      </c>
      <c r="I218" s="471">
        <v>1000</v>
      </c>
      <c r="J218" s="471">
        <v>100</v>
      </c>
      <c r="K218" s="475" t="s">
        <v>611</v>
      </c>
    </row>
    <row r="219" spans="1:11" hidden="1">
      <c r="A219" s="473" t="s">
        <v>322</v>
      </c>
      <c r="B219" s="507" t="s">
        <v>323</v>
      </c>
      <c r="C219" s="628" t="s">
        <v>823</v>
      </c>
      <c r="D219" s="628" t="s">
        <v>501</v>
      </c>
      <c r="E219" s="629" t="s">
        <v>480</v>
      </c>
      <c r="F219" s="471">
        <v>644200</v>
      </c>
      <c r="G219" s="471">
        <v>107500</v>
      </c>
      <c r="H219" s="471">
        <v>536700</v>
      </c>
      <c r="I219" s="471">
        <v>451500</v>
      </c>
      <c r="J219" s="471">
        <v>84200</v>
      </c>
      <c r="K219" s="471">
        <v>1000</v>
      </c>
    </row>
    <row r="220" spans="1:11" hidden="1">
      <c r="A220" s="473" t="s">
        <v>322</v>
      </c>
      <c r="B220" s="507" t="s">
        <v>323</v>
      </c>
      <c r="C220" s="628" t="s">
        <v>823</v>
      </c>
      <c r="D220" s="628" t="s">
        <v>501</v>
      </c>
      <c r="E220" s="629" t="s">
        <v>497</v>
      </c>
      <c r="F220" s="471">
        <v>0</v>
      </c>
      <c r="G220" s="471">
        <v>0</v>
      </c>
      <c r="H220" s="475" t="s">
        <v>611</v>
      </c>
      <c r="I220" s="475" t="s">
        <v>611</v>
      </c>
      <c r="J220" s="475" t="s">
        <v>611</v>
      </c>
      <c r="K220" s="475" t="s">
        <v>611</v>
      </c>
    </row>
    <row r="221" spans="1:11" hidden="1">
      <c r="A221" s="473" t="s">
        <v>322</v>
      </c>
      <c r="B221" s="507" t="s">
        <v>323</v>
      </c>
      <c r="C221" s="628" t="s">
        <v>823</v>
      </c>
      <c r="D221" s="628" t="s">
        <v>501</v>
      </c>
      <c r="E221" s="629" t="s">
        <v>498</v>
      </c>
      <c r="F221" s="471">
        <v>172300</v>
      </c>
      <c r="G221" s="471">
        <v>90600</v>
      </c>
      <c r="H221" s="471">
        <v>81600</v>
      </c>
      <c r="I221" s="471">
        <v>39400</v>
      </c>
      <c r="J221" s="471">
        <v>41800</v>
      </c>
      <c r="K221" s="471">
        <v>400</v>
      </c>
    </row>
    <row r="222" spans="1:11" hidden="1">
      <c r="A222" s="473" t="s">
        <v>322</v>
      </c>
      <c r="B222" s="507" t="s">
        <v>323</v>
      </c>
      <c r="C222" s="628" t="s">
        <v>823</v>
      </c>
      <c r="D222" s="628" t="s">
        <v>501</v>
      </c>
      <c r="E222" s="629" t="s">
        <v>502</v>
      </c>
      <c r="F222" s="471">
        <v>129900</v>
      </c>
      <c r="G222" s="471">
        <v>16700</v>
      </c>
      <c r="H222" s="471">
        <v>113200</v>
      </c>
      <c r="I222" s="471">
        <v>78200</v>
      </c>
      <c r="J222" s="471">
        <v>34400</v>
      </c>
      <c r="K222" s="471">
        <v>500</v>
      </c>
    </row>
    <row r="223" spans="1:11" hidden="1">
      <c r="A223" s="473" t="s">
        <v>322</v>
      </c>
      <c r="B223" s="507" t="s">
        <v>323</v>
      </c>
      <c r="C223" s="628" t="s">
        <v>823</v>
      </c>
      <c r="D223" s="628" t="s">
        <v>501</v>
      </c>
      <c r="E223" s="629" t="s">
        <v>503</v>
      </c>
      <c r="F223" s="471">
        <v>51200</v>
      </c>
      <c r="G223" s="471">
        <v>100</v>
      </c>
      <c r="H223" s="471">
        <v>51100</v>
      </c>
      <c r="I223" s="471">
        <v>46300</v>
      </c>
      <c r="J223" s="471">
        <v>4800</v>
      </c>
      <c r="K223" s="471">
        <v>0</v>
      </c>
    </row>
    <row r="224" spans="1:11" hidden="1">
      <c r="A224" s="473" t="s">
        <v>322</v>
      </c>
      <c r="B224" s="507" t="s">
        <v>323</v>
      </c>
      <c r="C224" s="628" t="s">
        <v>823</v>
      </c>
      <c r="D224" s="628" t="s">
        <v>501</v>
      </c>
      <c r="E224" s="629" t="s">
        <v>504</v>
      </c>
      <c r="F224" s="471">
        <v>49800</v>
      </c>
      <c r="G224" s="471">
        <v>100</v>
      </c>
      <c r="H224" s="471">
        <v>49700</v>
      </c>
      <c r="I224" s="471">
        <v>48600</v>
      </c>
      <c r="J224" s="471">
        <v>1100</v>
      </c>
      <c r="K224" s="471">
        <v>100</v>
      </c>
    </row>
    <row r="225" spans="1:11" hidden="1">
      <c r="A225" s="473" t="s">
        <v>322</v>
      </c>
      <c r="B225" s="507" t="s">
        <v>323</v>
      </c>
      <c r="C225" s="628" t="s">
        <v>823</v>
      </c>
      <c r="D225" s="628" t="s">
        <v>501</v>
      </c>
      <c r="E225" s="629" t="s">
        <v>505</v>
      </c>
      <c r="F225" s="471">
        <v>45900</v>
      </c>
      <c r="G225" s="475" t="s">
        <v>611</v>
      </c>
      <c r="H225" s="471">
        <v>45900</v>
      </c>
      <c r="I225" s="471">
        <v>44800</v>
      </c>
      <c r="J225" s="471">
        <v>1100</v>
      </c>
      <c r="K225" s="475" t="s">
        <v>611</v>
      </c>
    </row>
    <row r="226" spans="1:11" hidden="1">
      <c r="A226" s="473" t="s">
        <v>322</v>
      </c>
      <c r="B226" s="507" t="s">
        <v>323</v>
      </c>
      <c r="C226" s="628" t="s">
        <v>823</v>
      </c>
      <c r="D226" s="628" t="s">
        <v>501</v>
      </c>
      <c r="E226" s="629" t="s">
        <v>506</v>
      </c>
      <c r="F226" s="471">
        <v>76700</v>
      </c>
      <c r="G226" s="475" t="s">
        <v>611</v>
      </c>
      <c r="H226" s="471">
        <v>76700</v>
      </c>
      <c r="I226" s="471">
        <v>75700</v>
      </c>
      <c r="J226" s="471">
        <v>1000</v>
      </c>
      <c r="K226" s="475" t="s">
        <v>611</v>
      </c>
    </row>
    <row r="227" spans="1:11" hidden="1">
      <c r="A227" s="473" t="s">
        <v>322</v>
      </c>
      <c r="B227" s="507" t="s">
        <v>323</v>
      </c>
      <c r="C227" s="628" t="s">
        <v>823</v>
      </c>
      <c r="D227" s="628" t="s">
        <v>501</v>
      </c>
      <c r="E227" s="629" t="s">
        <v>507</v>
      </c>
      <c r="F227" s="471">
        <v>75600</v>
      </c>
      <c r="G227" s="475" t="s">
        <v>611</v>
      </c>
      <c r="H227" s="471">
        <v>75600</v>
      </c>
      <c r="I227" s="471">
        <v>75600</v>
      </c>
      <c r="J227" s="475" t="s">
        <v>611</v>
      </c>
      <c r="K227" s="475" t="s">
        <v>611</v>
      </c>
    </row>
    <row r="228" spans="1:11" hidden="1">
      <c r="A228" s="473" t="s">
        <v>322</v>
      </c>
      <c r="B228" s="507" t="s">
        <v>323</v>
      </c>
      <c r="C228" s="628" t="s">
        <v>823</v>
      </c>
      <c r="D228" s="628" t="s">
        <v>501</v>
      </c>
      <c r="E228" s="629" t="s">
        <v>508</v>
      </c>
      <c r="F228" s="471">
        <v>42800</v>
      </c>
      <c r="G228" s="475" t="s">
        <v>611</v>
      </c>
      <c r="H228" s="471">
        <v>42800</v>
      </c>
      <c r="I228" s="471">
        <v>42800</v>
      </c>
      <c r="J228" s="475" t="s">
        <v>611</v>
      </c>
      <c r="K228" s="475" t="s">
        <v>611</v>
      </c>
    </row>
    <row r="229" spans="1:11" hidden="1">
      <c r="A229" s="473" t="s">
        <v>322</v>
      </c>
      <c r="B229" s="507" t="s">
        <v>323</v>
      </c>
      <c r="C229" s="507" t="s">
        <v>823</v>
      </c>
      <c r="D229" s="507" t="s">
        <v>509</v>
      </c>
      <c r="E229" s="474" t="s">
        <v>480</v>
      </c>
      <c r="F229" s="471">
        <v>1500</v>
      </c>
      <c r="G229" s="471">
        <v>600</v>
      </c>
      <c r="H229" s="471">
        <v>800</v>
      </c>
      <c r="I229" s="471">
        <v>500</v>
      </c>
      <c r="J229" s="471">
        <v>300</v>
      </c>
      <c r="K229" s="475" t="s">
        <v>611</v>
      </c>
    </row>
    <row r="230" spans="1:11" hidden="1">
      <c r="A230" s="473" t="s">
        <v>322</v>
      </c>
      <c r="B230" s="507" t="s">
        <v>323</v>
      </c>
      <c r="C230" s="507" t="s">
        <v>824</v>
      </c>
      <c r="D230" s="507" t="s">
        <v>304</v>
      </c>
      <c r="E230" s="474" t="s">
        <v>480</v>
      </c>
      <c r="F230" s="471">
        <v>921500</v>
      </c>
      <c r="G230" s="471">
        <v>491100</v>
      </c>
      <c r="H230" s="471">
        <v>430400</v>
      </c>
      <c r="I230" s="471">
        <v>348200</v>
      </c>
      <c r="J230" s="471">
        <v>81000</v>
      </c>
      <c r="K230" s="471">
        <v>1200</v>
      </c>
    </row>
    <row r="231" spans="1:11" hidden="1">
      <c r="A231" s="473" t="s">
        <v>322</v>
      </c>
      <c r="B231" s="507" t="s">
        <v>323</v>
      </c>
      <c r="C231" s="507" t="s">
        <v>824</v>
      </c>
      <c r="D231" s="507" t="s">
        <v>496</v>
      </c>
      <c r="E231" s="474" t="s">
        <v>480</v>
      </c>
      <c r="F231" s="471">
        <v>450500</v>
      </c>
      <c r="G231" s="471">
        <v>399400</v>
      </c>
      <c r="H231" s="471">
        <v>51100</v>
      </c>
      <c r="I231" s="471">
        <v>26400</v>
      </c>
      <c r="J231" s="471">
        <v>23900</v>
      </c>
      <c r="K231" s="471">
        <v>700</v>
      </c>
    </row>
    <row r="232" spans="1:11" hidden="1">
      <c r="A232" s="473" t="s">
        <v>322</v>
      </c>
      <c r="B232" s="507" t="s">
        <v>323</v>
      </c>
      <c r="C232" s="507" t="s">
        <v>824</v>
      </c>
      <c r="D232" s="507" t="s">
        <v>496</v>
      </c>
      <c r="E232" s="474" t="s">
        <v>497</v>
      </c>
      <c r="F232" s="471">
        <v>48300</v>
      </c>
      <c r="G232" s="471">
        <v>43200</v>
      </c>
      <c r="H232" s="471">
        <v>5100</v>
      </c>
      <c r="I232" s="471">
        <v>2800</v>
      </c>
      <c r="J232" s="471">
        <v>2000</v>
      </c>
      <c r="K232" s="471">
        <v>300</v>
      </c>
    </row>
    <row r="233" spans="1:11" hidden="1">
      <c r="A233" s="473" t="s">
        <v>322</v>
      </c>
      <c r="B233" s="507" t="s">
        <v>323</v>
      </c>
      <c r="C233" s="507" t="s">
        <v>824</v>
      </c>
      <c r="D233" s="507" t="s">
        <v>496</v>
      </c>
      <c r="E233" s="474" t="s">
        <v>498</v>
      </c>
      <c r="F233" s="471">
        <v>381000</v>
      </c>
      <c r="G233" s="471">
        <v>338500</v>
      </c>
      <c r="H233" s="471">
        <v>42500</v>
      </c>
      <c r="I233" s="471">
        <v>21800</v>
      </c>
      <c r="J233" s="471">
        <v>20300</v>
      </c>
      <c r="K233" s="471">
        <v>500</v>
      </c>
    </row>
    <row r="234" spans="1:11" hidden="1">
      <c r="A234" s="473" t="s">
        <v>322</v>
      </c>
      <c r="B234" s="507" t="s">
        <v>323</v>
      </c>
      <c r="C234" s="507" t="s">
        <v>824</v>
      </c>
      <c r="D234" s="507" t="s">
        <v>496</v>
      </c>
      <c r="E234" s="474" t="s">
        <v>499</v>
      </c>
      <c r="F234" s="471">
        <v>21200</v>
      </c>
      <c r="G234" s="471">
        <v>17700</v>
      </c>
      <c r="H234" s="471">
        <v>3500</v>
      </c>
      <c r="I234" s="471">
        <v>1800</v>
      </c>
      <c r="J234" s="471">
        <v>1600</v>
      </c>
      <c r="K234" s="475" t="s">
        <v>611</v>
      </c>
    </row>
    <row r="235" spans="1:11" hidden="1">
      <c r="A235" s="473" t="s">
        <v>322</v>
      </c>
      <c r="B235" s="507" t="s">
        <v>323</v>
      </c>
      <c r="C235" s="507" t="s">
        <v>824</v>
      </c>
      <c r="D235" s="507" t="s">
        <v>500</v>
      </c>
      <c r="E235" s="474" t="s">
        <v>480</v>
      </c>
      <c r="F235" s="471">
        <v>23500</v>
      </c>
      <c r="G235" s="471">
        <v>16800</v>
      </c>
      <c r="H235" s="471">
        <v>6700</v>
      </c>
      <c r="I235" s="471">
        <v>3800</v>
      </c>
      <c r="J235" s="471">
        <v>2900</v>
      </c>
      <c r="K235" s="471">
        <v>100</v>
      </c>
    </row>
    <row r="236" spans="1:11" hidden="1">
      <c r="A236" s="473" t="s">
        <v>322</v>
      </c>
      <c r="B236" s="507" t="s">
        <v>323</v>
      </c>
      <c r="C236" s="507" t="s">
        <v>824</v>
      </c>
      <c r="D236" s="507" t="s">
        <v>500</v>
      </c>
      <c r="E236" s="474" t="s">
        <v>497</v>
      </c>
      <c r="F236" s="471">
        <v>3200</v>
      </c>
      <c r="G236" s="471">
        <v>2800</v>
      </c>
      <c r="H236" s="471">
        <v>400</v>
      </c>
      <c r="I236" s="471">
        <v>300</v>
      </c>
      <c r="J236" s="471">
        <v>100</v>
      </c>
      <c r="K236" s="471">
        <v>0</v>
      </c>
    </row>
    <row r="237" spans="1:11" hidden="1">
      <c r="A237" s="473" t="s">
        <v>322</v>
      </c>
      <c r="B237" s="507" t="s">
        <v>323</v>
      </c>
      <c r="C237" s="507" t="s">
        <v>824</v>
      </c>
      <c r="D237" s="507" t="s">
        <v>500</v>
      </c>
      <c r="E237" s="474" t="s">
        <v>498</v>
      </c>
      <c r="F237" s="471">
        <v>19400</v>
      </c>
      <c r="G237" s="471">
        <v>13500</v>
      </c>
      <c r="H237" s="471">
        <v>6000</v>
      </c>
      <c r="I237" s="471">
        <v>3200</v>
      </c>
      <c r="J237" s="471">
        <v>2700</v>
      </c>
      <c r="K237" s="471">
        <v>100</v>
      </c>
    </row>
    <row r="238" spans="1:11" hidden="1">
      <c r="A238" s="473" t="s">
        <v>322</v>
      </c>
      <c r="B238" s="507" t="s">
        <v>323</v>
      </c>
      <c r="C238" s="507" t="s">
        <v>824</v>
      </c>
      <c r="D238" s="507" t="s">
        <v>500</v>
      </c>
      <c r="E238" s="474" t="s">
        <v>499</v>
      </c>
      <c r="F238" s="471">
        <v>800</v>
      </c>
      <c r="G238" s="471">
        <v>400</v>
      </c>
      <c r="H238" s="471">
        <v>400</v>
      </c>
      <c r="I238" s="471">
        <v>300</v>
      </c>
      <c r="J238" s="471">
        <v>0</v>
      </c>
      <c r="K238" s="475" t="s">
        <v>611</v>
      </c>
    </row>
    <row r="239" spans="1:11" hidden="1">
      <c r="A239" s="473" t="s">
        <v>322</v>
      </c>
      <c r="B239" s="507" t="s">
        <v>323</v>
      </c>
      <c r="C239" s="628" t="s">
        <v>824</v>
      </c>
      <c r="D239" s="628" t="s">
        <v>501</v>
      </c>
      <c r="E239" s="629" t="s">
        <v>480</v>
      </c>
      <c r="F239" s="471">
        <v>446800</v>
      </c>
      <c r="G239" s="471">
        <v>74700</v>
      </c>
      <c r="H239" s="471">
        <v>372100</v>
      </c>
      <c r="I239" s="471">
        <v>317900</v>
      </c>
      <c r="J239" s="471">
        <v>53900</v>
      </c>
      <c r="K239" s="471">
        <v>300</v>
      </c>
    </row>
    <row r="240" spans="1:11" hidden="1">
      <c r="A240" s="473" t="s">
        <v>322</v>
      </c>
      <c r="B240" s="507" t="s">
        <v>323</v>
      </c>
      <c r="C240" s="628" t="s">
        <v>824</v>
      </c>
      <c r="D240" s="628" t="s">
        <v>501</v>
      </c>
      <c r="E240" s="629" t="s">
        <v>497</v>
      </c>
      <c r="F240" s="471">
        <v>0</v>
      </c>
      <c r="G240" s="471">
        <v>0</v>
      </c>
      <c r="H240" s="475" t="s">
        <v>611</v>
      </c>
      <c r="I240" s="475" t="s">
        <v>611</v>
      </c>
      <c r="J240" s="475" t="s">
        <v>611</v>
      </c>
      <c r="K240" s="475" t="s">
        <v>611</v>
      </c>
    </row>
    <row r="241" spans="1:11" hidden="1">
      <c r="A241" s="473" t="s">
        <v>322</v>
      </c>
      <c r="B241" s="507" t="s">
        <v>323</v>
      </c>
      <c r="C241" s="628" t="s">
        <v>824</v>
      </c>
      <c r="D241" s="628" t="s">
        <v>501</v>
      </c>
      <c r="E241" s="629" t="s">
        <v>498</v>
      </c>
      <c r="F241" s="471">
        <v>105800</v>
      </c>
      <c r="G241" s="471">
        <v>61300</v>
      </c>
      <c r="H241" s="471">
        <v>44500</v>
      </c>
      <c r="I241" s="471">
        <v>20300</v>
      </c>
      <c r="J241" s="471">
        <v>24100</v>
      </c>
      <c r="K241" s="471">
        <v>100</v>
      </c>
    </row>
    <row r="242" spans="1:11" hidden="1">
      <c r="A242" s="473" t="s">
        <v>322</v>
      </c>
      <c r="B242" s="507" t="s">
        <v>323</v>
      </c>
      <c r="C242" s="628" t="s">
        <v>824</v>
      </c>
      <c r="D242" s="628" t="s">
        <v>501</v>
      </c>
      <c r="E242" s="629" t="s">
        <v>502</v>
      </c>
      <c r="F242" s="471">
        <v>92200</v>
      </c>
      <c r="G242" s="471">
        <v>13300</v>
      </c>
      <c r="H242" s="471">
        <v>78800</v>
      </c>
      <c r="I242" s="471">
        <v>52900</v>
      </c>
      <c r="J242" s="471">
        <v>25800</v>
      </c>
      <c r="K242" s="471">
        <v>100</v>
      </c>
    </row>
    <row r="243" spans="1:11" hidden="1">
      <c r="A243" s="473" t="s">
        <v>322</v>
      </c>
      <c r="B243" s="507" t="s">
        <v>323</v>
      </c>
      <c r="C243" s="628" t="s">
        <v>824</v>
      </c>
      <c r="D243" s="628" t="s">
        <v>501</v>
      </c>
      <c r="E243" s="629" t="s">
        <v>503</v>
      </c>
      <c r="F243" s="471">
        <v>32200</v>
      </c>
      <c r="G243" s="471">
        <v>0</v>
      </c>
      <c r="H243" s="471">
        <v>32200</v>
      </c>
      <c r="I243" s="471">
        <v>29200</v>
      </c>
      <c r="J243" s="471">
        <v>2900</v>
      </c>
      <c r="K243" s="471">
        <v>100</v>
      </c>
    </row>
    <row r="244" spans="1:11" hidden="1">
      <c r="A244" s="473" t="s">
        <v>322</v>
      </c>
      <c r="B244" s="507" t="s">
        <v>323</v>
      </c>
      <c r="C244" s="628" t="s">
        <v>824</v>
      </c>
      <c r="D244" s="628" t="s">
        <v>501</v>
      </c>
      <c r="E244" s="629" t="s">
        <v>504</v>
      </c>
      <c r="F244" s="471">
        <v>34000</v>
      </c>
      <c r="G244" s="475" t="s">
        <v>611</v>
      </c>
      <c r="H244" s="471">
        <v>34000</v>
      </c>
      <c r="I244" s="471">
        <v>33400</v>
      </c>
      <c r="J244" s="471">
        <v>600</v>
      </c>
      <c r="K244" s="475" t="s">
        <v>611</v>
      </c>
    </row>
    <row r="245" spans="1:11" hidden="1">
      <c r="A245" s="473" t="s">
        <v>322</v>
      </c>
      <c r="B245" s="507" t="s">
        <v>323</v>
      </c>
      <c r="C245" s="628" t="s">
        <v>824</v>
      </c>
      <c r="D245" s="628" t="s">
        <v>501</v>
      </c>
      <c r="E245" s="629" t="s">
        <v>505</v>
      </c>
      <c r="F245" s="471">
        <v>31100</v>
      </c>
      <c r="G245" s="475" t="s">
        <v>611</v>
      </c>
      <c r="H245" s="471">
        <v>31100</v>
      </c>
      <c r="I245" s="471">
        <v>30700</v>
      </c>
      <c r="J245" s="471">
        <v>500</v>
      </c>
      <c r="K245" s="475" t="s">
        <v>611</v>
      </c>
    </row>
    <row r="246" spans="1:11" hidden="1">
      <c r="A246" s="473" t="s">
        <v>322</v>
      </c>
      <c r="B246" s="507" t="s">
        <v>323</v>
      </c>
      <c r="C246" s="628" t="s">
        <v>824</v>
      </c>
      <c r="D246" s="628" t="s">
        <v>501</v>
      </c>
      <c r="E246" s="629" t="s">
        <v>506</v>
      </c>
      <c r="F246" s="471">
        <v>51600</v>
      </c>
      <c r="G246" s="475" t="s">
        <v>611</v>
      </c>
      <c r="H246" s="471">
        <v>51600</v>
      </c>
      <c r="I246" s="471">
        <v>51400</v>
      </c>
      <c r="J246" s="471">
        <v>100</v>
      </c>
      <c r="K246" s="475" t="s">
        <v>611</v>
      </c>
    </row>
    <row r="247" spans="1:11" hidden="1">
      <c r="A247" s="473" t="s">
        <v>322</v>
      </c>
      <c r="B247" s="507" t="s">
        <v>323</v>
      </c>
      <c r="C247" s="628" t="s">
        <v>824</v>
      </c>
      <c r="D247" s="628" t="s">
        <v>501</v>
      </c>
      <c r="E247" s="629" t="s">
        <v>507</v>
      </c>
      <c r="F247" s="471">
        <v>63300</v>
      </c>
      <c r="G247" s="475" t="s">
        <v>611</v>
      </c>
      <c r="H247" s="471">
        <v>63300</v>
      </c>
      <c r="I247" s="471">
        <v>63300</v>
      </c>
      <c r="J247" s="475" t="s">
        <v>611</v>
      </c>
      <c r="K247" s="475" t="s">
        <v>611</v>
      </c>
    </row>
    <row r="248" spans="1:11" hidden="1">
      <c r="A248" s="473" t="s">
        <v>322</v>
      </c>
      <c r="B248" s="507" t="s">
        <v>323</v>
      </c>
      <c r="C248" s="628" t="s">
        <v>824</v>
      </c>
      <c r="D248" s="628" t="s">
        <v>501</v>
      </c>
      <c r="E248" s="629" t="s">
        <v>508</v>
      </c>
      <c r="F248" s="471">
        <v>36500</v>
      </c>
      <c r="G248" s="475" t="s">
        <v>611</v>
      </c>
      <c r="H248" s="471">
        <v>36500</v>
      </c>
      <c r="I248" s="471">
        <v>36500</v>
      </c>
      <c r="J248" s="475" t="s">
        <v>611</v>
      </c>
      <c r="K248" s="475" t="s">
        <v>611</v>
      </c>
    </row>
    <row r="249" spans="1:11" hidden="1">
      <c r="A249" s="473" t="s">
        <v>322</v>
      </c>
      <c r="B249" s="507" t="s">
        <v>323</v>
      </c>
      <c r="C249" s="507" t="s">
        <v>824</v>
      </c>
      <c r="D249" s="507" t="s">
        <v>509</v>
      </c>
      <c r="E249" s="474" t="s">
        <v>480</v>
      </c>
      <c r="F249" s="471">
        <v>700</v>
      </c>
      <c r="G249" s="471">
        <v>200</v>
      </c>
      <c r="H249" s="471">
        <v>500</v>
      </c>
      <c r="I249" s="471">
        <v>200</v>
      </c>
      <c r="J249" s="471">
        <v>300</v>
      </c>
      <c r="K249" s="475" t="s">
        <v>611</v>
      </c>
    </row>
    <row r="250" spans="1:11" hidden="1">
      <c r="A250" s="473" t="s">
        <v>322</v>
      </c>
      <c r="B250" s="507" t="s">
        <v>323</v>
      </c>
      <c r="C250" s="507" t="s">
        <v>825</v>
      </c>
      <c r="D250" s="507" t="s">
        <v>304</v>
      </c>
      <c r="E250" s="474" t="s">
        <v>480</v>
      </c>
      <c r="F250" s="471">
        <v>853700</v>
      </c>
      <c r="G250" s="471">
        <v>457000</v>
      </c>
      <c r="H250" s="471">
        <v>396700</v>
      </c>
      <c r="I250" s="471">
        <v>322200</v>
      </c>
      <c r="J250" s="471">
        <v>73500</v>
      </c>
      <c r="K250" s="471">
        <v>900</v>
      </c>
    </row>
    <row r="251" spans="1:11" hidden="1">
      <c r="A251" s="473" t="s">
        <v>322</v>
      </c>
      <c r="B251" s="507" t="s">
        <v>323</v>
      </c>
      <c r="C251" s="507" t="s">
        <v>825</v>
      </c>
      <c r="D251" s="507" t="s">
        <v>496</v>
      </c>
      <c r="E251" s="474" t="s">
        <v>480</v>
      </c>
      <c r="F251" s="471">
        <v>426700</v>
      </c>
      <c r="G251" s="471">
        <v>381300</v>
      </c>
      <c r="H251" s="471">
        <v>45400</v>
      </c>
      <c r="I251" s="471">
        <v>22000</v>
      </c>
      <c r="J251" s="471">
        <v>22600</v>
      </c>
      <c r="K251" s="471">
        <v>700</v>
      </c>
    </row>
    <row r="252" spans="1:11" hidden="1">
      <c r="A252" s="473" t="s">
        <v>322</v>
      </c>
      <c r="B252" s="507" t="s">
        <v>323</v>
      </c>
      <c r="C252" s="507" t="s">
        <v>825</v>
      </c>
      <c r="D252" s="507" t="s">
        <v>496</v>
      </c>
      <c r="E252" s="474" t="s">
        <v>497</v>
      </c>
      <c r="F252" s="471">
        <v>49600</v>
      </c>
      <c r="G252" s="471">
        <v>44700</v>
      </c>
      <c r="H252" s="471">
        <v>4900</v>
      </c>
      <c r="I252" s="471">
        <v>2700</v>
      </c>
      <c r="J252" s="471">
        <v>2000</v>
      </c>
      <c r="K252" s="471">
        <v>200</v>
      </c>
    </row>
    <row r="253" spans="1:11" hidden="1">
      <c r="A253" s="473" t="s">
        <v>322</v>
      </c>
      <c r="B253" s="507" t="s">
        <v>323</v>
      </c>
      <c r="C253" s="507" t="s">
        <v>825</v>
      </c>
      <c r="D253" s="507" t="s">
        <v>496</v>
      </c>
      <c r="E253" s="474" t="s">
        <v>498</v>
      </c>
      <c r="F253" s="471">
        <v>359700</v>
      </c>
      <c r="G253" s="471">
        <v>322500</v>
      </c>
      <c r="H253" s="471">
        <v>37200</v>
      </c>
      <c r="I253" s="471">
        <v>17600</v>
      </c>
      <c r="J253" s="471">
        <v>19100</v>
      </c>
      <c r="K253" s="471">
        <v>600</v>
      </c>
    </row>
    <row r="254" spans="1:11" hidden="1">
      <c r="A254" s="473" t="s">
        <v>322</v>
      </c>
      <c r="B254" s="507" t="s">
        <v>323</v>
      </c>
      <c r="C254" s="507" t="s">
        <v>825</v>
      </c>
      <c r="D254" s="507" t="s">
        <v>496</v>
      </c>
      <c r="E254" s="474" t="s">
        <v>499</v>
      </c>
      <c r="F254" s="471">
        <v>17400</v>
      </c>
      <c r="G254" s="471">
        <v>14100</v>
      </c>
      <c r="H254" s="471">
        <v>3300</v>
      </c>
      <c r="I254" s="471">
        <v>1700</v>
      </c>
      <c r="J254" s="471">
        <v>1600</v>
      </c>
      <c r="K254" s="475" t="s">
        <v>611</v>
      </c>
    </row>
    <row r="255" spans="1:11" hidden="1">
      <c r="A255" s="473" t="s">
        <v>322</v>
      </c>
      <c r="B255" s="507" t="s">
        <v>323</v>
      </c>
      <c r="C255" s="507" t="s">
        <v>825</v>
      </c>
      <c r="D255" s="507" t="s">
        <v>500</v>
      </c>
      <c r="E255" s="474" t="s">
        <v>480</v>
      </c>
      <c r="F255" s="471">
        <v>17300</v>
      </c>
      <c r="G255" s="471">
        <v>13100</v>
      </c>
      <c r="H255" s="471">
        <v>4200</v>
      </c>
      <c r="I255" s="471">
        <v>2000</v>
      </c>
      <c r="J255" s="471">
        <v>2200</v>
      </c>
      <c r="K255" s="471">
        <v>0</v>
      </c>
    </row>
    <row r="256" spans="1:11" hidden="1">
      <c r="A256" s="473" t="s">
        <v>322</v>
      </c>
      <c r="B256" s="507" t="s">
        <v>323</v>
      </c>
      <c r="C256" s="507" t="s">
        <v>825</v>
      </c>
      <c r="D256" s="507" t="s">
        <v>500</v>
      </c>
      <c r="E256" s="474" t="s">
        <v>497</v>
      </c>
      <c r="F256" s="471">
        <v>1900</v>
      </c>
      <c r="G256" s="471">
        <v>1600</v>
      </c>
      <c r="H256" s="471">
        <v>300</v>
      </c>
      <c r="I256" s="471">
        <v>200</v>
      </c>
      <c r="J256" s="471">
        <v>100</v>
      </c>
      <c r="K256" s="471">
        <v>0</v>
      </c>
    </row>
    <row r="257" spans="1:11" hidden="1">
      <c r="A257" s="473" t="s">
        <v>322</v>
      </c>
      <c r="B257" s="507" t="s">
        <v>323</v>
      </c>
      <c r="C257" s="507" t="s">
        <v>825</v>
      </c>
      <c r="D257" s="507" t="s">
        <v>500</v>
      </c>
      <c r="E257" s="474" t="s">
        <v>498</v>
      </c>
      <c r="F257" s="471">
        <v>14700</v>
      </c>
      <c r="G257" s="471">
        <v>11100</v>
      </c>
      <c r="H257" s="471">
        <v>3700</v>
      </c>
      <c r="I257" s="471">
        <v>1700</v>
      </c>
      <c r="J257" s="471">
        <v>1900</v>
      </c>
      <c r="K257" s="475" t="s">
        <v>611</v>
      </c>
    </row>
    <row r="258" spans="1:11" hidden="1">
      <c r="A258" s="473" t="s">
        <v>322</v>
      </c>
      <c r="B258" s="507" t="s">
        <v>323</v>
      </c>
      <c r="C258" s="507" t="s">
        <v>825</v>
      </c>
      <c r="D258" s="507" t="s">
        <v>500</v>
      </c>
      <c r="E258" s="474" t="s">
        <v>499</v>
      </c>
      <c r="F258" s="471">
        <v>700</v>
      </c>
      <c r="G258" s="471">
        <v>400</v>
      </c>
      <c r="H258" s="471">
        <v>300</v>
      </c>
      <c r="I258" s="471">
        <v>100</v>
      </c>
      <c r="J258" s="471">
        <v>200</v>
      </c>
      <c r="K258" s="475" t="s">
        <v>611</v>
      </c>
    </row>
    <row r="259" spans="1:11" hidden="1">
      <c r="A259" s="473" t="s">
        <v>322</v>
      </c>
      <c r="B259" s="507" t="s">
        <v>323</v>
      </c>
      <c r="C259" s="628" t="s">
        <v>825</v>
      </c>
      <c r="D259" s="628" t="s">
        <v>501</v>
      </c>
      <c r="E259" s="629" t="s">
        <v>480</v>
      </c>
      <c r="F259" s="471">
        <v>409100</v>
      </c>
      <c r="G259" s="471">
        <v>62300</v>
      </c>
      <c r="H259" s="471">
        <v>346800</v>
      </c>
      <c r="I259" s="471">
        <v>298100</v>
      </c>
      <c r="J259" s="471">
        <v>48600</v>
      </c>
      <c r="K259" s="471">
        <v>200</v>
      </c>
    </row>
    <row r="260" spans="1:11" hidden="1">
      <c r="A260" s="473" t="s">
        <v>322</v>
      </c>
      <c r="B260" s="507" t="s">
        <v>323</v>
      </c>
      <c r="C260" s="628" t="s">
        <v>825</v>
      </c>
      <c r="D260" s="628" t="s">
        <v>501</v>
      </c>
      <c r="E260" s="629" t="s">
        <v>497</v>
      </c>
      <c r="F260" s="471">
        <v>100</v>
      </c>
      <c r="G260" s="471">
        <v>0</v>
      </c>
      <c r="H260" s="471">
        <v>0</v>
      </c>
      <c r="I260" s="471">
        <v>0</v>
      </c>
      <c r="J260" s="475" t="s">
        <v>611</v>
      </c>
      <c r="K260" s="475" t="s">
        <v>611</v>
      </c>
    </row>
    <row r="261" spans="1:11" hidden="1">
      <c r="A261" s="473" t="s">
        <v>322</v>
      </c>
      <c r="B261" s="507" t="s">
        <v>323</v>
      </c>
      <c r="C261" s="628" t="s">
        <v>825</v>
      </c>
      <c r="D261" s="628" t="s">
        <v>501</v>
      </c>
      <c r="E261" s="629" t="s">
        <v>498</v>
      </c>
      <c r="F261" s="471">
        <v>88400</v>
      </c>
      <c r="G261" s="471">
        <v>50200</v>
      </c>
      <c r="H261" s="471">
        <v>38100</v>
      </c>
      <c r="I261" s="471">
        <v>16500</v>
      </c>
      <c r="J261" s="471">
        <v>21500</v>
      </c>
      <c r="K261" s="471">
        <v>100</v>
      </c>
    </row>
    <row r="262" spans="1:11" hidden="1">
      <c r="A262" s="473" t="s">
        <v>322</v>
      </c>
      <c r="B262" s="507" t="s">
        <v>323</v>
      </c>
      <c r="C262" s="628" t="s">
        <v>825</v>
      </c>
      <c r="D262" s="628" t="s">
        <v>501</v>
      </c>
      <c r="E262" s="629" t="s">
        <v>502</v>
      </c>
      <c r="F262" s="471">
        <v>79800</v>
      </c>
      <c r="G262" s="471">
        <v>12000</v>
      </c>
      <c r="H262" s="471">
        <v>67800</v>
      </c>
      <c r="I262" s="471">
        <v>45300</v>
      </c>
      <c r="J262" s="471">
        <v>22500</v>
      </c>
      <c r="K262" s="471">
        <v>0</v>
      </c>
    </row>
    <row r="263" spans="1:11" hidden="1">
      <c r="A263" s="473" t="s">
        <v>322</v>
      </c>
      <c r="B263" s="507" t="s">
        <v>323</v>
      </c>
      <c r="C263" s="628" t="s">
        <v>825</v>
      </c>
      <c r="D263" s="628" t="s">
        <v>501</v>
      </c>
      <c r="E263" s="629" t="s">
        <v>503</v>
      </c>
      <c r="F263" s="471">
        <v>29800</v>
      </c>
      <c r="G263" s="471">
        <v>100</v>
      </c>
      <c r="H263" s="471">
        <v>29700</v>
      </c>
      <c r="I263" s="471">
        <v>27400</v>
      </c>
      <c r="J263" s="471">
        <v>2300</v>
      </c>
      <c r="K263" s="475" t="s">
        <v>611</v>
      </c>
    </row>
    <row r="264" spans="1:11" hidden="1">
      <c r="A264" s="473" t="s">
        <v>322</v>
      </c>
      <c r="B264" s="507" t="s">
        <v>323</v>
      </c>
      <c r="C264" s="628" t="s">
        <v>825</v>
      </c>
      <c r="D264" s="628" t="s">
        <v>501</v>
      </c>
      <c r="E264" s="629" t="s">
        <v>504</v>
      </c>
      <c r="F264" s="471">
        <v>30700</v>
      </c>
      <c r="G264" s="475" t="s">
        <v>611</v>
      </c>
      <c r="H264" s="471">
        <v>30700</v>
      </c>
      <c r="I264" s="471">
        <v>29800</v>
      </c>
      <c r="J264" s="471">
        <v>900</v>
      </c>
      <c r="K264" s="475" t="s">
        <v>611</v>
      </c>
    </row>
    <row r="265" spans="1:11" hidden="1">
      <c r="A265" s="473" t="s">
        <v>322</v>
      </c>
      <c r="B265" s="507" t="s">
        <v>323</v>
      </c>
      <c r="C265" s="628" t="s">
        <v>825</v>
      </c>
      <c r="D265" s="628" t="s">
        <v>501</v>
      </c>
      <c r="E265" s="629" t="s">
        <v>505</v>
      </c>
      <c r="F265" s="471">
        <v>34100</v>
      </c>
      <c r="G265" s="475" t="s">
        <v>611</v>
      </c>
      <c r="H265" s="471">
        <v>34100</v>
      </c>
      <c r="I265" s="471">
        <v>33700</v>
      </c>
      <c r="J265" s="471">
        <v>400</v>
      </c>
      <c r="K265" s="475" t="s">
        <v>611</v>
      </c>
    </row>
    <row r="266" spans="1:11" hidden="1">
      <c r="A266" s="473" t="s">
        <v>322</v>
      </c>
      <c r="B266" s="507" t="s">
        <v>323</v>
      </c>
      <c r="C266" s="628" t="s">
        <v>825</v>
      </c>
      <c r="D266" s="628" t="s">
        <v>501</v>
      </c>
      <c r="E266" s="629" t="s">
        <v>506</v>
      </c>
      <c r="F266" s="471">
        <v>47500</v>
      </c>
      <c r="G266" s="475" t="s">
        <v>611</v>
      </c>
      <c r="H266" s="471">
        <v>47500</v>
      </c>
      <c r="I266" s="471">
        <v>46400</v>
      </c>
      <c r="J266" s="471">
        <v>1000</v>
      </c>
      <c r="K266" s="475" t="s">
        <v>611</v>
      </c>
    </row>
    <row r="267" spans="1:11" hidden="1">
      <c r="A267" s="473" t="s">
        <v>322</v>
      </c>
      <c r="B267" s="507" t="s">
        <v>323</v>
      </c>
      <c r="C267" s="628" t="s">
        <v>825</v>
      </c>
      <c r="D267" s="628" t="s">
        <v>501</v>
      </c>
      <c r="E267" s="629" t="s">
        <v>507</v>
      </c>
      <c r="F267" s="471">
        <v>64200</v>
      </c>
      <c r="G267" s="475" t="s">
        <v>611</v>
      </c>
      <c r="H267" s="471">
        <v>64200</v>
      </c>
      <c r="I267" s="471">
        <v>64200</v>
      </c>
      <c r="J267" s="475" t="s">
        <v>611</v>
      </c>
      <c r="K267" s="475" t="s">
        <v>611</v>
      </c>
    </row>
    <row r="268" spans="1:11" hidden="1">
      <c r="A268" s="473" t="s">
        <v>322</v>
      </c>
      <c r="B268" s="507" t="s">
        <v>323</v>
      </c>
      <c r="C268" s="628" t="s">
        <v>825</v>
      </c>
      <c r="D268" s="628" t="s">
        <v>501</v>
      </c>
      <c r="E268" s="629" t="s">
        <v>508</v>
      </c>
      <c r="F268" s="471">
        <v>34700</v>
      </c>
      <c r="G268" s="475" t="s">
        <v>611</v>
      </c>
      <c r="H268" s="471">
        <v>34700</v>
      </c>
      <c r="I268" s="471">
        <v>34700</v>
      </c>
      <c r="J268" s="475" t="s">
        <v>611</v>
      </c>
      <c r="K268" s="475" t="s">
        <v>611</v>
      </c>
    </row>
    <row r="269" spans="1:11" hidden="1">
      <c r="A269" s="473" t="s">
        <v>322</v>
      </c>
      <c r="B269" s="507" t="s">
        <v>323</v>
      </c>
      <c r="C269" s="507" t="s">
        <v>825</v>
      </c>
      <c r="D269" s="507" t="s">
        <v>509</v>
      </c>
      <c r="E269" s="474" t="s">
        <v>480</v>
      </c>
      <c r="F269" s="471">
        <v>600</v>
      </c>
      <c r="G269" s="471">
        <v>300</v>
      </c>
      <c r="H269" s="471">
        <v>300</v>
      </c>
      <c r="I269" s="471">
        <v>100</v>
      </c>
      <c r="J269" s="471">
        <v>100</v>
      </c>
      <c r="K269" s="475" t="s">
        <v>611</v>
      </c>
    </row>
    <row r="270" spans="1:11" hidden="1">
      <c r="A270" s="473" t="s">
        <v>322</v>
      </c>
      <c r="B270" s="507" t="s">
        <v>323</v>
      </c>
      <c r="C270" s="507" t="s">
        <v>826</v>
      </c>
      <c r="D270" s="507" t="s">
        <v>304</v>
      </c>
      <c r="E270" s="474" t="s">
        <v>480</v>
      </c>
      <c r="F270" s="471">
        <v>769600</v>
      </c>
      <c r="G270" s="471">
        <v>411400</v>
      </c>
      <c r="H270" s="471">
        <v>358100</v>
      </c>
      <c r="I270" s="471">
        <v>285400</v>
      </c>
      <c r="J270" s="471">
        <v>71800</v>
      </c>
      <c r="K270" s="471">
        <v>900</v>
      </c>
    </row>
    <row r="271" spans="1:11" hidden="1">
      <c r="A271" s="473" t="s">
        <v>322</v>
      </c>
      <c r="B271" s="507" t="s">
        <v>323</v>
      </c>
      <c r="C271" s="507" t="s">
        <v>826</v>
      </c>
      <c r="D271" s="507" t="s">
        <v>496</v>
      </c>
      <c r="E271" s="474" t="s">
        <v>480</v>
      </c>
      <c r="F271" s="471">
        <v>386000</v>
      </c>
      <c r="G271" s="471">
        <v>344100</v>
      </c>
      <c r="H271" s="471">
        <v>41900</v>
      </c>
      <c r="I271" s="471">
        <v>21000</v>
      </c>
      <c r="J271" s="471">
        <v>20400</v>
      </c>
      <c r="K271" s="471">
        <v>600</v>
      </c>
    </row>
    <row r="272" spans="1:11" hidden="1">
      <c r="A272" s="473" t="s">
        <v>322</v>
      </c>
      <c r="B272" s="507" t="s">
        <v>323</v>
      </c>
      <c r="C272" s="507" t="s">
        <v>826</v>
      </c>
      <c r="D272" s="507" t="s">
        <v>496</v>
      </c>
      <c r="E272" s="474" t="s">
        <v>497</v>
      </c>
      <c r="F272" s="471">
        <v>45900</v>
      </c>
      <c r="G272" s="471">
        <v>40800</v>
      </c>
      <c r="H272" s="471">
        <v>5100</v>
      </c>
      <c r="I272" s="471">
        <v>2600</v>
      </c>
      <c r="J272" s="471">
        <v>2300</v>
      </c>
      <c r="K272" s="471">
        <v>200</v>
      </c>
    </row>
    <row r="273" spans="1:11" hidden="1">
      <c r="A273" s="473" t="s">
        <v>322</v>
      </c>
      <c r="B273" s="507" t="s">
        <v>323</v>
      </c>
      <c r="C273" s="507" t="s">
        <v>826</v>
      </c>
      <c r="D273" s="507" t="s">
        <v>496</v>
      </c>
      <c r="E273" s="474" t="s">
        <v>498</v>
      </c>
      <c r="F273" s="471">
        <v>322800</v>
      </c>
      <c r="G273" s="471">
        <v>288800</v>
      </c>
      <c r="H273" s="471">
        <v>33900</v>
      </c>
      <c r="I273" s="471">
        <v>16800</v>
      </c>
      <c r="J273" s="471">
        <v>16800</v>
      </c>
      <c r="K273" s="471">
        <v>300</v>
      </c>
    </row>
    <row r="274" spans="1:11" hidden="1">
      <c r="A274" s="473" t="s">
        <v>322</v>
      </c>
      <c r="B274" s="507" t="s">
        <v>323</v>
      </c>
      <c r="C274" s="507" t="s">
        <v>826</v>
      </c>
      <c r="D274" s="507" t="s">
        <v>496</v>
      </c>
      <c r="E274" s="474" t="s">
        <v>499</v>
      </c>
      <c r="F274" s="471">
        <v>17300</v>
      </c>
      <c r="G274" s="471">
        <v>14500</v>
      </c>
      <c r="H274" s="471">
        <v>2900</v>
      </c>
      <c r="I274" s="471">
        <v>1500</v>
      </c>
      <c r="J274" s="471">
        <v>1300</v>
      </c>
      <c r="K274" s="471">
        <v>100</v>
      </c>
    </row>
    <row r="275" spans="1:11" hidden="1">
      <c r="A275" s="473" t="s">
        <v>322</v>
      </c>
      <c r="B275" s="507" t="s">
        <v>323</v>
      </c>
      <c r="C275" s="507" t="s">
        <v>826</v>
      </c>
      <c r="D275" s="507" t="s">
        <v>500</v>
      </c>
      <c r="E275" s="474" t="s">
        <v>480</v>
      </c>
      <c r="F275" s="471">
        <v>17600</v>
      </c>
      <c r="G275" s="471">
        <v>13000</v>
      </c>
      <c r="H275" s="471">
        <v>4600</v>
      </c>
      <c r="I275" s="471">
        <v>2300</v>
      </c>
      <c r="J275" s="471">
        <v>2200</v>
      </c>
      <c r="K275" s="471">
        <v>100</v>
      </c>
    </row>
    <row r="276" spans="1:11" hidden="1">
      <c r="A276" s="473" t="s">
        <v>322</v>
      </c>
      <c r="B276" s="507" t="s">
        <v>323</v>
      </c>
      <c r="C276" s="507" t="s">
        <v>826</v>
      </c>
      <c r="D276" s="507" t="s">
        <v>500</v>
      </c>
      <c r="E276" s="474" t="s">
        <v>497</v>
      </c>
      <c r="F276" s="471">
        <v>1900</v>
      </c>
      <c r="G276" s="471">
        <v>1400</v>
      </c>
      <c r="H276" s="471">
        <v>600</v>
      </c>
      <c r="I276" s="471">
        <v>500</v>
      </c>
      <c r="J276" s="471">
        <v>100</v>
      </c>
      <c r="K276" s="475" t="s">
        <v>611</v>
      </c>
    </row>
    <row r="277" spans="1:11" hidden="1">
      <c r="A277" s="473" t="s">
        <v>322</v>
      </c>
      <c r="B277" s="507" t="s">
        <v>323</v>
      </c>
      <c r="C277" s="507" t="s">
        <v>826</v>
      </c>
      <c r="D277" s="507" t="s">
        <v>500</v>
      </c>
      <c r="E277" s="474" t="s">
        <v>498</v>
      </c>
      <c r="F277" s="471">
        <v>14700</v>
      </c>
      <c r="G277" s="471">
        <v>10900</v>
      </c>
      <c r="H277" s="471">
        <v>3800</v>
      </c>
      <c r="I277" s="471">
        <v>1800</v>
      </c>
      <c r="J277" s="471">
        <v>1900</v>
      </c>
      <c r="K277" s="471">
        <v>100</v>
      </c>
    </row>
    <row r="278" spans="1:11" hidden="1">
      <c r="A278" s="473" t="s">
        <v>322</v>
      </c>
      <c r="B278" s="507" t="s">
        <v>323</v>
      </c>
      <c r="C278" s="507" t="s">
        <v>826</v>
      </c>
      <c r="D278" s="507" t="s">
        <v>500</v>
      </c>
      <c r="E278" s="474" t="s">
        <v>499</v>
      </c>
      <c r="F278" s="471">
        <v>1000</v>
      </c>
      <c r="G278" s="471">
        <v>700</v>
      </c>
      <c r="H278" s="471">
        <v>200</v>
      </c>
      <c r="I278" s="471">
        <v>100</v>
      </c>
      <c r="J278" s="471">
        <v>200</v>
      </c>
      <c r="K278" s="475" t="s">
        <v>611</v>
      </c>
    </row>
    <row r="279" spans="1:11" hidden="1">
      <c r="A279" s="473" t="s">
        <v>322</v>
      </c>
      <c r="B279" s="507" t="s">
        <v>323</v>
      </c>
      <c r="C279" s="628" t="s">
        <v>826</v>
      </c>
      <c r="D279" s="628" t="s">
        <v>501</v>
      </c>
      <c r="E279" s="629" t="s">
        <v>480</v>
      </c>
      <c r="F279" s="471">
        <v>365300</v>
      </c>
      <c r="G279" s="471">
        <v>54000</v>
      </c>
      <c r="H279" s="471">
        <v>311200</v>
      </c>
      <c r="I279" s="471">
        <v>261900</v>
      </c>
      <c r="J279" s="471">
        <v>49100</v>
      </c>
      <c r="K279" s="471">
        <v>200</v>
      </c>
    </row>
    <row r="280" spans="1:11" hidden="1">
      <c r="A280" s="473" t="s">
        <v>322</v>
      </c>
      <c r="B280" s="507" t="s">
        <v>323</v>
      </c>
      <c r="C280" s="628" t="s">
        <v>826</v>
      </c>
      <c r="D280" s="628" t="s">
        <v>501</v>
      </c>
      <c r="E280" s="629" t="s">
        <v>497</v>
      </c>
      <c r="F280" s="475" t="s">
        <v>611</v>
      </c>
      <c r="G280" s="475" t="s">
        <v>611</v>
      </c>
      <c r="H280" s="475" t="s">
        <v>611</v>
      </c>
      <c r="I280" s="475" t="s">
        <v>611</v>
      </c>
      <c r="J280" s="475" t="s">
        <v>611</v>
      </c>
      <c r="K280" s="475" t="s">
        <v>611</v>
      </c>
    </row>
    <row r="281" spans="1:11" hidden="1">
      <c r="A281" s="473" t="s">
        <v>322</v>
      </c>
      <c r="B281" s="507" t="s">
        <v>323</v>
      </c>
      <c r="C281" s="628" t="s">
        <v>826</v>
      </c>
      <c r="D281" s="628" t="s">
        <v>501</v>
      </c>
      <c r="E281" s="629" t="s">
        <v>498</v>
      </c>
      <c r="F281" s="471">
        <v>77300</v>
      </c>
      <c r="G281" s="471">
        <v>43000</v>
      </c>
      <c r="H281" s="471">
        <v>34200</v>
      </c>
      <c r="I281" s="471">
        <v>13700</v>
      </c>
      <c r="J281" s="471">
        <v>20400</v>
      </c>
      <c r="K281" s="471">
        <v>200</v>
      </c>
    </row>
    <row r="282" spans="1:11" hidden="1">
      <c r="A282" s="473" t="s">
        <v>322</v>
      </c>
      <c r="B282" s="507" t="s">
        <v>323</v>
      </c>
      <c r="C282" s="628" t="s">
        <v>826</v>
      </c>
      <c r="D282" s="628" t="s">
        <v>501</v>
      </c>
      <c r="E282" s="629" t="s">
        <v>502</v>
      </c>
      <c r="F282" s="471">
        <v>79200</v>
      </c>
      <c r="G282" s="471">
        <v>11000</v>
      </c>
      <c r="H282" s="471">
        <v>68200</v>
      </c>
      <c r="I282" s="471">
        <v>46900</v>
      </c>
      <c r="J282" s="471">
        <v>21300</v>
      </c>
      <c r="K282" s="471">
        <v>0</v>
      </c>
    </row>
    <row r="283" spans="1:11" hidden="1">
      <c r="A283" s="473" t="s">
        <v>322</v>
      </c>
      <c r="B283" s="507" t="s">
        <v>323</v>
      </c>
      <c r="C283" s="628" t="s">
        <v>826</v>
      </c>
      <c r="D283" s="628" t="s">
        <v>501</v>
      </c>
      <c r="E283" s="629" t="s">
        <v>503</v>
      </c>
      <c r="F283" s="471">
        <v>32000</v>
      </c>
      <c r="G283" s="475" t="s">
        <v>611</v>
      </c>
      <c r="H283" s="471">
        <v>32000</v>
      </c>
      <c r="I283" s="471">
        <v>28900</v>
      </c>
      <c r="J283" s="471">
        <v>3000</v>
      </c>
      <c r="K283" s="475" t="s">
        <v>611</v>
      </c>
    </row>
    <row r="284" spans="1:11" hidden="1">
      <c r="A284" s="473" t="s">
        <v>322</v>
      </c>
      <c r="B284" s="507" t="s">
        <v>323</v>
      </c>
      <c r="C284" s="628" t="s">
        <v>826</v>
      </c>
      <c r="D284" s="628" t="s">
        <v>501</v>
      </c>
      <c r="E284" s="629" t="s">
        <v>504</v>
      </c>
      <c r="F284" s="471">
        <v>27700</v>
      </c>
      <c r="G284" s="475" t="s">
        <v>611</v>
      </c>
      <c r="H284" s="471">
        <v>27700</v>
      </c>
      <c r="I284" s="471">
        <v>26300</v>
      </c>
      <c r="J284" s="471">
        <v>1400</v>
      </c>
      <c r="K284" s="475" t="s">
        <v>611</v>
      </c>
    </row>
    <row r="285" spans="1:11" hidden="1">
      <c r="A285" s="473" t="s">
        <v>322</v>
      </c>
      <c r="B285" s="507" t="s">
        <v>323</v>
      </c>
      <c r="C285" s="628" t="s">
        <v>826</v>
      </c>
      <c r="D285" s="628" t="s">
        <v>501</v>
      </c>
      <c r="E285" s="629" t="s">
        <v>505</v>
      </c>
      <c r="F285" s="471">
        <v>32400</v>
      </c>
      <c r="G285" s="475" t="s">
        <v>611</v>
      </c>
      <c r="H285" s="471">
        <v>32400</v>
      </c>
      <c r="I285" s="471">
        <v>31300</v>
      </c>
      <c r="J285" s="471">
        <v>1100</v>
      </c>
      <c r="K285" s="475" t="s">
        <v>611</v>
      </c>
    </row>
    <row r="286" spans="1:11" hidden="1">
      <c r="A286" s="473" t="s">
        <v>322</v>
      </c>
      <c r="B286" s="507" t="s">
        <v>323</v>
      </c>
      <c r="C286" s="628" t="s">
        <v>826</v>
      </c>
      <c r="D286" s="628" t="s">
        <v>501</v>
      </c>
      <c r="E286" s="629" t="s">
        <v>506</v>
      </c>
      <c r="F286" s="471">
        <v>43600</v>
      </c>
      <c r="G286" s="475" t="s">
        <v>611</v>
      </c>
      <c r="H286" s="471">
        <v>43600</v>
      </c>
      <c r="I286" s="471">
        <v>41700</v>
      </c>
      <c r="J286" s="471">
        <v>1900</v>
      </c>
      <c r="K286" s="475" t="s">
        <v>611</v>
      </c>
    </row>
    <row r="287" spans="1:11" hidden="1">
      <c r="A287" s="473" t="s">
        <v>322</v>
      </c>
      <c r="B287" s="507" t="s">
        <v>323</v>
      </c>
      <c r="C287" s="628" t="s">
        <v>826</v>
      </c>
      <c r="D287" s="628" t="s">
        <v>501</v>
      </c>
      <c r="E287" s="629" t="s">
        <v>507</v>
      </c>
      <c r="F287" s="471">
        <v>48400</v>
      </c>
      <c r="G287" s="475" t="s">
        <v>611</v>
      </c>
      <c r="H287" s="471">
        <v>48400</v>
      </c>
      <c r="I287" s="471">
        <v>48400</v>
      </c>
      <c r="J287" s="475" t="s">
        <v>611</v>
      </c>
      <c r="K287" s="475" t="s">
        <v>611</v>
      </c>
    </row>
    <row r="288" spans="1:11" hidden="1">
      <c r="A288" s="473" t="s">
        <v>322</v>
      </c>
      <c r="B288" s="507" t="s">
        <v>323</v>
      </c>
      <c r="C288" s="628" t="s">
        <v>826</v>
      </c>
      <c r="D288" s="628" t="s">
        <v>501</v>
      </c>
      <c r="E288" s="629" t="s">
        <v>508</v>
      </c>
      <c r="F288" s="471">
        <v>24700</v>
      </c>
      <c r="G288" s="475" t="s">
        <v>611</v>
      </c>
      <c r="H288" s="471">
        <v>24700</v>
      </c>
      <c r="I288" s="471">
        <v>24700</v>
      </c>
      <c r="J288" s="475" t="s">
        <v>611</v>
      </c>
      <c r="K288" s="475" t="s">
        <v>611</v>
      </c>
    </row>
    <row r="289" spans="1:11" hidden="1">
      <c r="A289" s="473" t="s">
        <v>322</v>
      </c>
      <c r="B289" s="507" t="s">
        <v>323</v>
      </c>
      <c r="C289" s="507" t="s">
        <v>826</v>
      </c>
      <c r="D289" s="507" t="s">
        <v>509</v>
      </c>
      <c r="E289" s="474" t="s">
        <v>480</v>
      </c>
      <c r="F289" s="471">
        <v>700</v>
      </c>
      <c r="G289" s="471">
        <v>300</v>
      </c>
      <c r="H289" s="471">
        <v>400</v>
      </c>
      <c r="I289" s="471">
        <v>200</v>
      </c>
      <c r="J289" s="471">
        <v>200</v>
      </c>
      <c r="K289" s="475" t="s">
        <v>611</v>
      </c>
    </row>
    <row r="290" spans="1:11" hidden="1">
      <c r="A290" s="473" t="s">
        <v>322</v>
      </c>
      <c r="B290" s="507" t="s">
        <v>323</v>
      </c>
      <c r="C290" s="507" t="s">
        <v>827</v>
      </c>
      <c r="D290" s="507" t="s">
        <v>304</v>
      </c>
      <c r="E290" s="474" t="s">
        <v>480</v>
      </c>
      <c r="F290" s="471">
        <v>514300</v>
      </c>
      <c r="G290" s="471">
        <v>256100</v>
      </c>
      <c r="H290" s="471">
        <v>258200</v>
      </c>
      <c r="I290" s="471">
        <v>206100</v>
      </c>
      <c r="J290" s="471">
        <v>51000</v>
      </c>
      <c r="K290" s="471">
        <v>1100</v>
      </c>
    </row>
    <row r="291" spans="1:11" hidden="1">
      <c r="A291" s="473" t="s">
        <v>322</v>
      </c>
      <c r="B291" s="507" t="s">
        <v>323</v>
      </c>
      <c r="C291" s="507" t="s">
        <v>827</v>
      </c>
      <c r="D291" s="507" t="s">
        <v>496</v>
      </c>
      <c r="E291" s="474" t="s">
        <v>480</v>
      </c>
      <c r="F291" s="471">
        <v>230200</v>
      </c>
      <c r="G291" s="471">
        <v>204300</v>
      </c>
      <c r="H291" s="471">
        <v>25900</v>
      </c>
      <c r="I291" s="471">
        <v>12400</v>
      </c>
      <c r="J291" s="471">
        <v>13000</v>
      </c>
      <c r="K291" s="471">
        <v>500</v>
      </c>
    </row>
    <row r="292" spans="1:11" hidden="1">
      <c r="A292" s="473" t="s">
        <v>322</v>
      </c>
      <c r="B292" s="507" t="s">
        <v>323</v>
      </c>
      <c r="C292" s="507" t="s">
        <v>827</v>
      </c>
      <c r="D292" s="507" t="s">
        <v>496</v>
      </c>
      <c r="E292" s="474" t="s">
        <v>497</v>
      </c>
      <c r="F292" s="471">
        <v>31300</v>
      </c>
      <c r="G292" s="471">
        <v>27600</v>
      </c>
      <c r="H292" s="471">
        <v>3700</v>
      </c>
      <c r="I292" s="471">
        <v>2100</v>
      </c>
      <c r="J292" s="471">
        <v>1400</v>
      </c>
      <c r="K292" s="471">
        <v>200</v>
      </c>
    </row>
    <row r="293" spans="1:11" hidden="1">
      <c r="A293" s="473" t="s">
        <v>322</v>
      </c>
      <c r="B293" s="507" t="s">
        <v>323</v>
      </c>
      <c r="C293" s="507" t="s">
        <v>827</v>
      </c>
      <c r="D293" s="507" t="s">
        <v>496</v>
      </c>
      <c r="E293" s="474" t="s">
        <v>498</v>
      </c>
      <c r="F293" s="471">
        <v>188400</v>
      </c>
      <c r="G293" s="471">
        <v>168000</v>
      </c>
      <c r="H293" s="471">
        <v>20400</v>
      </c>
      <c r="I293" s="471">
        <v>9700</v>
      </c>
      <c r="J293" s="471">
        <v>10400</v>
      </c>
      <c r="K293" s="471">
        <v>300</v>
      </c>
    </row>
    <row r="294" spans="1:11" hidden="1">
      <c r="A294" s="473" t="s">
        <v>322</v>
      </c>
      <c r="B294" s="507" t="s">
        <v>323</v>
      </c>
      <c r="C294" s="507" t="s">
        <v>827</v>
      </c>
      <c r="D294" s="507" t="s">
        <v>496</v>
      </c>
      <c r="E294" s="474" t="s">
        <v>499</v>
      </c>
      <c r="F294" s="471">
        <v>10500</v>
      </c>
      <c r="G294" s="471">
        <v>8800</v>
      </c>
      <c r="H294" s="471">
        <v>1800</v>
      </c>
      <c r="I294" s="471">
        <v>600</v>
      </c>
      <c r="J294" s="471">
        <v>1100</v>
      </c>
      <c r="K294" s="471">
        <v>0</v>
      </c>
    </row>
    <row r="295" spans="1:11" hidden="1">
      <c r="A295" s="473" t="s">
        <v>322</v>
      </c>
      <c r="B295" s="507" t="s">
        <v>323</v>
      </c>
      <c r="C295" s="507" t="s">
        <v>827</v>
      </c>
      <c r="D295" s="507" t="s">
        <v>500</v>
      </c>
      <c r="E295" s="474" t="s">
        <v>480</v>
      </c>
      <c r="F295" s="471">
        <v>13500</v>
      </c>
      <c r="G295" s="471">
        <v>9400</v>
      </c>
      <c r="H295" s="471">
        <v>4100</v>
      </c>
      <c r="I295" s="471">
        <v>2000</v>
      </c>
      <c r="J295" s="471">
        <v>2000</v>
      </c>
      <c r="K295" s="471">
        <v>100</v>
      </c>
    </row>
    <row r="296" spans="1:11" hidden="1">
      <c r="A296" s="473" t="s">
        <v>322</v>
      </c>
      <c r="B296" s="507" t="s">
        <v>323</v>
      </c>
      <c r="C296" s="507" t="s">
        <v>827</v>
      </c>
      <c r="D296" s="507" t="s">
        <v>500</v>
      </c>
      <c r="E296" s="474" t="s">
        <v>497</v>
      </c>
      <c r="F296" s="471">
        <v>1800</v>
      </c>
      <c r="G296" s="471">
        <v>1100</v>
      </c>
      <c r="H296" s="471">
        <v>600</v>
      </c>
      <c r="I296" s="471">
        <v>200</v>
      </c>
      <c r="J296" s="471">
        <v>300</v>
      </c>
      <c r="K296" s="471">
        <v>100</v>
      </c>
    </row>
    <row r="297" spans="1:11" hidden="1">
      <c r="A297" s="473" t="s">
        <v>322</v>
      </c>
      <c r="B297" s="507" t="s">
        <v>323</v>
      </c>
      <c r="C297" s="507" t="s">
        <v>827</v>
      </c>
      <c r="D297" s="507" t="s">
        <v>500</v>
      </c>
      <c r="E297" s="474" t="s">
        <v>498</v>
      </c>
      <c r="F297" s="471">
        <v>11200</v>
      </c>
      <c r="G297" s="471">
        <v>7900</v>
      </c>
      <c r="H297" s="471">
        <v>3300</v>
      </c>
      <c r="I297" s="471">
        <v>1700</v>
      </c>
      <c r="J297" s="471">
        <v>1600</v>
      </c>
      <c r="K297" s="471">
        <v>0</v>
      </c>
    </row>
    <row r="298" spans="1:11" hidden="1">
      <c r="A298" s="473" t="s">
        <v>322</v>
      </c>
      <c r="B298" s="507" t="s">
        <v>323</v>
      </c>
      <c r="C298" s="507" t="s">
        <v>827</v>
      </c>
      <c r="D298" s="507" t="s">
        <v>500</v>
      </c>
      <c r="E298" s="474" t="s">
        <v>499</v>
      </c>
      <c r="F298" s="471">
        <v>500</v>
      </c>
      <c r="G298" s="471">
        <v>400</v>
      </c>
      <c r="H298" s="471">
        <v>100</v>
      </c>
      <c r="I298" s="471">
        <v>0</v>
      </c>
      <c r="J298" s="471">
        <v>100</v>
      </c>
      <c r="K298" s="475" t="s">
        <v>611</v>
      </c>
    </row>
    <row r="299" spans="1:11" hidden="1">
      <c r="A299" s="473" t="s">
        <v>322</v>
      </c>
      <c r="B299" s="507" t="s">
        <v>323</v>
      </c>
      <c r="C299" s="628" t="s">
        <v>827</v>
      </c>
      <c r="D299" s="628" t="s">
        <v>501</v>
      </c>
      <c r="E299" s="629" t="s">
        <v>480</v>
      </c>
      <c r="F299" s="471">
        <v>270300</v>
      </c>
      <c r="G299" s="471">
        <v>42200</v>
      </c>
      <c r="H299" s="471">
        <v>228100</v>
      </c>
      <c r="I299" s="471">
        <v>191600</v>
      </c>
      <c r="J299" s="471">
        <v>36100</v>
      </c>
      <c r="K299" s="471">
        <v>500</v>
      </c>
    </row>
    <row r="300" spans="1:11" hidden="1">
      <c r="A300" s="473" t="s">
        <v>322</v>
      </c>
      <c r="B300" s="507" t="s">
        <v>323</v>
      </c>
      <c r="C300" s="628" t="s">
        <v>827</v>
      </c>
      <c r="D300" s="628" t="s">
        <v>501</v>
      </c>
      <c r="E300" s="629" t="s">
        <v>497</v>
      </c>
      <c r="F300" s="475" t="s">
        <v>611</v>
      </c>
      <c r="G300" s="475" t="s">
        <v>611</v>
      </c>
      <c r="H300" s="475" t="s">
        <v>611</v>
      </c>
      <c r="I300" s="475" t="s">
        <v>611</v>
      </c>
      <c r="J300" s="475" t="s">
        <v>611</v>
      </c>
      <c r="K300" s="475" t="s">
        <v>611</v>
      </c>
    </row>
    <row r="301" spans="1:11" hidden="1">
      <c r="A301" s="473" t="s">
        <v>322</v>
      </c>
      <c r="B301" s="507" t="s">
        <v>323</v>
      </c>
      <c r="C301" s="628" t="s">
        <v>827</v>
      </c>
      <c r="D301" s="628" t="s">
        <v>501</v>
      </c>
      <c r="E301" s="629" t="s">
        <v>498</v>
      </c>
      <c r="F301" s="471">
        <v>62600</v>
      </c>
      <c r="G301" s="471">
        <v>33500</v>
      </c>
      <c r="H301" s="471">
        <v>29100</v>
      </c>
      <c r="I301" s="471">
        <v>13800</v>
      </c>
      <c r="J301" s="471">
        <v>14900</v>
      </c>
      <c r="K301" s="471">
        <v>300</v>
      </c>
    </row>
    <row r="302" spans="1:11" hidden="1">
      <c r="A302" s="473" t="s">
        <v>322</v>
      </c>
      <c r="B302" s="507" t="s">
        <v>323</v>
      </c>
      <c r="C302" s="628" t="s">
        <v>827</v>
      </c>
      <c r="D302" s="628" t="s">
        <v>501</v>
      </c>
      <c r="E302" s="629" t="s">
        <v>502</v>
      </c>
      <c r="F302" s="471">
        <v>59600</v>
      </c>
      <c r="G302" s="471">
        <v>8600</v>
      </c>
      <c r="H302" s="471">
        <v>51000</v>
      </c>
      <c r="I302" s="471">
        <v>33800</v>
      </c>
      <c r="J302" s="471">
        <v>17000</v>
      </c>
      <c r="K302" s="471">
        <v>200</v>
      </c>
    </row>
    <row r="303" spans="1:11" hidden="1">
      <c r="A303" s="473" t="s">
        <v>322</v>
      </c>
      <c r="B303" s="507" t="s">
        <v>323</v>
      </c>
      <c r="C303" s="628" t="s">
        <v>827</v>
      </c>
      <c r="D303" s="628" t="s">
        <v>501</v>
      </c>
      <c r="E303" s="629" t="s">
        <v>503</v>
      </c>
      <c r="F303" s="471">
        <v>23300</v>
      </c>
      <c r="G303" s="471">
        <v>100</v>
      </c>
      <c r="H303" s="471">
        <v>23200</v>
      </c>
      <c r="I303" s="471">
        <v>19900</v>
      </c>
      <c r="J303" s="471">
        <v>3400</v>
      </c>
      <c r="K303" s="475" t="s">
        <v>611</v>
      </c>
    </row>
    <row r="304" spans="1:11" hidden="1">
      <c r="A304" s="473" t="s">
        <v>322</v>
      </c>
      <c r="B304" s="507" t="s">
        <v>323</v>
      </c>
      <c r="C304" s="628" t="s">
        <v>827</v>
      </c>
      <c r="D304" s="628" t="s">
        <v>501</v>
      </c>
      <c r="E304" s="629" t="s">
        <v>504</v>
      </c>
      <c r="F304" s="471">
        <v>20500</v>
      </c>
      <c r="G304" s="475" t="s">
        <v>611</v>
      </c>
      <c r="H304" s="471">
        <v>20500</v>
      </c>
      <c r="I304" s="471">
        <v>20000</v>
      </c>
      <c r="J304" s="471">
        <v>500</v>
      </c>
      <c r="K304" s="475" t="s">
        <v>611</v>
      </c>
    </row>
    <row r="305" spans="1:11" hidden="1">
      <c r="A305" s="473" t="s">
        <v>322</v>
      </c>
      <c r="B305" s="507" t="s">
        <v>323</v>
      </c>
      <c r="C305" s="628" t="s">
        <v>827</v>
      </c>
      <c r="D305" s="628" t="s">
        <v>501</v>
      </c>
      <c r="E305" s="629" t="s">
        <v>505</v>
      </c>
      <c r="F305" s="471">
        <v>21200</v>
      </c>
      <c r="G305" s="475" t="s">
        <v>611</v>
      </c>
      <c r="H305" s="471">
        <v>21200</v>
      </c>
      <c r="I305" s="471">
        <v>21000</v>
      </c>
      <c r="J305" s="471">
        <v>100</v>
      </c>
      <c r="K305" s="475" t="s">
        <v>611</v>
      </c>
    </row>
    <row r="306" spans="1:11" hidden="1">
      <c r="A306" s="473" t="s">
        <v>322</v>
      </c>
      <c r="B306" s="507" t="s">
        <v>323</v>
      </c>
      <c r="C306" s="628" t="s">
        <v>827</v>
      </c>
      <c r="D306" s="628" t="s">
        <v>501</v>
      </c>
      <c r="E306" s="629" t="s">
        <v>506</v>
      </c>
      <c r="F306" s="471">
        <v>30300</v>
      </c>
      <c r="G306" s="475" t="s">
        <v>611</v>
      </c>
      <c r="H306" s="471">
        <v>30300</v>
      </c>
      <c r="I306" s="471">
        <v>30200</v>
      </c>
      <c r="J306" s="471">
        <v>100</v>
      </c>
      <c r="K306" s="475" t="s">
        <v>611</v>
      </c>
    </row>
    <row r="307" spans="1:11" hidden="1">
      <c r="A307" s="473" t="s">
        <v>322</v>
      </c>
      <c r="B307" s="507" t="s">
        <v>323</v>
      </c>
      <c r="C307" s="628" t="s">
        <v>827</v>
      </c>
      <c r="D307" s="628" t="s">
        <v>501</v>
      </c>
      <c r="E307" s="629" t="s">
        <v>507</v>
      </c>
      <c r="F307" s="471">
        <v>36800</v>
      </c>
      <c r="G307" s="475" t="s">
        <v>611</v>
      </c>
      <c r="H307" s="471">
        <v>36800</v>
      </c>
      <c r="I307" s="471">
        <v>36800</v>
      </c>
      <c r="J307" s="475" t="s">
        <v>611</v>
      </c>
      <c r="K307" s="475" t="s">
        <v>611</v>
      </c>
    </row>
    <row r="308" spans="1:11" hidden="1">
      <c r="A308" s="473" t="s">
        <v>322</v>
      </c>
      <c r="B308" s="507" t="s">
        <v>323</v>
      </c>
      <c r="C308" s="628" t="s">
        <v>827</v>
      </c>
      <c r="D308" s="628" t="s">
        <v>501</v>
      </c>
      <c r="E308" s="629" t="s">
        <v>508</v>
      </c>
      <c r="F308" s="471">
        <v>16000</v>
      </c>
      <c r="G308" s="475" t="s">
        <v>611</v>
      </c>
      <c r="H308" s="471">
        <v>16000</v>
      </c>
      <c r="I308" s="471">
        <v>16000</v>
      </c>
      <c r="J308" s="475" t="s">
        <v>611</v>
      </c>
      <c r="K308" s="475" t="s">
        <v>611</v>
      </c>
    </row>
    <row r="309" spans="1:11" hidden="1">
      <c r="A309" s="473" t="s">
        <v>322</v>
      </c>
      <c r="B309" s="507" t="s">
        <v>323</v>
      </c>
      <c r="C309" s="507" t="s">
        <v>827</v>
      </c>
      <c r="D309" s="507" t="s">
        <v>509</v>
      </c>
      <c r="E309" s="474" t="s">
        <v>480</v>
      </c>
      <c r="F309" s="471">
        <v>300</v>
      </c>
      <c r="G309" s="471">
        <v>100</v>
      </c>
      <c r="H309" s="471">
        <v>200</v>
      </c>
      <c r="I309" s="471">
        <v>100</v>
      </c>
      <c r="J309" s="471">
        <v>0</v>
      </c>
      <c r="K309" s="475" t="s">
        <v>611</v>
      </c>
    </row>
    <row r="310" spans="1:11" hidden="1">
      <c r="A310" s="473" t="s">
        <v>322</v>
      </c>
      <c r="B310" s="507" t="s">
        <v>323</v>
      </c>
      <c r="C310" s="507" t="s">
        <v>828</v>
      </c>
      <c r="D310" s="507" t="s">
        <v>304</v>
      </c>
      <c r="E310" s="474" t="s">
        <v>480</v>
      </c>
      <c r="F310" s="471">
        <v>3617300</v>
      </c>
      <c r="G310" s="471">
        <v>2179500</v>
      </c>
      <c r="H310" s="471">
        <v>1437900</v>
      </c>
      <c r="I310" s="471">
        <v>894800</v>
      </c>
      <c r="J310" s="471">
        <v>531600</v>
      </c>
      <c r="K310" s="471">
        <v>11400</v>
      </c>
    </row>
    <row r="311" spans="1:11" hidden="1">
      <c r="A311" s="473" t="s">
        <v>322</v>
      </c>
      <c r="B311" s="507" t="s">
        <v>323</v>
      </c>
      <c r="C311" s="507" t="s">
        <v>828</v>
      </c>
      <c r="D311" s="507" t="s">
        <v>496</v>
      </c>
      <c r="E311" s="474" t="s">
        <v>480</v>
      </c>
      <c r="F311" s="471">
        <v>1501100</v>
      </c>
      <c r="G311" s="471">
        <v>1333300</v>
      </c>
      <c r="H311" s="471">
        <v>167800</v>
      </c>
      <c r="I311" s="471">
        <v>102500</v>
      </c>
      <c r="J311" s="471">
        <v>61000</v>
      </c>
      <c r="K311" s="471">
        <v>4200</v>
      </c>
    </row>
    <row r="312" spans="1:11" hidden="1">
      <c r="A312" s="473" t="s">
        <v>322</v>
      </c>
      <c r="B312" s="507" t="s">
        <v>323</v>
      </c>
      <c r="C312" s="507" t="s">
        <v>828</v>
      </c>
      <c r="D312" s="507" t="s">
        <v>496</v>
      </c>
      <c r="E312" s="474" t="s">
        <v>497</v>
      </c>
      <c r="F312" s="471">
        <v>191000</v>
      </c>
      <c r="G312" s="471">
        <v>168900</v>
      </c>
      <c r="H312" s="471">
        <v>22100</v>
      </c>
      <c r="I312" s="471">
        <v>18400</v>
      </c>
      <c r="J312" s="471">
        <v>3000</v>
      </c>
      <c r="K312" s="471">
        <v>700</v>
      </c>
    </row>
    <row r="313" spans="1:11" hidden="1">
      <c r="A313" s="473" t="s">
        <v>322</v>
      </c>
      <c r="B313" s="507" t="s">
        <v>323</v>
      </c>
      <c r="C313" s="507" t="s">
        <v>828</v>
      </c>
      <c r="D313" s="507" t="s">
        <v>496</v>
      </c>
      <c r="E313" s="474" t="s">
        <v>498</v>
      </c>
      <c r="F313" s="471">
        <v>1190000</v>
      </c>
      <c r="G313" s="471">
        <v>1077500</v>
      </c>
      <c r="H313" s="471">
        <v>112500</v>
      </c>
      <c r="I313" s="471">
        <v>66800</v>
      </c>
      <c r="J313" s="471">
        <v>42500</v>
      </c>
      <c r="K313" s="471">
        <v>3100</v>
      </c>
    </row>
    <row r="314" spans="1:11" hidden="1">
      <c r="A314" s="473" t="s">
        <v>322</v>
      </c>
      <c r="B314" s="507" t="s">
        <v>323</v>
      </c>
      <c r="C314" s="507" t="s">
        <v>828</v>
      </c>
      <c r="D314" s="507" t="s">
        <v>496</v>
      </c>
      <c r="E314" s="474" t="s">
        <v>499</v>
      </c>
      <c r="F314" s="471">
        <v>120100</v>
      </c>
      <c r="G314" s="471">
        <v>86900</v>
      </c>
      <c r="H314" s="471">
        <v>33200</v>
      </c>
      <c r="I314" s="471">
        <v>17300</v>
      </c>
      <c r="J314" s="471">
        <v>15500</v>
      </c>
      <c r="K314" s="471">
        <v>400</v>
      </c>
    </row>
    <row r="315" spans="1:11" hidden="1">
      <c r="A315" s="473" t="s">
        <v>322</v>
      </c>
      <c r="B315" s="507" t="s">
        <v>323</v>
      </c>
      <c r="C315" s="507" t="s">
        <v>828</v>
      </c>
      <c r="D315" s="507" t="s">
        <v>500</v>
      </c>
      <c r="E315" s="474" t="s">
        <v>480</v>
      </c>
      <c r="F315" s="471">
        <v>311200</v>
      </c>
      <c r="G315" s="471">
        <v>212600</v>
      </c>
      <c r="H315" s="471">
        <v>98600</v>
      </c>
      <c r="I315" s="471">
        <v>44700</v>
      </c>
      <c r="J315" s="471">
        <v>52300</v>
      </c>
      <c r="K315" s="471">
        <v>1600</v>
      </c>
    </row>
    <row r="316" spans="1:11" hidden="1">
      <c r="A316" s="473" t="s">
        <v>322</v>
      </c>
      <c r="B316" s="507" t="s">
        <v>323</v>
      </c>
      <c r="C316" s="507" t="s">
        <v>828</v>
      </c>
      <c r="D316" s="507" t="s">
        <v>500</v>
      </c>
      <c r="E316" s="474" t="s">
        <v>497</v>
      </c>
      <c r="F316" s="471">
        <v>69500</v>
      </c>
      <c r="G316" s="471">
        <v>56000</v>
      </c>
      <c r="H316" s="471">
        <v>13600</v>
      </c>
      <c r="I316" s="471">
        <v>7500</v>
      </c>
      <c r="J316" s="471">
        <v>5500</v>
      </c>
      <c r="K316" s="471">
        <v>600</v>
      </c>
    </row>
    <row r="317" spans="1:11" hidden="1">
      <c r="A317" s="473" t="s">
        <v>322</v>
      </c>
      <c r="B317" s="507" t="s">
        <v>323</v>
      </c>
      <c r="C317" s="507" t="s">
        <v>828</v>
      </c>
      <c r="D317" s="507" t="s">
        <v>500</v>
      </c>
      <c r="E317" s="474" t="s">
        <v>498</v>
      </c>
      <c r="F317" s="471">
        <v>233100</v>
      </c>
      <c r="G317" s="471">
        <v>152300</v>
      </c>
      <c r="H317" s="471">
        <v>80800</v>
      </c>
      <c r="I317" s="471">
        <v>34900</v>
      </c>
      <c r="J317" s="471">
        <v>44800</v>
      </c>
      <c r="K317" s="471">
        <v>1100</v>
      </c>
    </row>
    <row r="318" spans="1:11" hidden="1">
      <c r="A318" s="473" t="s">
        <v>322</v>
      </c>
      <c r="B318" s="507" t="s">
        <v>323</v>
      </c>
      <c r="C318" s="507" t="s">
        <v>828</v>
      </c>
      <c r="D318" s="507" t="s">
        <v>500</v>
      </c>
      <c r="E318" s="474" t="s">
        <v>499</v>
      </c>
      <c r="F318" s="471">
        <v>8600</v>
      </c>
      <c r="G318" s="471">
        <v>4400</v>
      </c>
      <c r="H318" s="471">
        <v>4200</v>
      </c>
      <c r="I318" s="471">
        <v>2300</v>
      </c>
      <c r="J318" s="471">
        <v>1900</v>
      </c>
      <c r="K318" s="475" t="s">
        <v>611</v>
      </c>
    </row>
    <row r="319" spans="1:11" hidden="1">
      <c r="A319" s="473" t="s">
        <v>322</v>
      </c>
      <c r="B319" s="507" t="s">
        <v>323</v>
      </c>
      <c r="C319" s="507" t="s">
        <v>828</v>
      </c>
      <c r="D319" s="507" t="s">
        <v>501</v>
      </c>
      <c r="E319" s="474" t="s">
        <v>480</v>
      </c>
      <c r="F319" s="471">
        <v>1775800</v>
      </c>
      <c r="G319" s="471">
        <v>621000</v>
      </c>
      <c r="H319" s="471">
        <v>1154900</v>
      </c>
      <c r="I319" s="471">
        <v>737200</v>
      </c>
      <c r="J319" s="471">
        <v>412400</v>
      </c>
      <c r="K319" s="471">
        <v>5300</v>
      </c>
    </row>
    <row r="320" spans="1:11" hidden="1">
      <c r="A320" s="473" t="s">
        <v>322</v>
      </c>
      <c r="B320" s="507" t="s">
        <v>323</v>
      </c>
      <c r="C320" s="507" t="s">
        <v>828</v>
      </c>
      <c r="D320" s="507" t="s">
        <v>501</v>
      </c>
      <c r="E320" s="474" t="s">
        <v>497</v>
      </c>
      <c r="F320" s="471">
        <v>800</v>
      </c>
      <c r="G320" s="471">
        <v>400</v>
      </c>
      <c r="H320" s="471">
        <v>300</v>
      </c>
      <c r="I320" s="471">
        <v>200</v>
      </c>
      <c r="J320" s="471">
        <v>200</v>
      </c>
      <c r="K320" s="475" t="s">
        <v>611</v>
      </c>
    </row>
    <row r="321" spans="1:11" hidden="1">
      <c r="A321" s="473" t="s">
        <v>322</v>
      </c>
      <c r="B321" s="507" t="s">
        <v>323</v>
      </c>
      <c r="C321" s="507" t="s">
        <v>828</v>
      </c>
      <c r="D321" s="507" t="s">
        <v>501</v>
      </c>
      <c r="E321" s="474" t="s">
        <v>498</v>
      </c>
      <c r="F321" s="471">
        <v>1079800</v>
      </c>
      <c r="G321" s="471">
        <v>573200</v>
      </c>
      <c r="H321" s="471">
        <v>506600</v>
      </c>
      <c r="I321" s="471">
        <v>214300</v>
      </c>
      <c r="J321" s="471">
        <v>288500</v>
      </c>
      <c r="K321" s="471">
        <v>3800</v>
      </c>
    </row>
    <row r="322" spans="1:11" hidden="1">
      <c r="A322" s="473" t="s">
        <v>322</v>
      </c>
      <c r="B322" s="507" t="s">
        <v>323</v>
      </c>
      <c r="C322" s="507" t="s">
        <v>828</v>
      </c>
      <c r="D322" s="507" t="s">
        <v>501</v>
      </c>
      <c r="E322" s="474" t="s">
        <v>502</v>
      </c>
      <c r="F322" s="471">
        <v>340500</v>
      </c>
      <c r="G322" s="471">
        <v>46600</v>
      </c>
      <c r="H322" s="471">
        <v>293900</v>
      </c>
      <c r="I322" s="471">
        <v>201900</v>
      </c>
      <c r="J322" s="471">
        <v>91000</v>
      </c>
      <c r="K322" s="471">
        <v>1000</v>
      </c>
    </row>
    <row r="323" spans="1:11" hidden="1">
      <c r="A323" s="473" t="s">
        <v>322</v>
      </c>
      <c r="B323" s="507" t="s">
        <v>323</v>
      </c>
      <c r="C323" s="507" t="s">
        <v>828</v>
      </c>
      <c r="D323" s="507" t="s">
        <v>501</v>
      </c>
      <c r="E323" s="474" t="s">
        <v>503</v>
      </c>
      <c r="F323" s="471">
        <v>144000</v>
      </c>
      <c r="G323" s="471">
        <v>700</v>
      </c>
      <c r="H323" s="471">
        <v>143300</v>
      </c>
      <c r="I323" s="471">
        <v>121500</v>
      </c>
      <c r="J323" s="471">
        <v>21500</v>
      </c>
      <c r="K323" s="471">
        <v>200</v>
      </c>
    </row>
    <row r="324" spans="1:11" hidden="1">
      <c r="A324" s="473" t="s">
        <v>322</v>
      </c>
      <c r="B324" s="507" t="s">
        <v>323</v>
      </c>
      <c r="C324" s="507" t="s">
        <v>828</v>
      </c>
      <c r="D324" s="507" t="s">
        <v>501</v>
      </c>
      <c r="E324" s="474" t="s">
        <v>504</v>
      </c>
      <c r="F324" s="471">
        <v>73600</v>
      </c>
      <c r="G324" s="471">
        <v>100</v>
      </c>
      <c r="H324" s="471">
        <v>73500</v>
      </c>
      <c r="I324" s="471">
        <v>67500</v>
      </c>
      <c r="J324" s="471">
        <v>5700</v>
      </c>
      <c r="K324" s="471">
        <v>300</v>
      </c>
    </row>
    <row r="325" spans="1:11" hidden="1">
      <c r="A325" s="473" t="s">
        <v>322</v>
      </c>
      <c r="B325" s="507" t="s">
        <v>323</v>
      </c>
      <c r="C325" s="507" t="s">
        <v>828</v>
      </c>
      <c r="D325" s="507" t="s">
        <v>501</v>
      </c>
      <c r="E325" s="474" t="s">
        <v>505</v>
      </c>
      <c r="F325" s="471">
        <v>51000</v>
      </c>
      <c r="G325" s="475" t="s">
        <v>611</v>
      </c>
      <c r="H325" s="471">
        <v>51000</v>
      </c>
      <c r="I325" s="471">
        <v>47800</v>
      </c>
      <c r="J325" s="471">
        <v>3100</v>
      </c>
      <c r="K325" s="475" t="s">
        <v>611</v>
      </c>
    </row>
    <row r="326" spans="1:11" hidden="1">
      <c r="A326" s="473" t="s">
        <v>322</v>
      </c>
      <c r="B326" s="507" t="s">
        <v>323</v>
      </c>
      <c r="C326" s="507" t="s">
        <v>828</v>
      </c>
      <c r="D326" s="507" t="s">
        <v>501</v>
      </c>
      <c r="E326" s="474" t="s">
        <v>506</v>
      </c>
      <c r="F326" s="471">
        <v>41200</v>
      </c>
      <c r="G326" s="475" t="s">
        <v>611</v>
      </c>
      <c r="H326" s="471">
        <v>41200</v>
      </c>
      <c r="I326" s="471">
        <v>40200</v>
      </c>
      <c r="J326" s="471">
        <v>1000</v>
      </c>
      <c r="K326" s="475" t="s">
        <v>611</v>
      </c>
    </row>
    <row r="327" spans="1:11" hidden="1">
      <c r="A327" s="473" t="s">
        <v>322</v>
      </c>
      <c r="B327" s="507" t="s">
        <v>323</v>
      </c>
      <c r="C327" s="507" t="s">
        <v>828</v>
      </c>
      <c r="D327" s="507" t="s">
        <v>501</v>
      </c>
      <c r="E327" s="474" t="s">
        <v>507</v>
      </c>
      <c r="F327" s="471">
        <v>29500</v>
      </c>
      <c r="G327" s="475" t="s">
        <v>611</v>
      </c>
      <c r="H327" s="471">
        <v>29500</v>
      </c>
      <c r="I327" s="471">
        <v>28200</v>
      </c>
      <c r="J327" s="471">
        <v>1300</v>
      </c>
      <c r="K327" s="475" t="s">
        <v>611</v>
      </c>
    </row>
    <row r="328" spans="1:11" hidden="1">
      <c r="A328" s="473" t="s">
        <v>322</v>
      </c>
      <c r="B328" s="507" t="s">
        <v>323</v>
      </c>
      <c r="C328" s="507" t="s">
        <v>828</v>
      </c>
      <c r="D328" s="507" t="s">
        <v>501</v>
      </c>
      <c r="E328" s="474" t="s">
        <v>508</v>
      </c>
      <c r="F328" s="471">
        <v>15500</v>
      </c>
      <c r="G328" s="475" t="s">
        <v>611</v>
      </c>
      <c r="H328" s="471">
        <v>15500</v>
      </c>
      <c r="I328" s="471">
        <v>15500</v>
      </c>
      <c r="J328" s="475" t="s">
        <v>611</v>
      </c>
      <c r="K328" s="475" t="s">
        <v>611</v>
      </c>
    </row>
    <row r="329" spans="1:11" hidden="1">
      <c r="A329" s="473" t="s">
        <v>322</v>
      </c>
      <c r="B329" s="507" t="s">
        <v>323</v>
      </c>
      <c r="C329" s="507" t="s">
        <v>828</v>
      </c>
      <c r="D329" s="507" t="s">
        <v>509</v>
      </c>
      <c r="E329" s="474" t="s">
        <v>480</v>
      </c>
      <c r="F329" s="471">
        <v>29200</v>
      </c>
      <c r="G329" s="471">
        <v>12600</v>
      </c>
      <c r="H329" s="471">
        <v>16700</v>
      </c>
      <c r="I329" s="471">
        <v>10500</v>
      </c>
      <c r="J329" s="471">
        <v>6000</v>
      </c>
      <c r="K329" s="471">
        <v>200</v>
      </c>
    </row>
    <row r="330" spans="1:11">
      <c r="A330" s="473" t="s">
        <v>322</v>
      </c>
      <c r="B330" s="507" t="s">
        <v>324</v>
      </c>
      <c r="C330" s="507" t="s">
        <v>480</v>
      </c>
      <c r="D330" s="507" t="s">
        <v>304</v>
      </c>
      <c r="E330" s="474" t="s">
        <v>480</v>
      </c>
      <c r="F330" s="471">
        <v>2397400</v>
      </c>
      <c r="G330" s="471">
        <v>1132300</v>
      </c>
      <c r="H330" s="471">
        <v>1265100</v>
      </c>
      <c r="I330" s="471">
        <v>1075100</v>
      </c>
      <c r="J330" s="471">
        <v>187200</v>
      </c>
      <c r="K330" s="471">
        <v>2800</v>
      </c>
    </row>
    <row r="331" spans="1:11">
      <c r="A331" s="473" t="s">
        <v>322</v>
      </c>
      <c r="B331" s="507" t="s">
        <v>324</v>
      </c>
      <c r="C331" s="507" t="s">
        <v>480</v>
      </c>
      <c r="D331" s="507" t="s">
        <v>496</v>
      </c>
      <c r="E331" s="474" t="s">
        <v>480</v>
      </c>
      <c r="F331" s="471">
        <v>1189600</v>
      </c>
      <c r="G331" s="471">
        <v>1019700</v>
      </c>
      <c r="H331" s="471">
        <v>169900</v>
      </c>
      <c r="I331" s="471">
        <v>72500</v>
      </c>
      <c r="J331" s="471">
        <v>95200</v>
      </c>
      <c r="K331" s="471">
        <v>2200</v>
      </c>
    </row>
    <row r="332" spans="1:11">
      <c r="A332" s="473" t="s">
        <v>322</v>
      </c>
      <c r="B332" s="507" t="s">
        <v>324</v>
      </c>
      <c r="C332" s="507" t="s">
        <v>480</v>
      </c>
      <c r="D332" s="507" t="s">
        <v>496</v>
      </c>
      <c r="E332" s="474" t="s">
        <v>497</v>
      </c>
      <c r="F332" s="471">
        <v>44800</v>
      </c>
      <c r="G332" s="471">
        <v>41300</v>
      </c>
      <c r="H332" s="471">
        <v>3400</v>
      </c>
      <c r="I332" s="471">
        <v>1600</v>
      </c>
      <c r="J332" s="471">
        <v>1700</v>
      </c>
      <c r="K332" s="471">
        <v>200</v>
      </c>
    </row>
    <row r="333" spans="1:11">
      <c r="A333" s="473" t="s">
        <v>322</v>
      </c>
      <c r="B333" s="507" t="s">
        <v>324</v>
      </c>
      <c r="C333" s="507" t="s">
        <v>480</v>
      </c>
      <c r="D333" s="507" t="s">
        <v>496</v>
      </c>
      <c r="E333" s="474" t="s">
        <v>498</v>
      </c>
      <c r="F333" s="471">
        <v>1084800</v>
      </c>
      <c r="G333" s="471">
        <v>936700</v>
      </c>
      <c r="H333" s="471">
        <v>148200</v>
      </c>
      <c r="I333" s="471">
        <v>61800</v>
      </c>
      <c r="J333" s="471">
        <v>84400</v>
      </c>
      <c r="K333" s="471">
        <v>2000</v>
      </c>
    </row>
    <row r="334" spans="1:11">
      <c r="A334" s="473" t="s">
        <v>322</v>
      </c>
      <c r="B334" s="507" t="s">
        <v>324</v>
      </c>
      <c r="C334" s="507" t="s">
        <v>480</v>
      </c>
      <c r="D334" s="507" t="s">
        <v>496</v>
      </c>
      <c r="E334" s="474" t="s">
        <v>499</v>
      </c>
      <c r="F334" s="471">
        <v>60000</v>
      </c>
      <c r="G334" s="471">
        <v>41700</v>
      </c>
      <c r="H334" s="471">
        <v>18300</v>
      </c>
      <c r="I334" s="471">
        <v>9100</v>
      </c>
      <c r="J334" s="471">
        <v>9100</v>
      </c>
      <c r="K334" s="471">
        <v>0</v>
      </c>
    </row>
    <row r="335" spans="1:11">
      <c r="A335" s="473" t="s">
        <v>322</v>
      </c>
      <c r="B335" s="507" t="s">
        <v>324</v>
      </c>
      <c r="C335" s="507" t="s">
        <v>480</v>
      </c>
      <c r="D335" s="507" t="s">
        <v>500</v>
      </c>
      <c r="E335" s="474" t="s">
        <v>480</v>
      </c>
      <c r="F335" s="471">
        <v>60900</v>
      </c>
      <c r="G335" s="471">
        <v>40800</v>
      </c>
      <c r="H335" s="471">
        <v>20100</v>
      </c>
      <c r="I335" s="471">
        <v>10700</v>
      </c>
      <c r="J335" s="471">
        <v>9200</v>
      </c>
      <c r="K335" s="471">
        <v>200</v>
      </c>
    </row>
    <row r="336" spans="1:11">
      <c r="A336" s="473" t="s">
        <v>322</v>
      </c>
      <c r="B336" s="507" t="s">
        <v>324</v>
      </c>
      <c r="C336" s="507" t="s">
        <v>480</v>
      </c>
      <c r="D336" s="507" t="s">
        <v>500</v>
      </c>
      <c r="E336" s="474" t="s">
        <v>497</v>
      </c>
      <c r="F336" s="471">
        <v>7100</v>
      </c>
      <c r="G336" s="471">
        <v>5800</v>
      </c>
      <c r="H336" s="471">
        <v>1300</v>
      </c>
      <c r="I336" s="471">
        <v>500</v>
      </c>
      <c r="J336" s="471">
        <v>700</v>
      </c>
      <c r="K336" s="471">
        <v>0</v>
      </c>
    </row>
    <row r="337" spans="1:11">
      <c r="A337" s="473" t="s">
        <v>322</v>
      </c>
      <c r="B337" s="507" t="s">
        <v>324</v>
      </c>
      <c r="C337" s="507" t="s">
        <v>480</v>
      </c>
      <c r="D337" s="507" t="s">
        <v>500</v>
      </c>
      <c r="E337" s="474" t="s">
        <v>498</v>
      </c>
      <c r="F337" s="471">
        <v>51600</v>
      </c>
      <c r="G337" s="471">
        <v>34300</v>
      </c>
      <c r="H337" s="471">
        <v>17400</v>
      </c>
      <c r="I337" s="471">
        <v>9000</v>
      </c>
      <c r="J337" s="471">
        <v>8200</v>
      </c>
      <c r="K337" s="471">
        <v>200</v>
      </c>
    </row>
    <row r="338" spans="1:11">
      <c r="A338" s="473" t="s">
        <v>322</v>
      </c>
      <c r="B338" s="507" t="s">
        <v>324</v>
      </c>
      <c r="C338" s="507" t="s">
        <v>480</v>
      </c>
      <c r="D338" s="507" t="s">
        <v>500</v>
      </c>
      <c r="E338" s="474" t="s">
        <v>499</v>
      </c>
      <c r="F338" s="471">
        <v>2200</v>
      </c>
      <c r="G338" s="471">
        <v>700</v>
      </c>
      <c r="H338" s="471">
        <v>1500</v>
      </c>
      <c r="I338" s="471">
        <v>1100</v>
      </c>
      <c r="J338" s="471">
        <v>400</v>
      </c>
      <c r="K338" s="475" t="s">
        <v>611</v>
      </c>
    </row>
    <row r="339" spans="1:11">
      <c r="A339" s="473" t="s">
        <v>322</v>
      </c>
      <c r="B339" s="507" t="s">
        <v>324</v>
      </c>
      <c r="C339" s="628" t="s">
        <v>480</v>
      </c>
      <c r="D339" s="628" t="s">
        <v>501</v>
      </c>
      <c r="E339" s="629" t="s">
        <v>480</v>
      </c>
      <c r="F339" s="471">
        <v>1144000</v>
      </c>
      <c r="G339" s="471">
        <v>70500</v>
      </c>
      <c r="H339" s="471">
        <v>1073500</v>
      </c>
      <c r="I339" s="471">
        <v>991000</v>
      </c>
      <c r="J339" s="471">
        <v>82000</v>
      </c>
      <c r="K339" s="471">
        <v>500</v>
      </c>
    </row>
    <row r="340" spans="1:11">
      <c r="A340" s="473" t="s">
        <v>322</v>
      </c>
      <c r="B340" s="507" t="s">
        <v>324</v>
      </c>
      <c r="C340" s="628" t="s">
        <v>480</v>
      </c>
      <c r="D340" s="628" t="s">
        <v>501</v>
      </c>
      <c r="E340" s="629" t="s">
        <v>497</v>
      </c>
      <c r="F340" s="471">
        <v>200</v>
      </c>
      <c r="G340" s="475" t="s">
        <v>611</v>
      </c>
      <c r="H340" s="471">
        <v>200</v>
      </c>
      <c r="I340" s="471">
        <v>100</v>
      </c>
      <c r="J340" s="471">
        <v>100</v>
      </c>
      <c r="K340" s="475" t="s">
        <v>611</v>
      </c>
    </row>
    <row r="341" spans="1:11">
      <c r="A341" s="473" t="s">
        <v>322</v>
      </c>
      <c r="B341" s="507" t="s">
        <v>324</v>
      </c>
      <c r="C341" s="628" t="s">
        <v>480</v>
      </c>
      <c r="D341" s="628" t="s">
        <v>501</v>
      </c>
      <c r="E341" s="629" t="s">
        <v>498</v>
      </c>
      <c r="F341" s="471">
        <v>159400</v>
      </c>
      <c r="G341" s="471">
        <v>62900</v>
      </c>
      <c r="H341" s="471">
        <v>96500</v>
      </c>
      <c r="I341" s="471">
        <v>48600</v>
      </c>
      <c r="J341" s="471">
        <v>47500</v>
      </c>
      <c r="K341" s="471">
        <v>300</v>
      </c>
    </row>
    <row r="342" spans="1:11">
      <c r="A342" s="473" t="s">
        <v>322</v>
      </c>
      <c r="B342" s="507" t="s">
        <v>324</v>
      </c>
      <c r="C342" s="628" t="s">
        <v>480</v>
      </c>
      <c r="D342" s="628" t="s">
        <v>501</v>
      </c>
      <c r="E342" s="629" t="s">
        <v>502</v>
      </c>
      <c r="F342" s="471">
        <v>146900</v>
      </c>
      <c r="G342" s="471">
        <v>7600</v>
      </c>
      <c r="H342" s="471">
        <v>139200</v>
      </c>
      <c r="I342" s="471">
        <v>116400</v>
      </c>
      <c r="J342" s="471">
        <v>22800</v>
      </c>
      <c r="K342" s="471">
        <v>100</v>
      </c>
    </row>
    <row r="343" spans="1:11">
      <c r="A343" s="473" t="s">
        <v>322</v>
      </c>
      <c r="B343" s="507" t="s">
        <v>324</v>
      </c>
      <c r="C343" s="628" t="s">
        <v>480</v>
      </c>
      <c r="D343" s="628" t="s">
        <v>501</v>
      </c>
      <c r="E343" s="629" t="s">
        <v>503</v>
      </c>
      <c r="F343" s="471">
        <v>112000</v>
      </c>
      <c r="G343" s="475" t="s">
        <v>611</v>
      </c>
      <c r="H343" s="471">
        <v>112000</v>
      </c>
      <c r="I343" s="471">
        <v>104600</v>
      </c>
      <c r="J343" s="471">
        <v>7300</v>
      </c>
      <c r="K343" s="471">
        <v>0</v>
      </c>
    </row>
    <row r="344" spans="1:11">
      <c r="A344" s="473" t="s">
        <v>322</v>
      </c>
      <c r="B344" s="507" t="s">
        <v>324</v>
      </c>
      <c r="C344" s="628" t="s">
        <v>480</v>
      </c>
      <c r="D344" s="628" t="s">
        <v>501</v>
      </c>
      <c r="E344" s="629" t="s">
        <v>504</v>
      </c>
      <c r="F344" s="471">
        <v>174100</v>
      </c>
      <c r="G344" s="475" t="s">
        <v>611</v>
      </c>
      <c r="H344" s="471">
        <v>174100</v>
      </c>
      <c r="I344" s="471">
        <v>171100</v>
      </c>
      <c r="J344" s="471">
        <v>3000</v>
      </c>
      <c r="K344" s="471">
        <v>0</v>
      </c>
    </row>
    <row r="345" spans="1:11">
      <c r="A345" s="473" t="s">
        <v>322</v>
      </c>
      <c r="B345" s="507" t="s">
        <v>324</v>
      </c>
      <c r="C345" s="628" t="s">
        <v>480</v>
      </c>
      <c r="D345" s="628" t="s">
        <v>501</v>
      </c>
      <c r="E345" s="629" t="s">
        <v>505</v>
      </c>
      <c r="F345" s="471">
        <v>136700</v>
      </c>
      <c r="G345" s="475" t="s">
        <v>611</v>
      </c>
      <c r="H345" s="471">
        <v>136700</v>
      </c>
      <c r="I345" s="471">
        <v>136000</v>
      </c>
      <c r="J345" s="471">
        <v>800</v>
      </c>
      <c r="K345" s="475" t="s">
        <v>611</v>
      </c>
    </row>
    <row r="346" spans="1:11">
      <c r="A346" s="473" t="s">
        <v>322</v>
      </c>
      <c r="B346" s="507" t="s">
        <v>324</v>
      </c>
      <c r="C346" s="628" t="s">
        <v>480</v>
      </c>
      <c r="D346" s="628" t="s">
        <v>501</v>
      </c>
      <c r="E346" s="629" t="s">
        <v>506</v>
      </c>
      <c r="F346" s="471">
        <v>167000</v>
      </c>
      <c r="G346" s="475" t="s">
        <v>611</v>
      </c>
      <c r="H346" s="471">
        <v>167000</v>
      </c>
      <c r="I346" s="471">
        <v>166500</v>
      </c>
      <c r="J346" s="471">
        <v>500</v>
      </c>
      <c r="K346" s="475" t="s">
        <v>611</v>
      </c>
    </row>
    <row r="347" spans="1:11">
      <c r="A347" s="473" t="s">
        <v>322</v>
      </c>
      <c r="B347" s="507" t="s">
        <v>324</v>
      </c>
      <c r="C347" s="628" t="s">
        <v>480</v>
      </c>
      <c r="D347" s="628" t="s">
        <v>501</v>
      </c>
      <c r="E347" s="629" t="s">
        <v>507</v>
      </c>
      <c r="F347" s="471">
        <v>167700</v>
      </c>
      <c r="G347" s="475" t="s">
        <v>611</v>
      </c>
      <c r="H347" s="471">
        <v>167700</v>
      </c>
      <c r="I347" s="471">
        <v>167700</v>
      </c>
      <c r="J347" s="475" t="s">
        <v>611</v>
      </c>
      <c r="K347" s="475" t="s">
        <v>611</v>
      </c>
    </row>
    <row r="348" spans="1:11">
      <c r="A348" s="473" t="s">
        <v>322</v>
      </c>
      <c r="B348" s="507" t="s">
        <v>324</v>
      </c>
      <c r="C348" s="628" t="s">
        <v>480</v>
      </c>
      <c r="D348" s="628" t="s">
        <v>501</v>
      </c>
      <c r="E348" s="629" t="s">
        <v>508</v>
      </c>
      <c r="F348" s="471">
        <v>80100</v>
      </c>
      <c r="G348" s="475" t="s">
        <v>611</v>
      </c>
      <c r="H348" s="471">
        <v>80100</v>
      </c>
      <c r="I348" s="471">
        <v>80100</v>
      </c>
      <c r="J348" s="475" t="s">
        <v>611</v>
      </c>
      <c r="K348" s="475" t="s">
        <v>611</v>
      </c>
    </row>
    <row r="349" spans="1:11">
      <c r="A349" s="473" t="s">
        <v>322</v>
      </c>
      <c r="B349" s="507" t="s">
        <v>324</v>
      </c>
      <c r="C349" s="507" t="s">
        <v>480</v>
      </c>
      <c r="D349" s="507" t="s">
        <v>509</v>
      </c>
      <c r="E349" s="474" t="s">
        <v>480</v>
      </c>
      <c r="F349" s="471">
        <v>2900</v>
      </c>
      <c r="G349" s="471">
        <v>1300</v>
      </c>
      <c r="H349" s="471">
        <v>1600</v>
      </c>
      <c r="I349" s="471">
        <v>900</v>
      </c>
      <c r="J349" s="471">
        <v>800</v>
      </c>
      <c r="K349" s="475" t="s">
        <v>611</v>
      </c>
    </row>
    <row r="350" spans="1:11">
      <c r="A350" s="473" t="s">
        <v>322</v>
      </c>
      <c r="B350" s="507" t="s">
        <v>324</v>
      </c>
      <c r="C350" s="507" t="s">
        <v>814</v>
      </c>
      <c r="D350" s="507" t="s">
        <v>304</v>
      </c>
      <c r="E350" s="474" t="s">
        <v>480</v>
      </c>
      <c r="F350" s="471">
        <v>51400</v>
      </c>
      <c r="G350" s="471">
        <v>47800</v>
      </c>
      <c r="H350" s="471">
        <v>3600</v>
      </c>
      <c r="I350" s="471">
        <v>2700</v>
      </c>
      <c r="J350" s="471">
        <v>900</v>
      </c>
      <c r="K350" s="471">
        <v>100</v>
      </c>
    </row>
    <row r="351" spans="1:11">
      <c r="A351" s="473" t="s">
        <v>322</v>
      </c>
      <c r="B351" s="507" t="s">
        <v>324</v>
      </c>
      <c r="C351" s="507" t="s">
        <v>814</v>
      </c>
      <c r="D351" s="507" t="s">
        <v>496</v>
      </c>
      <c r="E351" s="474" t="s">
        <v>480</v>
      </c>
      <c r="F351" s="471">
        <v>45900</v>
      </c>
      <c r="G351" s="471">
        <v>44400</v>
      </c>
      <c r="H351" s="471">
        <v>1500</v>
      </c>
      <c r="I351" s="471">
        <v>800</v>
      </c>
      <c r="J351" s="471">
        <v>600</v>
      </c>
      <c r="K351" s="471">
        <v>100</v>
      </c>
    </row>
    <row r="352" spans="1:11">
      <c r="A352" s="473" t="s">
        <v>322</v>
      </c>
      <c r="B352" s="507" t="s">
        <v>324</v>
      </c>
      <c r="C352" s="507" t="s">
        <v>814</v>
      </c>
      <c r="D352" s="507" t="s">
        <v>496</v>
      </c>
      <c r="E352" s="474" t="s">
        <v>497</v>
      </c>
      <c r="F352" s="471">
        <v>7300</v>
      </c>
      <c r="G352" s="471">
        <v>7100</v>
      </c>
      <c r="H352" s="471">
        <v>100</v>
      </c>
      <c r="I352" s="471">
        <v>100</v>
      </c>
      <c r="J352" s="471">
        <v>0</v>
      </c>
      <c r="K352" s="475" t="s">
        <v>611</v>
      </c>
    </row>
    <row r="353" spans="1:11">
      <c r="A353" s="473" t="s">
        <v>322</v>
      </c>
      <c r="B353" s="507" t="s">
        <v>324</v>
      </c>
      <c r="C353" s="507" t="s">
        <v>814</v>
      </c>
      <c r="D353" s="507" t="s">
        <v>496</v>
      </c>
      <c r="E353" s="474" t="s">
        <v>498</v>
      </c>
      <c r="F353" s="471">
        <v>38200</v>
      </c>
      <c r="G353" s="471">
        <v>37000</v>
      </c>
      <c r="H353" s="471">
        <v>1200</v>
      </c>
      <c r="I353" s="471">
        <v>600</v>
      </c>
      <c r="J353" s="471">
        <v>500</v>
      </c>
      <c r="K353" s="471">
        <v>100</v>
      </c>
    </row>
    <row r="354" spans="1:11">
      <c r="A354" s="473" t="s">
        <v>322</v>
      </c>
      <c r="B354" s="507" t="s">
        <v>324</v>
      </c>
      <c r="C354" s="507" t="s">
        <v>814</v>
      </c>
      <c r="D354" s="507" t="s">
        <v>496</v>
      </c>
      <c r="E354" s="474" t="s">
        <v>499</v>
      </c>
      <c r="F354" s="471">
        <v>500</v>
      </c>
      <c r="G354" s="471">
        <v>300</v>
      </c>
      <c r="H354" s="471">
        <v>200</v>
      </c>
      <c r="I354" s="471">
        <v>100</v>
      </c>
      <c r="J354" s="471">
        <v>100</v>
      </c>
      <c r="K354" s="475" t="s">
        <v>611</v>
      </c>
    </row>
    <row r="355" spans="1:11">
      <c r="A355" s="473" t="s">
        <v>322</v>
      </c>
      <c r="B355" s="507" t="s">
        <v>324</v>
      </c>
      <c r="C355" s="507" t="s">
        <v>814</v>
      </c>
      <c r="D355" s="507" t="s">
        <v>500</v>
      </c>
      <c r="E355" s="474" t="s">
        <v>480</v>
      </c>
      <c r="F355" s="471">
        <v>2800</v>
      </c>
      <c r="G355" s="471">
        <v>2700</v>
      </c>
      <c r="H355" s="471">
        <v>200</v>
      </c>
      <c r="I355" s="471">
        <v>100</v>
      </c>
      <c r="J355" s="471">
        <v>100</v>
      </c>
      <c r="K355" s="475" t="s">
        <v>611</v>
      </c>
    </row>
    <row r="356" spans="1:11">
      <c r="A356" s="473" t="s">
        <v>322</v>
      </c>
      <c r="B356" s="507" t="s">
        <v>324</v>
      </c>
      <c r="C356" s="507" t="s">
        <v>814</v>
      </c>
      <c r="D356" s="507" t="s">
        <v>500</v>
      </c>
      <c r="E356" s="474" t="s">
        <v>497</v>
      </c>
      <c r="F356" s="471">
        <v>800</v>
      </c>
      <c r="G356" s="471">
        <v>800</v>
      </c>
      <c r="H356" s="471">
        <v>0</v>
      </c>
      <c r="I356" s="471">
        <v>0</v>
      </c>
      <c r="J356" s="475" t="s">
        <v>611</v>
      </c>
      <c r="K356" s="475" t="s">
        <v>611</v>
      </c>
    </row>
    <row r="357" spans="1:11">
      <c r="A357" s="473" t="s">
        <v>322</v>
      </c>
      <c r="B357" s="507" t="s">
        <v>324</v>
      </c>
      <c r="C357" s="507" t="s">
        <v>814</v>
      </c>
      <c r="D357" s="507" t="s">
        <v>500</v>
      </c>
      <c r="E357" s="474" t="s">
        <v>498</v>
      </c>
      <c r="F357" s="471">
        <v>2000</v>
      </c>
      <c r="G357" s="471">
        <v>1800</v>
      </c>
      <c r="H357" s="471">
        <v>200</v>
      </c>
      <c r="I357" s="471">
        <v>100</v>
      </c>
      <c r="J357" s="471">
        <v>100</v>
      </c>
      <c r="K357" s="475" t="s">
        <v>611</v>
      </c>
    </row>
    <row r="358" spans="1:11">
      <c r="A358" s="473" t="s">
        <v>322</v>
      </c>
      <c r="B358" s="507" t="s">
        <v>324</v>
      </c>
      <c r="C358" s="507" t="s">
        <v>814</v>
      </c>
      <c r="D358" s="507" t="s">
        <v>500</v>
      </c>
      <c r="E358" s="474" t="s">
        <v>499</v>
      </c>
      <c r="F358" s="475" t="s">
        <v>611</v>
      </c>
      <c r="G358" s="475" t="s">
        <v>611</v>
      </c>
      <c r="H358" s="475" t="s">
        <v>611</v>
      </c>
      <c r="I358" s="475" t="s">
        <v>611</v>
      </c>
      <c r="J358" s="475" t="s">
        <v>611</v>
      </c>
      <c r="K358" s="475" t="s">
        <v>611</v>
      </c>
    </row>
    <row r="359" spans="1:11">
      <c r="A359" s="473" t="s">
        <v>322</v>
      </c>
      <c r="B359" s="507" t="s">
        <v>324</v>
      </c>
      <c r="C359" s="628" t="s">
        <v>814</v>
      </c>
      <c r="D359" s="628" t="s">
        <v>501</v>
      </c>
      <c r="E359" s="629" t="s">
        <v>480</v>
      </c>
      <c r="F359" s="471">
        <v>2400</v>
      </c>
      <c r="G359" s="471">
        <v>500</v>
      </c>
      <c r="H359" s="471">
        <v>1900</v>
      </c>
      <c r="I359" s="471">
        <v>1800</v>
      </c>
      <c r="J359" s="471">
        <v>200</v>
      </c>
      <c r="K359" s="475" t="s">
        <v>611</v>
      </c>
    </row>
    <row r="360" spans="1:11">
      <c r="A360" s="473" t="s">
        <v>322</v>
      </c>
      <c r="B360" s="507" t="s">
        <v>324</v>
      </c>
      <c r="C360" s="628" t="s">
        <v>814</v>
      </c>
      <c r="D360" s="628" t="s">
        <v>501</v>
      </c>
      <c r="E360" s="629" t="s">
        <v>497</v>
      </c>
      <c r="F360" s="475" t="s">
        <v>611</v>
      </c>
      <c r="G360" s="475" t="s">
        <v>611</v>
      </c>
      <c r="H360" s="475" t="s">
        <v>611</v>
      </c>
      <c r="I360" s="475" t="s">
        <v>611</v>
      </c>
      <c r="J360" s="475" t="s">
        <v>611</v>
      </c>
      <c r="K360" s="475" t="s">
        <v>611</v>
      </c>
    </row>
    <row r="361" spans="1:11">
      <c r="A361" s="473" t="s">
        <v>322</v>
      </c>
      <c r="B361" s="507" t="s">
        <v>324</v>
      </c>
      <c r="C361" s="628" t="s">
        <v>814</v>
      </c>
      <c r="D361" s="628" t="s">
        <v>501</v>
      </c>
      <c r="E361" s="629" t="s">
        <v>498</v>
      </c>
      <c r="F361" s="471">
        <v>800</v>
      </c>
      <c r="G361" s="471">
        <v>500</v>
      </c>
      <c r="H361" s="471">
        <v>300</v>
      </c>
      <c r="I361" s="471">
        <v>200</v>
      </c>
      <c r="J361" s="471">
        <v>100</v>
      </c>
      <c r="K361" s="475" t="s">
        <v>611</v>
      </c>
    </row>
    <row r="362" spans="1:11">
      <c r="A362" s="473" t="s">
        <v>322</v>
      </c>
      <c r="B362" s="507" t="s">
        <v>324</v>
      </c>
      <c r="C362" s="628" t="s">
        <v>814</v>
      </c>
      <c r="D362" s="628" t="s">
        <v>501</v>
      </c>
      <c r="E362" s="629" t="s">
        <v>502</v>
      </c>
      <c r="F362" s="471">
        <v>700</v>
      </c>
      <c r="G362" s="475" t="s">
        <v>611</v>
      </c>
      <c r="H362" s="471">
        <v>700</v>
      </c>
      <c r="I362" s="471">
        <v>700</v>
      </c>
      <c r="J362" s="471">
        <v>0</v>
      </c>
      <c r="K362" s="475" t="s">
        <v>611</v>
      </c>
    </row>
    <row r="363" spans="1:11">
      <c r="A363" s="473" t="s">
        <v>322</v>
      </c>
      <c r="B363" s="507" t="s">
        <v>324</v>
      </c>
      <c r="C363" s="628" t="s">
        <v>814</v>
      </c>
      <c r="D363" s="628" t="s">
        <v>501</v>
      </c>
      <c r="E363" s="629" t="s">
        <v>503</v>
      </c>
      <c r="F363" s="471">
        <v>600</v>
      </c>
      <c r="G363" s="475" t="s">
        <v>611</v>
      </c>
      <c r="H363" s="471">
        <v>600</v>
      </c>
      <c r="I363" s="471">
        <v>600</v>
      </c>
      <c r="J363" s="475" t="s">
        <v>611</v>
      </c>
      <c r="K363" s="475" t="s">
        <v>611</v>
      </c>
    </row>
    <row r="364" spans="1:11">
      <c r="A364" s="473" t="s">
        <v>322</v>
      </c>
      <c r="B364" s="507" t="s">
        <v>324</v>
      </c>
      <c r="C364" s="628" t="s">
        <v>814</v>
      </c>
      <c r="D364" s="628" t="s">
        <v>501</v>
      </c>
      <c r="E364" s="629" t="s">
        <v>504</v>
      </c>
      <c r="F364" s="471">
        <v>300</v>
      </c>
      <c r="G364" s="475" t="s">
        <v>611</v>
      </c>
      <c r="H364" s="471">
        <v>300</v>
      </c>
      <c r="I364" s="471">
        <v>300</v>
      </c>
      <c r="J364" s="475" t="s">
        <v>611</v>
      </c>
      <c r="K364" s="475" t="s">
        <v>611</v>
      </c>
    </row>
    <row r="365" spans="1:11">
      <c r="A365" s="473" t="s">
        <v>322</v>
      </c>
      <c r="B365" s="507" t="s">
        <v>324</v>
      </c>
      <c r="C365" s="628" t="s">
        <v>814</v>
      </c>
      <c r="D365" s="628" t="s">
        <v>501</v>
      </c>
      <c r="E365" s="629" t="s">
        <v>505</v>
      </c>
      <c r="F365" s="475" t="s">
        <v>611</v>
      </c>
      <c r="G365" s="475" t="s">
        <v>611</v>
      </c>
      <c r="H365" s="475" t="s">
        <v>611</v>
      </c>
      <c r="I365" s="475" t="s">
        <v>611</v>
      </c>
      <c r="J365" s="475" t="s">
        <v>611</v>
      </c>
      <c r="K365" s="475" t="s">
        <v>611</v>
      </c>
    </row>
    <row r="366" spans="1:11">
      <c r="A366" s="473" t="s">
        <v>322</v>
      </c>
      <c r="B366" s="507" t="s">
        <v>324</v>
      </c>
      <c r="C366" s="628" t="s">
        <v>814</v>
      </c>
      <c r="D366" s="628" t="s">
        <v>501</v>
      </c>
      <c r="E366" s="629" t="s">
        <v>506</v>
      </c>
      <c r="F366" s="475" t="s">
        <v>611</v>
      </c>
      <c r="G366" s="475" t="s">
        <v>611</v>
      </c>
      <c r="H366" s="475" t="s">
        <v>611</v>
      </c>
      <c r="I366" s="475" t="s">
        <v>611</v>
      </c>
      <c r="J366" s="475" t="s">
        <v>611</v>
      </c>
      <c r="K366" s="475" t="s">
        <v>611</v>
      </c>
    </row>
    <row r="367" spans="1:11">
      <c r="A367" s="473" t="s">
        <v>322</v>
      </c>
      <c r="B367" s="507" t="s">
        <v>324</v>
      </c>
      <c r="C367" s="628" t="s">
        <v>814</v>
      </c>
      <c r="D367" s="628" t="s">
        <v>501</v>
      </c>
      <c r="E367" s="629" t="s">
        <v>507</v>
      </c>
      <c r="F367" s="475" t="s">
        <v>611</v>
      </c>
      <c r="G367" s="475" t="s">
        <v>611</v>
      </c>
      <c r="H367" s="475" t="s">
        <v>611</v>
      </c>
      <c r="I367" s="475" t="s">
        <v>611</v>
      </c>
      <c r="J367" s="475" t="s">
        <v>611</v>
      </c>
      <c r="K367" s="475" t="s">
        <v>611</v>
      </c>
    </row>
    <row r="368" spans="1:11">
      <c r="A368" s="473" t="s">
        <v>322</v>
      </c>
      <c r="B368" s="507" t="s">
        <v>324</v>
      </c>
      <c r="C368" s="628" t="s">
        <v>814</v>
      </c>
      <c r="D368" s="628" t="s">
        <v>501</v>
      </c>
      <c r="E368" s="629" t="s">
        <v>508</v>
      </c>
      <c r="F368" s="475" t="s">
        <v>611</v>
      </c>
      <c r="G368" s="475" t="s">
        <v>611</v>
      </c>
      <c r="H368" s="475" t="s">
        <v>611</v>
      </c>
      <c r="I368" s="475" t="s">
        <v>611</v>
      </c>
      <c r="J368" s="475" t="s">
        <v>611</v>
      </c>
      <c r="K368" s="475" t="s">
        <v>611</v>
      </c>
    </row>
    <row r="369" spans="1:11">
      <c r="A369" s="473" t="s">
        <v>322</v>
      </c>
      <c r="B369" s="507" t="s">
        <v>324</v>
      </c>
      <c r="C369" s="507" t="s">
        <v>814</v>
      </c>
      <c r="D369" s="507" t="s">
        <v>509</v>
      </c>
      <c r="E369" s="474" t="s">
        <v>480</v>
      </c>
      <c r="F369" s="471">
        <v>200</v>
      </c>
      <c r="G369" s="471">
        <v>200</v>
      </c>
      <c r="H369" s="471">
        <v>0</v>
      </c>
      <c r="I369" s="475" t="s">
        <v>611</v>
      </c>
      <c r="J369" s="471">
        <v>0</v>
      </c>
      <c r="K369" s="475" t="s">
        <v>611</v>
      </c>
    </row>
    <row r="370" spans="1:11">
      <c r="A370" s="473" t="s">
        <v>322</v>
      </c>
      <c r="B370" s="507" t="s">
        <v>324</v>
      </c>
      <c r="C370" s="507" t="s">
        <v>815</v>
      </c>
      <c r="D370" s="507" t="s">
        <v>304</v>
      </c>
      <c r="E370" s="474" t="s">
        <v>480</v>
      </c>
      <c r="F370" s="471">
        <v>114800</v>
      </c>
      <c r="G370" s="471">
        <v>81800</v>
      </c>
      <c r="H370" s="471">
        <v>33000</v>
      </c>
      <c r="I370" s="471">
        <v>29100</v>
      </c>
      <c r="J370" s="471">
        <v>3600</v>
      </c>
      <c r="K370" s="471">
        <v>300</v>
      </c>
    </row>
    <row r="371" spans="1:11">
      <c r="A371" s="473" t="s">
        <v>322</v>
      </c>
      <c r="B371" s="507" t="s">
        <v>324</v>
      </c>
      <c r="C371" s="507" t="s">
        <v>815</v>
      </c>
      <c r="D371" s="507" t="s">
        <v>496</v>
      </c>
      <c r="E371" s="474" t="s">
        <v>480</v>
      </c>
      <c r="F371" s="471">
        <v>81400</v>
      </c>
      <c r="G371" s="471">
        <v>74300</v>
      </c>
      <c r="H371" s="471">
        <v>7200</v>
      </c>
      <c r="I371" s="471">
        <v>4300</v>
      </c>
      <c r="J371" s="471">
        <v>2600</v>
      </c>
      <c r="K371" s="471">
        <v>300</v>
      </c>
    </row>
    <row r="372" spans="1:11">
      <c r="A372" s="473" t="s">
        <v>322</v>
      </c>
      <c r="B372" s="507" t="s">
        <v>324</v>
      </c>
      <c r="C372" s="507" t="s">
        <v>815</v>
      </c>
      <c r="D372" s="507" t="s">
        <v>496</v>
      </c>
      <c r="E372" s="474" t="s">
        <v>497</v>
      </c>
      <c r="F372" s="471">
        <v>7500</v>
      </c>
      <c r="G372" s="471">
        <v>7100</v>
      </c>
      <c r="H372" s="471">
        <v>400</v>
      </c>
      <c r="I372" s="471">
        <v>200</v>
      </c>
      <c r="J372" s="471">
        <v>200</v>
      </c>
      <c r="K372" s="471">
        <v>0</v>
      </c>
    </row>
    <row r="373" spans="1:11">
      <c r="A373" s="473" t="s">
        <v>322</v>
      </c>
      <c r="B373" s="507" t="s">
        <v>324</v>
      </c>
      <c r="C373" s="507" t="s">
        <v>815</v>
      </c>
      <c r="D373" s="507" t="s">
        <v>496</v>
      </c>
      <c r="E373" s="474" t="s">
        <v>498</v>
      </c>
      <c r="F373" s="471">
        <v>72000</v>
      </c>
      <c r="G373" s="471">
        <v>66100</v>
      </c>
      <c r="H373" s="471">
        <v>5900</v>
      </c>
      <c r="I373" s="471">
        <v>3600</v>
      </c>
      <c r="J373" s="471">
        <v>2100</v>
      </c>
      <c r="K373" s="471">
        <v>200</v>
      </c>
    </row>
    <row r="374" spans="1:11">
      <c r="A374" s="473" t="s">
        <v>322</v>
      </c>
      <c r="B374" s="507" t="s">
        <v>324</v>
      </c>
      <c r="C374" s="507" t="s">
        <v>815</v>
      </c>
      <c r="D374" s="507" t="s">
        <v>496</v>
      </c>
      <c r="E374" s="474" t="s">
        <v>499</v>
      </c>
      <c r="F374" s="471">
        <v>1900</v>
      </c>
      <c r="G374" s="471">
        <v>1000</v>
      </c>
      <c r="H374" s="471">
        <v>900</v>
      </c>
      <c r="I374" s="471">
        <v>600</v>
      </c>
      <c r="J374" s="471">
        <v>300</v>
      </c>
      <c r="K374" s="475" t="s">
        <v>611</v>
      </c>
    </row>
    <row r="375" spans="1:11">
      <c r="A375" s="473" t="s">
        <v>322</v>
      </c>
      <c r="B375" s="507" t="s">
        <v>324</v>
      </c>
      <c r="C375" s="507" t="s">
        <v>815</v>
      </c>
      <c r="D375" s="507" t="s">
        <v>500</v>
      </c>
      <c r="E375" s="474" t="s">
        <v>480</v>
      </c>
      <c r="F375" s="471">
        <v>5000</v>
      </c>
      <c r="G375" s="471">
        <v>4400</v>
      </c>
      <c r="H375" s="471">
        <v>500</v>
      </c>
      <c r="I375" s="471">
        <v>400</v>
      </c>
      <c r="J375" s="471">
        <v>100</v>
      </c>
      <c r="K375" s="471">
        <v>0</v>
      </c>
    </row>
    <row r="376" spans="1:11">
      <c r="A376" s="473" t="s">
        <v>322</v>
      </c>
      <c r="B376" s="507" t="s">
        <v>324</v>
      </c>
      <c r="C376" s="507" t="s">
        <v>815</v>
      </c>
      <c r="D376" s="507" t="s">
        <v>500</v>
      </c>
      <c r="E376" s="474" t="s">
        <v>497</v>
      </c>
      <c r="F376" s="471">
        <v>900</v>
      </c>
      <c r="G376" s="471">
        <v>800</v>
      </c>
      <c r="H376" s="471">
        <v>100</v>
      </c>
      <c r="I376" s="471">
        <v>100</v>
      </c>
      <c r="J376" s="471">
        <v>0</v>
      </c>
      <c r="K376" s="475" t="s">
        <v>611</v>
      </c>
    </row>
    <row r="377" spans="1:11">
      <c r="A377" s="473" t="s">
        <v>322</v>
      </c>
      <c r="B377" s="507" t="s">
        <v>324</v>
      </c>
      <c r="C377" s="507" t="s">
        <v>815</v>
      </c>
      <c r="D377" s="507" t="s">
        <v>500</v>
      </c>
      <c r="E377" s="474" t="s">
        <v>498</v>
      </c>
      <c r="F377" s="471">
        <v>3900</v>
      </c>
      <c r="G377" s="471">
        <v>3500</v>
      </c>
      <c r="H377" s="471">
        <v>400</v>
      </c>
      <c r="I377" s="471">
        <v>400</v>
      </c>
      <c r="J377" s="471">
        <v>0</v>
      </c>
      <c r="K377" s="471">
        <v>0</v>
      </c>
    </row>
    <row r="378" spans="1:11">
      <c r="A378" s="473" t="s">
        <v>322</v>
      </c>
      <c r="B378" s="507" t="s">
        <v>324</v>
      </c>
      <c r="C378" s="507" t="s">
        <v>815</v>
      </c>
      <c r="D378" s="507" t="s">
        <v>500</v>
      </c>
      <c r="E378" s="474" t="s">
        <v>499</v>
      </c>
      <c r="F378" s="471">
        <v>100</v>
      </c>
      <c r="G378" s="471">
        <v>100</v>
      </c>
      <c r="H378" s="471">
        <v>100</v>
      </c>
      <c r="I378" s="471">
        <v>0</v>
      </c>
      <c r="J378" s="471">
        <v>0</v>
      </c>
      <c r="K378" s="475" t="s">
        <v>611</v>
      </c>
    </row>
    <row r="379" spans="1:11">
      <c r="A379" s="473" t="s">
        <v>322</v>
      </c>
      <c r="B379" s="507" t="s">
        <v>324</v>
      </c>
      <c r="C379" s="628" t="s">
        <v>815</v>
      </c>
      <c r="D379" s="628" t="s">
        <v>501</v>
      </c>
      <c r="E379" s="629" t="s">
        <v>480</v>
      </c>
      <c r="F379" s="471">
        <v>28300</v>
      </c>
      <c r="G379" s="471">
        <v>3000</v>
      </c>
      <c r="H379" s="471">
        <v>25300</v>
      </c>
      <c r="I379" s="471">
        <v>24300</v>
      </c>
      <c r="J379" s="471">
        <v>1000</v>
      </c>
      <c r="K379" s="475" t="s">
        <v>611</v>
      </c>
    </row>
    <row r="380" spans="1:11">
      <c r="A380" s="473" t="s">
        <v>322</v>
      </c>
      <c r="B380" s="507" t="s">
        <v>324</v>
      </c>
      <c r="C380" s="628" t="s">
        <v>815</v>
      </c>
      <c r="D380" s="628" t="s">
        <v>501</v>
      </c>
      <c r="E380" s="629" t="s">
        <v>497</v>
      </c>
      <c r="F380" s="475" t="s">
        <v>611</v>
      </c>
      <c r="G380" s="475" t="s">
        <v>611</v>
      </c>
      <c r="H380" s="475" t="s">
        <v>611</v>
      </c>
      <c r="I380" s="475" t="s">
        <v>611</v>
      </c>
      <c r="J380" s="475" t="s">
        <v>611</v>
      </c>
      <c r="K380" s="475" t="s">
        <v>611</v>
      </c>
    </row>
    <row r="381" spans="1:11">
      <c r="A381" s="473" t="s">
        <v>322</v>
      </c>
      <c r="B381" s="507" t="s">
        <v>324</v>
      </c>
      <c r="C381" s="628" t="s">
        <v>815</v>
      </c>
      <c r="D381" s="628" t="s">
        <v>501</v>
      </c>
      <c r="E381" s="629" t="s">
        <v>498</v>
      </c>
      <c r="F381" s="471">
        <v>3900</v>
      </c>
      <c r="G381" s="471">
        <v>2900</v>
      </c>
      <c r="H381" s="471">
        <v>1100</v>
      </c>
      <c r="I381" s="471">
        <v>700</v>
      </c>
      <c r="J381" s="471">
        <v>400</v>
      </c>
      <c r="K381" s="475" t="s">
        <v>611</v>
      </c>
    </row>
    <row r="382" spans="1:11">
      <c r="A382" s="473" t="s">
        <v>322</v>
      </c>
      <c r="B382" s="507" t="s">
        <v>324</v>
      </c>
      <c r="C382" s="628" t="s">
        <v>815</v>
      </c>
      <c r="D382" s="628" t="s">
        <v>501</v>
      </c>
      <c r="E382" s="629" t="s">
        <v>502</v>
      </c>
      <c r="F382" s="471">
        <v>1800</v>
      </c>
      <c r="G382" s="471">
        <v>200</v>
      </c>
      <c r="H382" s="471">
        <v>1600</v>
      </c>
      <c r="I382" s="471">
        <v>1300</v>
      </c>
      <c r="J382" s="471">
        <v>300</v>
      </c>
      <c r="K382" s="475" t="s">
        <v>611</v>
      </c>
    </row>
    <row r="383" spans="1:11">
      <c r="A383" s="473" t="s">
        <v>322</v>
      </c>
      <c r="B383" s="507" t="s">
        <v>324</v>
      </c>
      <c r="C383" s="628" t="s">
        <v>815</v>
      </c>
      <c r="D383" s="628" t="s">
        <v>501</v>
      </c>
      <c r="E383" s="629" t="s">
        <v>503</v>
      </c>
      <c r="F383" s="471">
        <v>3500</v>
      </c>
      <c r="G383" s="475" t="s">
        <v>611</v>
      </c>
      <c r="H383" s="471">
        <v>3500</v>
      </c>
      <c r="I383" s="471">
        <v>3400</v>
      </c>
      <c r="J383" s="471">
        <v>100</v>
      </c>
      <c r="K383" s="475" t="s">
        <v>611</v>
      </c>
    </row>
    <row r="384" spans="1:11">
      <c r="A384" s="473" t="s">
        <v>322</v>
      </c>
      <c r="B384" s="507" t="s">
        <v>324</v>
      </c>
      <c r="C384" s="628" t="s">
        <v>815</v>
      </c>
      <c r="D384" s="628" t="s">
        <v>501</v>
      </c>
      <c r="E384" s="629" t="s">
        <v>504</v>
      </c>
      <c r="F384" s="471">
        <v>13800</v>
      </c>
      <c r="G384" s="475" t="s">
        <v>611</v>
      </c>
      <c r="H384" s="471">
        <v>13800</v>
      </c>
      <c r="I384" s="471">
        <v>13600</v>
      </c>
      <c r="J384" s="471">
        <v>100</v>
      </c>
      <c r="K384" s="475" t="s">
        <v>611</v>
      </c>
    </row>
    <row r="385" spans="1:11">
      <c r="A385" s="473" t="s">
        <v>322</v>
      </c>
      <c r="B385" s="507" t="s">
        <v>324</v>
      </c>
      <c r="C385" s="628" t="s">
        <v>815</v>
      </c>
      <c r="D385" s="628" t="s">
        <v>501</v>
      </c>
      <c r="E385" s="629" t="s">
        <v>505</v>
      </c>
      <c r="F385" s="471">
        <v>2700</v>
      </c>
      <c r="G385" s="475" t="s">
        <v>611</v>
      </c>
      <c r="H385" s="471">
        <v>2700</v>
      </c>
      <c r="I385" s="471">
        <v>2600</v>
      </c>
      <c r="J385" s="471">
        <v>100</v>
      </c>
      <c r="K385" s="475" t="s">
        <v>611</v>
      </c>
    </row>
    <row r="386" spans="1:11">
      <c r="A386" s="473" t="s">
        <v>322</v>
      </c>
      <c r="B386" s="507" t="s">
        <v>324</v>
      </c>
      <c r="C386" s="628" t="s">
        <v>815</v>
      </c>
      <c r="D386" s="628" t="s">
        <v>501</v>
      </c>
      <c r="E386" s="629" t="s">
        <v>506</v>
      </c>
      <c r="F386" s="471">
        <v>1300</v>
      </c>
      <c r="G386" s="475" t="s">
        <v>611</v>
      </c>
      <c r="H386" s="471">
        <v>1300</v>
      </c>
      <c r="I386" s="471">
        <v>1300</v>
      </c>
      <c r="J386" s="475" t="s">
        <v>611</v>
      </c>
      <c r="K386" s="475" t="s">
        <v>611</v>
      </c>
    </row>
    <row r="387" spans="1:11">
      <c r="A387" s="473" t="s">
        <v>322</v>
      </c>
      <c r="B387" s="507" t="s">
        <v>324</v>
      </c>
      <c r="C387" s="628" t="s">
        <v>815</v>
      </c>
      <c r="D387" s="628" t="s">
        <v>501</v>
      </c>
      <c r="E387" s="629" t="s">
        <v>507</v>
      </c>
      <c r="F387" s="471">
        <v>1300</v>
      </c>
      <c r="G387" s="475" t="s">
        <v>611</v>
      </c>
      <c r="H387" s="471">
        <v>1300</v>
      </c>
      <c r="I387" s="471">
        <v>1300</v>
      </c>
      <c r="J387" s="475" t="s">
        <v>611</v>
      </c>
      <c r="K387" s="475" t="s">
        <v>611</v>
      </c>
    </row>
    <row r="388" spans="1:11">
      <c r="A388" s="473" t="s">
        <v>322</v>
      </c>
      <c r="B388" s="507" t="s">
        <v>324</v>
      </c>
      <c r="C388" s="628" t="s">
        <v>815</v>
      </c>
      <c r="D388" s="628" t="s">
        <v>501</v>
      </c>
      <c r="E388" s="629" t="s">
        <v>508</v>
      </c>
      <c r="F388" s="475" t="s">
        <v>611</v>
      </c>
      <c r="G388" s="475" t="s">
        <v>611</v>
      </c>
      <c r="H388" s="475" t="s">
        <v>611</v>
      </c>
      <c r="I388" s="475" t="s">
        <v>611</v>
      </c>
      <c r="J388" s="475" t="s">
        <v>611</v>
      </c>
      <c r="K388" s="475" t="s">
        <v>611</v>
      </c>
    </row>
    <row r="389" spans="1:11">
      <c r="A389" s="473" t="s">
        <v>322</v>
      </c>
      <c r="B389" s="507" t="s">
        <v>324</v>
      </c>
      <c r="C389" s="507" t="s">
        <v>815</v>
      </c>
      <c r="D389" s="507" t="s">
        <v>509</v>
      </c>
      <c r="E389" s="474" t="s">
        <v>480</v>
      </c>
      <c r="F389" s="471">
        <v>100</v>
      </c>
      <c r="G389" s="471">
        <v>100</v>
      </c>
      <c r="H389" s="471">
        <v>0</v>
      </c>
      <c r="I389" s="471">
        <v>0</v>
      </c>
      <c r="J389" s="471">
        <v>0</v>
      </c>
      <c r="K389" s="475" t="s">
        <v>611</v>
      </c>
    </row>
    <row r="390" spans="1:11">
      <c r="A390" s="473" t="s">
        <v>322</v>
      </c>
      <c r="B390" s="507" t="s">
        <v>324</v>
      </c>
      <c r="C390" s="507" t="s">
        <v>816</v>
      </c>
      <c r="D390" s="507" t="s">
        <v>304</v>
      </c>
      <c r="E390" s="474" t="s">
        <v>480</v>
      </c>
      <c r="F390" s="471">
        <v>332000</v>
      </c>
      <c r="G390" s="471">
        <v>169800</v>
      </c>
      <c r="H390" s="471">
        <v>162200</v>
      </c>
      <c r="I390" s="471">
        <v>145000</v>
      </c>
      <c r="J390" s="471">
        <v>16800</v>
      </c>
      <c r="K390" s="471">
        <v>400</v>
      </c>
    </row>
    <row r="391" spans="1:11">
      <c r="A391" s="473" t="s">
        <v>322</v>
      </c>
      <c r="B391" s="507" t="s">
        <v>324</v>
      </c>
      <c r="C391" s="507" t="s">
        <v>816</v>
      </c>
      <c r="D391" s="507" t="s">
        <v>496</v>
      </c>
      <c r="E391" s="474" t="s">
        <v>480</v>
      </c>
      <c r="F391" s="471">
        <v>182000</v>
      </c>
      <c r="G391" s="471">
        <v>158100</v>
      </c>
      <c r="H391" s="471">
        <v>23900</v>
      </c>
      <c r="I391" s="471">
        <v>10900</v>
      </c>
      <c r="J391" s="471">
        <v>12700</v>
      </c>
      <c r="K391" s="471">
        <v>300</v>
      </c>
    </row>
    <row r="392" spans="1:11">
      <c r="A392" s="473" t="s">
        <v>322</v>
      </c>
      <c r="B392" s="507" t="s">
        <v>324</v>
      </c>
      <c r="C392" s="507" t="s">
        <v>816</v>
      </c>
      <c r="D392" s="507" t="s">
        <v>496</v>
      </c>
      <c r="E392" s="474" t="s">
        <v>497</v>
      </c>
      <c r="F392" s="471">
        <v>7900</v>
      </c>
      <c r="G392" s="471">
        <v>7100</v>
      </c>
      <c r="H392" s="471">
        <v>800</v>
      </c>
      <c r="I392" s="471">
        <v>500</v>
      </c>
      <c r="J392" s="471">
        <v>200</v>
      </c>
      <c r="K392" s="471">
        <v>0</v>
      </c>
    </row>
    <row r="393" spans="1:11">
      <c r="A393" s="473" t="s">
        <v>322</v>
      </c>
      <c r="B393" s="507" t="s">
        <v>324</v>
      </c>
      <c r="C393" s="507" t="s">
        <v>816</v>
      </c>
      <c r="D393" s="507" t="s">
        <v>496</v>
      </c>
      <c r="E393" s="474" t="s">
        <v>498</v>
      </c>
      <c r="F393" s="471">
        <v>169600</v>
      </c>
      <c r="G393" s="471">
        <v>148400</v>
      </c>
      <c r="H393" s="471">
        <v>21200</v>
      </c>
      <c r="I393" s="471">
        <v>9200</v>
      </c>
      <c r="J393" s="471">
        <v>11700</v>
      </c>
      <c r="K393" s="471">
        <v>200</v>
      </c>
    </row>
    <row r="394" spans="1:11">
      <c r="A394" s="473" t="s">
        <v>322</v>
      </c>
      <c r="B394" s="507" t="s">
        <v>324</v>
      </c>
      <c r="C394" s="507" t="s">
        <v>816</v>
      </c>
      <c r="D394" s="507" t="s">
        <v>496</v>
      </c>
      <c r="E394" s="474" t="s">
        <v>499</v>
      </c>
      <c r="F394" s="471">
        <v>4600</v>
      </c>
      <c r="G394" s="471">
        <v>2600</v>
      </c>
      <c r="H394" s="471">
        <v>2000</v>
      </c>
      <c r="I394" s="471">
        <v>1200</v>
      </c>
      <c r="J394" s="471">
        <v>800</v>
      </c>
      <c r="K394" s="475" t="s">
        <v>611</v>
      </c>
    </row>
    <row r="395" spans="1:11">
      <c r="A395" s="473" t="s">
        <v>322</v>
      </c>
      <c r="B395" s="507" t="s">
        <v>324</v>
      </c>
      <c r="C395" s="507" t="s">
        <v>816</v>
      </c>
      <c r="D395" s="507" t="s">
        <v>500</v>
      </c>
      <c r="E395" s="474" t="s">
        <v>480</v>
      </c>
      <c r="F395" s="471">
        <v>8800</v>
      </c>
      <c r="G395" s="471">
        <v>6900</v>
      </c>
      <c r="H395" s="471">
        <v>1900</v>
      </c>
      <c r="I395" s="471">
        <v>1300</v>
      </c>
      <c r="J395" s="471">
        <v>500</v>
      </c>
      <c r="K395" s="471">
        <v>100</v>
      </c>
    </row>
    <row r="396" spans="1:11">
      <c r="A396" s="473" t="s">
        <v>322</v>
      </c>
      <c r="B396" s="507" t="s">
        <v>324</v>
      </c>
      <c r="C396" s="507" t="s">
        <v>816</v>
      </c>
      <c r="D396" s="507" t="s">
        <v>500</v>
      </c>
      <c r="E396" s="474" t="s">
        <v>497</v>
      </c>
      <c r="F396" s="471">
        <v>900</v>
      </c>
      <c r="G396" s="471">
        <v>600</v>
      </c>
      <c r="H396" s="471">
        <v>300</v>
      </c>
      <c r="I396" s="471">
        <v>200</v>
      </c>
      <c r="J396" s="471">
        <v>100</v>
      </c>
      <c r="K396" s="471">
        <v>0</v>
      </c>
    </row>
    <row r="397" spans="1:11">
      <c r="A397" s="473" t="s">
        <v>322</v>
      </c>
      <c r="B397" s="507" t="s">
        <v>324</v>
      </c>
      <c r="C397" s="507" t="s">
        <v>816</v>
      </c>
      <c r="D397" s="507" t="s">
        <v>500</v>
      </c>
      <c r="E397" s="474" t="s">
        <v>498</v>
      </c>
      <c r="F397" s="471">
        <v>7500</v>
      </c>
      <c r="G397" s="471">
        <v>6200</v>
      </c>
      <c r="H397" s="471">
        <v>1300</v>
      </c>
      <c r="I397" s="471">
        <v>800</v>
      </c>
      <c r="J397" s="471">
        <v>400</v>
      </c>
      <c r="K397" s="471">
        <v>100</v>
      </c>
    </row>
    <row r="398" spans="1:11">
      <c r="A398" s="473" t="s">
        <v>322</v>
      </c>
      <c r="B398" s="507" t="s">
        <v>324</v>
      </c>
      <c r="C398" s="507" t="s">
        <v>816</v>
      </c>
      <c r="D398" s="507" t="s">
        <v>500</v>
      </c>
      <c r="E398" s="474" t="s">
        <v>499</v>
      </c>
      <c r="F398" s="471">
        <v>400</v>
      </c>
      <c r="G398" s="471">
        <v>200</v>
      </c>
      <c r="H398" s="471">
        <v>300</v>
      </c>
      <c r="I398" s="471">
        <v>200</v>
      </c>
      <c r="J398" s="471">
        <v>0</v>
      </c>
      <c r="K398" s="475" t="s">
        <v>611</v>
      </c>
    </row>
    <row r="399" spans="1:11">
      <c r="A399" s="473" t="s">
        <v>322</v>
      </c>
      <c r="B399" s="507" t="s">
        <v>324</v>
      </c>
      <c r="C399" s="628" t="s">
        <v>816</v>
      </c>
      <c r="D399" s="628" t="s">
        <v>501</v>
      </c>
      <c r="E399" s="629" t="s">
        <v>480</v>
      </c>
      <c r="F399" s="471">
        <v>140500</v>
      </c>
      <c r="G399" s="471">
        <v>4500</v>
      </c>
      <c r="H399" s="471">
        <v>136000</v>
      </c>
      <c r="I399" s="471">
        <v>132600</v>
      </c>
      <c r="J399" s="471">
        <v>3400</v>
      </c>
      <c r="K399" s="475" t="s">
        <v>611</v>
      </c>
    </row>
    <row r="400" spans="1:11">
      <c r="A400" s="473" t="s">
        <v>322</v>
      </c>
      <c r="B400" s="507" t="s">
        <v>324</v>
      </c>
      <c r="C400" s="628" t="s">
        <v>816</v>
      </c>
      <c r="D400" s="628" t="s">
        <v>501</v>
      </c>
      <c r="E400" s="629" t="s">
        <v>497</v>
      </c>
      <c r="F400" s="475" t="s">
        <v>611</v>
      </c>
      <c r="G400" s="475" t="s">
        <v>611</v>
      </c>
      <c r="H400" s="475" t="s">
        <v>611</v>
      </c>
      <c r="I400" s="475" t="s">
        <v>611</v>
      </c>
      <c r="J400" s="475" t="s">
        <v>611</v>
      </c>
      <c r="K400" s="475" t="s">
        <v>611</v>
      </c>
    </row>
    <row r="401" spans="1:11">
      <c r="A401" s="473" t="s">
        <v>322</v>
      </c>
      <c r="B401" s="507" t="s">
        <v>324</v>
      </c>
      <c r="C401" s="628" t="s">
        <v>816</v>
      </c>
      <c r="D401" s="628" t="s">
        <v>501</v>
      </c>
      <c r="E401" s="629" t="s">
        <v>498</v>
      </c>
      <c r="F401" s="471">
        <v>7400</v>
      </c>
      <c r="G401" s="471">
        <v>4300</v>
      </c>
      <c r="H401" s="471">
        <v>3100</v>
      </c>
      <c r="I401" s="471">
        <v>1700</v>
      </c>
      <c r="J401" s="471">
        <v>1400</v>
      </c>
      <c r="K401" s="475" t="s">
        <v>611</v>
      </c>
    </row>
    <row r="402" spans="1:11">
      <c r="A402" s="473" t="s">
        <v>322</v>
      </c>
      <c r="B402" s="507" t="s">
        <v>324</v>
      </c>
      <c r="C402" s="628" t="s">
        <v>816</v>
      </c>
      <c r="D402" s="628" t="s">
        <v>501</v>
      </c>
      <c r="E402" s="629" t="s">
        <v>502</v>
      </c>
      <c r="F402" s="471">
        <v>11900</v>
      </c>
      <c r="G402" s="471">
        <v>100</v>
      </c>
      <c r="H402" s="471">
        <v>11700</v>
      </c>
      <c r="I402" s="471">
        <v>10600</v>
      </c>
      <c r="J402" s="471">
        <v>1200</v>
      </c>
      <c r="K402" s="475" t="s">
        <v>611</v>
      </c>
    </row>
    <row r="403" spans="1:11">
      <c r="A403" s="473" t="s">
        <v>322</v>
      </c>
      <c r="B403" s="507" t="s">
        <v>324</v>
      </c>
      <c r="C403" s="628" t="s">
        <v>816</v>
      </c>
      <c r="D403" s="628" t="s">
        <v>501</v>
      </c>
      <c r="E403" s="629" t="s">
        <v>503</v>
      </c>
      <c r="F403" s="471">
        <v>16000</v>
      </c>
      <c r="G403" s="475" t="s">
        <v>611</v>
      </c>
      <c r="H403" s="471">
        <v>16000</v>
      </c>
      <c r="I403" s="471">
        <v>15300</v>
      </c>
      <c r="J403" s="471">
        <v>800</v>
      </c>
      <c r="K403" s="475" t="s">
        <v>611</v>
      </c>
    </row>
    <row r="404" spans="1:11">
      <c r="A404" s="473" t="s">
        <v>322</v>
      </c>
      <c r="B404" s="507" t="s">
        <v>324</v>
      </c>
      <c r="C404" s="628" t="s">
        <v>816</v>
      </c>
      <c r="D404" s="628" t="s">
        <v>501</v>
      </c>
      <c r="E404" s="629" t="s">
        <v>504</v>
      </c>
      <c r="F404" s="471">
        <v>49600</v>
      </c>
      <c r="G404" s="475" t="s">
        <v>611</v>
      </c>
      <c r="H404" s="471">
        <v>49600</v>
      </c>
      <c r="I404" s="471">
        <v>49500</v>
      </c>
      <c r="J404" s="471">
        <v>100</v>
      </c>
      <c r="K404" s="475" t="s">
        <v>611</v>
      </c>
    </row>
    <row r="405" spans="1:11">
      <c r="A405" s="473" t="s">
        <v>322</v>
      </c>
      <c r="B405" s="507" t="s">
        <v>324</v>
      </c>
      <c r="C405" s="628" t="s">
        <v>816</v>
      </c>
      <c r="D405" s="628" t="s">
        <v>501</v>
      </c>
      <c r="E405" s="629" t="s">
        <v>505</v>
      </c>
      <c r="F405" s="471">
        <v>17400</v>
      </c>
      <c r="G405" s="475" t="s">
        <v>611</v>
      </c>
      <c r="H405" s="471">
        <v>17400</v>
      </c>
      <c r="I405" s="471">
        <v>17400</v>
      </c>
      <c r="J405" s="475" t="s">
        <v>611</v>
      </c>
      <c r="K405" s="475" t="s">
        <v>611</v>
      </c>
    </row>
    <row r="406" spans="1:11">
      <c r="A406" s="473" t="s">
        <v>322</v>
      </c>
      <c r="B406" s="507" t="s">
        <v>324</v>
      </c>
      <c r="C406" s="628" t="s">
        <v>816</v>
      </c>
      <c r="D406" s="628" t="s">
        <v>501</v>
      </c>
      <c r="E406" s="629" t="s">
        <v>506</v>
      </c>
      <c r="F406" s="471">
        <v>16000</v>
      </c>
      <c r="G406" s="475" t="s">
        <v>611</v>
      </c>
      <c r="H406" s="471">
        <v>16000</v>
      </c>
      <c r="I406" s="471">
        <v>16000</v>
      </c>
      <c r="J406" s="475" t="s">
        <v>611</v>
      </c>
      <c r="K406" s="475" t="s">
        <v>611</v>
      </c>
    </row>
    <row r="407" spans="1:11">
      <c r="A407" s="473" t="s">
        <v>322</v>
      </c>
      <c r="B407" s="507" t="s">
        <v>324</v>
      </c>
      <c r="C407" s="628" t="s">
        <v>816</v>
      </c>
      <c r="D407" s="628" t="s">
        <v>501</v>
      </c>
      <c r="E407" s="629" t="s">
        <v>507</v>
      </c>
      <c r="F407" s="471">
        <v>17700</v>
      </c>
      <c r="G407" s="475" t="s">
        <v>611</v>
      </c>
      <c r="H407" s="471">
        <v>17700</v>
      </c>
      <c r="I407" s="471">
        <v>17700</v>
      </c>
      <c r="J407" s="475" t="s">
        <v>611</v>
      </c>
      <c r="K407" s="475" t="s">
        <v>611</v>
      </c>
    </row>
    <row r="408" spans="1:11">
      <c r="A408" s="473" t="s">
        <v>322</v>
      </c>
      <c r="B408" s="507" t="s">
        <v>324</v>
      </c>
      <c r="C408" s="628" t="s">
        <v>816</v>
      </c>
      <c r="D408" s="628" t="s">
        <v>501</v>
      </c>
      <c r="E408" s="629" t="s">
        <v>508</v>
      </c>
      <c r="F408" s="471">
        <v>4400</v>
      </c>
      <c r="G408" s="475" t="s">
        <v>611</v>
      </c>
      <c r="H408" s="471">
        <v>4400</v>
      </c>
      <c r="I408" s="471">
        <v>4400</v>
      </c>
      <c r="J408" s="475" t="s">
        <v>611</v>
      </c>
      <c r="K408" s="475" t="s">
        <v>611</v>
      </c>
    </row>
    <row r="409" spans="1:11">
      <c r="A409" s="473" t="s">
        <v>322</v>
      </c>
      <c r="B409" s="507" t="s">
        <v>324</v>
      </c>
      <c r="C409" s="507" t="s">
        <v>816</v>
      </c>
      <c r="D409" s="507" t="s">
        <v>509</v>
      </c>
      <c r="E409" s="474" t="s">
        <v>480</v>
      </c>
      <c r="F409" s="471">
        <v>600</v>
      </c>
      <c r="G409" s="471">
        <v>300</v>
      </c>
      <c r="H409" s="471">
        <v>400</v>
      </c>
      <c r="I409" s="471">
        <v>200</v>
      </c>
      <c r="J409" s="471">
        <v>100</v>
      </c>
      <c r="K409" s="475" t="s">
        <v>611</v>
      </c>
    </row>
    <row r="410" spans="1:11">
      <c r="A410" s="473" t="s">
        <v>322</v>
      </c>
      <c r="B410" s="507" t="s">
        <v>324</v>
      </c>
      <c r="C410" s="507" t="s">
        <v>817</v>
      </c>
      <c r="D410" s="507" t="s">
        <v>304</v>
      </c>
      <c r="E410" s="474" t="s">
        <v>480</v>
      </c>
      <c r="F410" s="471">
        <v>389500</v>
      </c>
      <c r="G410" s="471">
        <v>162100</v>
      </c>
      <c r="H410" s="471">
        <v>227300</v>
      </c>
      <c r="I410" s="471">
        <v>200100</v>
      </c>
      <c r="J410" s="471">
        <v>26900</v>
      </c>
      <c r="K410" s="471">
        <v>400</v>
      </c>
    </row>
    <row r="411" spans="1:11">
      <c r="A411" s="473" t="s">
        <v>322</v>
      </c>
      <c r="B411" s="507" t="s">
        <v>324</v>
      </c>
      <c r="C411" s="507" t="s">
        <v>817</v>
      </c>
      <c r="D411" s="507" t="s">
        <v>496</v>
      </c>
      <c r="E411" s="474" t="s">
        <v>480</v>
      </c>
      <c r="F411" s="471">
        <v>179400</v>
      </c>
      <c r="G411" s="471">
        <v>153100</v>
      </c>
      <c r="H411" s="471">
        <v>26200</v>
      </c>
      <c r="I411" s="471">
        <v>10100</v>
      </c>
      <c r="J411" s="471">
        <v>15800</v>
      </c>
      <c r="K411" s="471">
        <v>400</v>
      </c>
    </row>
    <row r="412" spans="1:11">
      <c r="A412" s="473" t="s">
        <v>322</v>
      </c>
      <c r="B412" s="507" t="s">
        <v>324</v>
      </c>
      <c r="C412" s="507" t="s">
        <v>817</v>
      </c>
      <c r="D412" s="507" t="s">
        <v>496</v>
      </c>
      <c r="E412" s="474" t="s">
        <v>497</v>
      </c>
      <c r="F412" s="471">
        <v>4100</v>
      </c>
      <c r="G412" s="471">
        <v>3800</v>
      </c>
      <c r="H412" s="471">
        <v>400</v>
      </c>
      <c r="I412" s="471">
        <v>100</v>
      </c>
      <c r="J412" s="471">
        <v>200</v>
      </c>
      <c r="K412" s="471">
        <v>0</v>
      </c>
    </row>
    <row r="413" spans="1:11">
      <c r="A413" s="473" t="s">
        <v>322</v>
      </c>
      <c r="B413" s="507" t="s">
        <v>324</v>
      </c>
      <c r="C413" s="507" t="s">
        <v>817</v>
      </c>
      <c r="D413" s="507" t="s">
        <v>496</v>
      </c>
      <c r="E413" s="474" t="s">
        <v>498</v>
      </c>
      <c r="F413" s="471">
        <v>170100</v>
      </c>
      <c r="G413" s="471">
        <v>146700</v>
      </c>
      <c r="H413" s="471">
        <v>23400</v>
      </c>
      <c r="I413" s="471">
        <v>8600</v>
      </c>
      <c r="J413" s="471">
        <v>14500</v>
      </c>
      <c r="K413" s="471">
        <v>300</v>
      </c>
    </row>
    <row r="414" spans="1:11">
      <c r="A414" s="473" t="s">
        <v>322</v>
      </c>
      <c r="B414" s="507" t="s">
        <v>324</v>
      </c>
      <c r="C414" s="507" t="s">
        <v>817</v>
      </c>
      <c r="D414" s="507" t="s">
        <v>496</v>
      </c>
      <c r="E414" s="474" t="s">
        <v>499</v>
      </c>
      <c r="F414" s="471">
        <v>5100</v>
      </c>
      <c r="G414" s="471">
        <v>2700</v>
      </c>
      <c r="H414" s="471">
        <v>2400</v>
      </c>
      <c r="I414" s="471">
        <v>1400</v>
      </c>
      <c r="J414" s="471">
        <v>1000</v>
      </c>
      <c r="K414" s="475" t="s">
        <v>611</v>
      </c>
    </row>
    <row r="415" spans="1:11">
      <c r="A415" s="473" t="s">
        <v>322</v>
      </c>
      <c r="B415" s="507" t="s">
        <v>324</v>
      </c>
      <c r="C415" s="507" t="s">
        <v>817</v>
      </c>
      <c r="D415" s="507" t="s">
        <v>500</v>
      </c>
      <c r="E415" s="474" t="s">
        <v>480</v>
      </c>
      <c r="F415" s="471">
        <v>5800</v>
      </c>
      <c r="G415" s="471">
        <v>3900</v>
      </c>
      <c r="H415" s="471">
        <v>1900</v>
      </c>
      <c r="I415" s="471">
        <v>1400</v>
      </c>
      <c r="J415" s="471">
        <v>500</v>
      </c>
      <c r="K415" s="475" t="s">
        <v>611</v>
      </c>
    </row>
    <row r="416" spans="1:11">
      <c r="A416" s="473" t="s">
        <v>322</v>
      </c>
      <c r="B416" s="507" t="s">
        <v>324</v>
      </c>
      <c r="C416" s="507" t="s">
        <v>817</v>
      </c>
      <c r="D416" s="507" t="s">
        <v>500</v>
      </c>
      <c r="E416" s="474" t="s">
        <v>497</v>
      </c>
      <c r="F416" s="471">
        <v>400</v>
      </c>
      <c r="G416" s="471">
        <v>400</v>
      </c>
      <c r="H416" s="471">
        <v>0</v>
      </c>
      <c r="I416" s="471">
        <v>0</v>
      </c>
      <c r="J416" s="471">
        <v>0</v>
      </c>
      <c r="K416" s="475" t="s">
        <v>611</v>
      </c>
    </row>
    <row r="417" spans="1:11">
      <c r="A417" s="473" t="s">
        <v>322</v>
      </c>
      <c r="B417" s="507" t="s">
        <v>324</v>
      </c>
      <c r="C417" s="507" t="s">
        <v>817</v>
      </c>
      <c r="D417" s="507" t="s">
        <v>500</v>
      </c>
      <c r="E417" s="474" t="s">
        <v>498</v>
      </c>
      <c r="F417" s="471">
        <v>4900</v>
      </c>
      <c r="G417" s="471">
        <v>3500</v>
      </c>
      <c r="H417" s="471">
        <v>1400</v>
      </c>
      <c r="I417" s="471">
        <v>1100</v>
      </c>
      <c r="J417" s="471">
        <v>400</v>
      </c>
      <c r="K417" s="475" t="s">
        <v>611</v>
      </c>
    </row>
    <row r="418" spans="1:11">
      <c r="A418" s="473" t="s">
        <v>322</v>
      </c>
      <c r="B418" s="507" t="s">
        <v>324</v>
      </c>
      <c r="C418" s="507" t="s">
        <v>817</v>
      </c>
      <c r="D418" s="507" t="s">
        <v>500</v>
      </c>
      <c r="E418" s="474" t="s">
        <v>499</v>
      </c>
      <c r="F418" s="471">
        <v>500</v>
      </c>
      <c r="G418" s="471">
        <v>0</v>
      </c>
      <c r="H418" s="471">
        <v>400</v>
      </c>
      <c r="I418" s="471">
        <v>400</v>
      </c>
      <c r="J418" s="471">
        <v>100</v>
      </c>
      <c r="K418" s="475" t="s">
        <v>611</v>
      </c>
    </row>
    <row r="419" spans="1:11">
      <c r="A419" s="473" t="s">
        <v>322</v>
      </c>
      <c r="B419" s="507" t="s">
        <v>324</v>
      </c>
      <c r="C419" s="628" t="s">
        <v>817</v>
      </c>
      <c r="D419" s="628" t="s">
        <v>501</v>
      </c>
      <c r="E419" s="629" t="s">
        <v>480</v>
      </c>
      <c r="F419" s="471">
        <v>203900</v>
      </c>
      <c r="G419" s="471">
        <v>5000</v>
      </c>
      <c r="H419" s="471">
        <v>198900</v>
      </c>
      <c r="I419" s="471">
        <v>188400</v>
      </c>
      <c r="J419" s="471">
        <v>10500</v>
      </c>
      <c r="K419" s="471">
        <v>0</v>
      </c>
    </row>
    <row r="420" spans="1:11">
      <c r="A420" s="473" t="s">
        <v>322</v>
      </c>
      <c r="B420" s="507" t="s">
        <v>324</v>
      </c>
      <c r="C420" s="628" t="s">
        <v>817</v>
      </c>
      <c r="D420" s="628" t="s">
        <v>501</v>
      </c>
      <c r="E420" s="629" t="s">
        <v>497</v>
      </c>
      <c r="F420" s="475" t="s">
        <v>611</v>
      </c>
      <c r="G420" s="475" t="s">
        <v>611</v>
      </c>
      <c r="H420" s="475" t="s">
        <v>611</v>
      </c>
      <c r="I420" s="475" t="s">
        <v>611</v>
      </c>
      <c r="J420" s="475" t="s">
        <v>611</v>
      </c>
      <c r="K420" s="475" t="s">
        <v>611</v>
      </c>
    </row>
    <row r="421" spans="1:11">
      <c r="A421" s="473" t="s">
        <v>322</v>
      </c>
      <c r="B421" s="507" t="s">
        <v>324</v>
      </c>
      <c r="C421" s="628" t="s">
        <v>817</v>
      </c>
      <c r="D421" s="628" t="s">
        <v>501</v>
      </c>
      <c r="E421" s="629" t="s">
        <v>498</v>
      </c>
      <c r="F421" s="471">
        <v>16000</v>
      </c>
      <c r="G421" s="471">
        <v>4900</v>
      </c>
      <c r="H421" s="471">
        <v>11100</v>
      </c>
      <c r="I421" s="471">
        <v>6000</v>
      </c>
      <c r="J421" s="471">
        <v>5100</v>
      </c>
      <c r="K421" s="475" t="s">
        <v>611</v>
      </c>
    </row>
    <row r="422" spans="1:11">
      <c r="A422" s="473" t="s">
        <v>322</v>
      </c>
      <c r="B422" s="507" t="s">
        <v>324</v>
      </c>
      <c r="C422" s="628" t="s">
        <v>817</v>
      </c>
      <c r="D422" s="628" t="s">
        <v>501</v>
      </c>
      <c r="E422" s="629" t="s">
        <v>502</v>
      </c>
      <c r="F422" s="471">
        <v>25800</v>
      </c>
      <c r="G422" s="471">
        <v>100</v>
      </c>
      <c r="H422" s="471">
        <v>25700</v>
      </c>
      <c r="I422" s="471">
        <v>22600</v>
      </c>
      <c r="J422" s="471">
        <v>3100</v>
      </c>
      <c r="K422" s="471">
        <v>0</v>
      </c>
    </row>
    <row r="423" spans="1:11">
      <c r="A423" s="473" t="s">
        <v>322</v>
      </c>
      <c r="B423" s="507" t="s">
        <v>324</v>
      </c>
      <c r="C423" s="628" t="s">
        <v>817</v>
      </c>
      <c r="D423" s="628" t="s">
        <v>501</v>
      </c>
      <c r="E423" s="629" t="s">
        <v>503</v>
      </c>
      <c r="F423" s="471">
        <v>30600</v>
      </c>
      <c r="G423" s="475" t="s">
        <v>611</v>
      </c>
      <c r="H423" s="471">
        <v>30600</v>
      </c>
      <c r="I423" s="471">
        <v>28800</v>
      </c>
      <c r="J423" s="471">
        <v>1700</v>
      </c>
      <c r="K423" s="475" t="s">
        <v>611</v>
      </c>
    </row>
    <row r="424" spans="1:11">
      <c r="A424" s="473" t="s">
        <v>322</v>
      </c>
      <c r="B424" s="507" t="s">
        <v>324</v>
      </c>
      <c r="C424" s="628" t="s">
        <v>817</v>
      </c>
      <c r="D424" s="628" t="s">
        <v>501</v>
      </c>
      <c r="E424" s="629" t="s">
        <v>504</v>
      </c>
      <c r="F424" s="471">
        <v>35100</v>
      </c>
      <c r="G424" s="475" t="s">
        <v>611</v>
      </c>
      <c r="H424" s="471">
        <v>35100</v>
      </c>
      <c r="I424" s="471">
        <v>34800</v>
      </c>
      <c r="J424" s="471">
        <v>300</v>
      </c>
      <c r="K424" s="475" t="s">
        <v>611</v>
      </c>
    </row>
    <row r="425" spans="1:11">
      <c r="A425" s="473" t="s">
        <v>322</v>
      </c>
      <c r="B425" s="507" t="s">
        <v>324</v>
      </c>
      <c r="C425" s="628" t="s">
        <v>817</v>
      </c>
      <c r="D425" s="628" t="s">
        <v>501</v>
      </c>
      <c r="E425" s="629" t="s">
        <v>505</v>
      </c>
      <c r="F425" s="471">
        <v>27500</v>
      </c>
      <c r="G425" s="475" t="s">
        <v>611</v>
      </c>
      <c r="H425" s="471">
        <v>27500</v>
      </c>
      <c r="I425" s="471">
        <v>27300</v>
      </c>
      <c r="J425" s="471">
        <v>200</v>
      </c>
      <c r="K425" s="475" t="s">
        <v>611</v>
      </c>
    </row>
    <row r="426" spans="1:11">
      <c r="A426" s="473" t="s">
        <v>322</v>
      </c>
      <c r="B426" s="507" t="s">
        <v>324</v>
      </c>
      <c r="C426" s="628" t="s">
        <v>817</v>
      </c>
      <c r="D426" s="628" t="s">
        <v>501</v>
      </c>
      <c r="E426" s="629" t="s">
        <v>506</v>
      </c>
      <c r="F426" s="471">
        <v>28600</v>
      </c>
      <c r="G426" s="475" t="s">
        <v>611</v>
      </c>
      <c r="H426" s="471">
        <v>28600</v>
      </c>
      <c r="I426" s="471">
        <v>28600</v>
      </c>
      <c r="J426" s="475" t="s">
        <v>611</v>
      </c>
      <c r="K426" s="475" t="s">
        <v>611</v>
      </c>
    </row>
    <row r="427" spans="1:11">
      <c r="A427" s="473" t="s">
        <v>322</v>
      </c>
      <c r="B427" s="507" t="s">
        <v>324</v>
      </c>
      <c r="C427" s="628" t="s">
        <v>817</v>
      </c>
      <c r="D427" s="628" t="s">
        <v>501</v>
      </c>
      <c r="E427" s="629" t="s">
        <v>507</v>
      </c>
      <c r="F427" s="471">
        <v>29200</v>
      </c>
      <c r="G427" s="475" t="s">
        <v>611</v>
      </c>
      <c r="H427" s="471">
        <v>29200</v>
      </c>
      <c r="I427" s="471">
        <v>29200</v>
      </c>
      <c r="J427" s="475" t="s">
        <v>611</v>
      </c>
      <c r="K427" s="475" t="s">
        <v>611</v>
      </c>
    </row>
    <row r="428" spans="1:11">
      <c r="A428" s="473" t="s">
        <v>322</v>
      </c>
      <c r="B428" s="507" t="s">
        <v>324</v>
      </c>
      <c r="C428" s="628" t="s">
        <v>817</v>
      </c>
      <c r="D428" s="628" t="s">
        <v>501</v>
      </c>
      <c r="E428" s="629" t="s">
        <v>508</v>
      </c>
      <c r="F428" s="471">
        <v>11100</v>
      </c>
      <c r="G428" s="475" t="s">
        <v>611</v>
      </c>
      <c r="H428" s="471">
        <v>11100</v>
      </c>
      <c r="I428" s="471">
        <v>11100</v>
      </c>
      <c r="J428" s="475" t="s">
        <v>611</v>
      </c>
      <c r="K428" s="475" t="s">
        <v>611</v>
      </c>
    </row>
    <row r="429" spans="1:11">
      <c r="A429" s="473" t="s">
        <v>322</v>
      </c>
      <c r="B429" s="507" t="s">
        <v>324</v>
      </c>
      <c r="C429" s="507" t="s">
        <v>817</v>
      </c>
      <c r="D429" s="507" t="s">
        <v>509</v>
      </c>
      <c r="E429" s="474" t="s">
        <v>480</v>
      </c>
      <c r="F429" s="471">
        <v>400</v>
      </c>
      <c r="G429" s="471">
        <v>100</v>
      </c>
      <c r="H429" s="471">
        <v>300</v>
      </c>
      <c r="I429" s="471">
        <v>200</v>
      </c>
      <c r="J429" s="471">
        <v>200</v>
      </c>
      <c r="K429" s="475" t="s">
        <v>611</v>
      </c>
    </row>
    <row r="430" spans="1:11">
      <c r="A430" s="473" t="s">
        <v>322</v>
      </c>
      <c r="B430" s="507" t="s">
        <v>324</v>
      </c>
      <c r="C430" s="507" t="s">
        <v>818</v>
      </c>
      <c r="D430" s="507" t="s">
        <v>304</v>
      </c>
      <c r="E430" s="474" t="s">
        <v>480</v>
      </c>
      <c r="F430" s="471">
        <v>536100</v>
      </c>
      <c r="G430" s="471">
        <v>194300</v>
      </c>
      <c r="H430" s="471">
        <v>341800</v>
      </c>
      <c r="I430" s="471">
        <v>287900</v>
      </c>
      <c r="J430" s="471">
        <v>53200</v>
      </c>
      <c r="K430" s="471">
        <v>600</v>
      </c>
    </row>
    <row r="431" spans="1:11">
      <c r="A431" s="473" t="s">
        <v>322</v>
      </c>
      <c r="B431" s="507" t="s">
        <v>324</v>
      </c>
      <c r="C431" s="507" t="s">
        <v>818</v>
      </c>
      <c r="D431" s="507" t="s">
        <v>496</v>
      </c>
      <c r="E431" s="474" t="s">
        <v>480</v>
      </c>
      <c r="F431" s="471">
        <v>223200</v>
      </c>
      <c r="G431" s="471">
        <v>179400</v>
      </c>
      <c r="H431" s="471">
        <v>43800</v>
      </c>
      <c r="I431" s="471">
        <v>14700</v>
      </c>
      <c r="J431" s="471">
        <v>28500</v>
      </c>
      <c r="K431" s="471">
        <v>600</v>
      </c>
    </row>
    <row r="432" spans="1:11">
      <c r="A432" s="473" t="s">
        <v>322</v>
      </c>
      <c r="B432" s="507" t="s">
        <v>324</v>
      </c>
      <c r="C432" s="507" t="s">
        <v>818</v>
      </c>
      <c r="D432" s="507" t="s">
        <v>496</v>
      </c>
      <c r="E432" s="474" t="s">
        <v>497</v>
      </c>
      <c r="F432" s="471">
        <v>4400</v>
      </c>
      <c r="G432" s="471">
        <v>4000</v>
      </c>
      <c r="H432" s="471">
        <v>400</v>
      </c>
      <c r="I432" s="471">
        <v>100</v>
      </c>
      <c r="J432" s="471">
        <v>200</v>
      </c>
      <c r="K432" s="471">
        <v>100</v>
      </c>
    </row>
    <row r="433" spans="1:11">
      <c r="A433" s="473" t="s">
        <v>322</v>
      </c>
      <c r="B433" s="507" t="s">
        <v>324</v>
      </c>
      <c r="C433" s="507" t="s">
        <v>818</v>
      </c>
      <c r="D433" s="507" t="s">
        <v>496</v>
      </c>
      <c r="E433" s="474" t="s">
        <v>498</v>
      </c>
      <c r="F433" s="471">
        <v>202800</v>
      </c>
      <c r="G433" s="471">
        <v>165400</v>
      </c>
      <c r="H433" s="471">
        <v>37300</v>
      </c>
      <c r="I433" s="471">
        <v>12100</v>
      </c>
      <c r="J433" s="471">
        <v>24700</v>
      </c>
      <c r="K433" s="471">
        <v>600</v>
      </c>
    </row>
    <row r="434" spans="1:11">
      <c r="A434" s="473" t="s">
        <v>322</v>
      </c>
      <c r="B434" s="507" t="s">
        <v>324</v>
      </c>
      <c r="C434" s="507" t="s">
        <v>818</v>
      </c>
      <c r="D434" s="507" t="s">
        <v>496</v>
      </c>
      <c r="E434" s="474" t="s">
        <v>499</v>
      </c>
      <c r="F434" s="471">
        <v>16100</v>
      </c>
      <c r="G434" s="471">
        <v>10000</v>
      </c>
      <c r="H434" s="471">
        <v>6100</v>
      </c>
      <c r="I434" s="471">
        <v>2400</v>
      </c>
      <c r="J434" s="471">
        <v>3600</v>
      </c>
      <c r="K434" s="475" t="s">
        <v>611</v>
      </c>
    </row>
    <row r="435" spans="1:11">
      <c r="A435" s="473" t="s">
        <v>322</v>
      </c>
      <c r="B435" s="507" t="s">
        <v>324</v>
      </c>
      <c r="C435" s="507" t="s">
        <v>818</v>
      </c>
      <c r="D435" s="507" t="s">
        <v>500</v>
      </c>
      <c r="E435" s="474" t="s">
        <v>480</v>
      </c>
      <c r="F435" s="471">
        <v>6500</v>
      </c>
      <c r="G435" s="471">
        <v>4000</v>
      </c>
      <c r="H435" s="471">
        <v>2500</v>
      </c>
      <c r="I435" s="471">
        <v>1400</v>
      </c>
      <c r="J435" s="471">
        <v>1100</v>
      </c>
      <c r="K435" s="475" t="s">
        <v>611</v>
      </c>
    </row>
    <row r="436" spans="1:11">
      <c r="A436" s="473" t="s">
        <v>322</v>
      </c>
      <c r="B436" s="507" t="s">
        <v>324</v>
      </c>
      <c r="C436" s="507" t="s">
        <v>818</v>
      </c>
      <c r="D436" s="507" t="s">
        <v>500</v>
      </c>
      <c r="E436" s="474" t="s">
        <v>497</v>
      </c>
      <c r="F436" s="471">
        <v>600</v>
      </c>
      <c r="G436" s="471">
        <v>500</v>
      </c>
      <c r="H436" s="471">
        <v>100</v>
      </c>
      <c r="I436" s="475" t="s">
        <v>611</v>
      </c>
      <c r="J436" s="471">
        <v>100</v>
      </c>
      <c r="K436" s="475" t="s">
        <v>611</v>
      </c>
    </row>
    <row r="437" spans="1:11">
      <c r="A437" s="473" t="s">
        <v>322</v>
      </c>
      <c r="B437" s="507" t="s">
        <v>324</v>
      </c>
      <c r="C437" s="507" t="s">
        <v>818</v>
      </c>
      <c r="D437" s="507" t="s">
        <v>500</v>
      </c>
      <c r="E437" s="474" t="s">
        <v>498</v>
      </c>
      <c r="F437" s="471">
        <v>5600</v>
      </c>
      <c r="G437" s="471">
        <v>3400</v>
      </c>
      <c r="H437" s="471">
        <v>2200</v>
      </c>
      <c r="I437" s="471">
        <v>1300</v>
      </c>
      <c r="J437" s="471">
        <v>900</v>
      </c>
      <c r="K437" s="475" t="s">
        <v>611</v>
      </c>
    </row>
    <row r="438" spans="1:11">
      <c r="A438" s="473" t="s">
        <v>322</v>
      </c>
      <c r="B438" s="507" t="s">
        <v>324</v>
      </c>
      <c r="C438" s="507" t="s">
        <v>818</v>
      </c>
      <c r="D438" s="507" t="s">
        <v>500</v>
      </c>
      <c r="E438" s="474" t="s">
        <v>499</v>
      </c>
      <c r="F438" s="471">
        <v>300</v>
      </c>
      <c r="G438" s="471">
        <v>100</v>
      </c>
      <c r="H438" s="471">
        <v>200</v>
      </c>
      <c r="I438" s="471">
        <v>100</v>
      </c>
      <c r="J438" s="471">
        <v>100</v>
      </c>
      <c r="K438" s="475" t="s">
        <v>611</v>
      </c>
    </row>
    <row r="439" spans="1:11">
      <c r="A439" s="473" t="s">
        <v>322</v>
      </c>
      <c r="B439" s="507" t="s">
        <v>324</v>
      </c>
      <c r="C439" s="628" t="s">
        <v>818</v>
      </c>
      <c r="D439" s="628" t="s">
        <v>501</v>
      </c>
      <c r="E439" s="629" t="s">
        <v>480</v>
      </c>
      <c r="F439" s="471">
        <v>305900</v>
      </c>
      <c r="G439" s="471">
        <v>10700</v>
      </c>
      <c r="H439" s="471">
        <v>295200</v>
      </c>
      <c r="I439" s="471">
        <v>271700</v>
      </c>
      <c r="J439" s="471">
        <v>23500</v>
      </c>
      <c r="K439" s="471">
        <v>0</v>
      </c>
    </row>
    <row r="440" spans="1:11">
      <c r="A440" s="473" t="s">
        <v>322</v>
      </c>
      <c r="B440" s="507" t="s">
        <v>324</v>
      </c>
      <c r="C440" s="628" t="s">
        <v>818</v>
      </c>
      <c r="D440" s="628" t="s">
        <v>501</v>
      </c>
      <c r="E440" s="629" t="s">
        <v>497</v>
      </c>
      <c r="F440" s="475" t="s">
        <v>611</v>
      </c>
      <c r="G440" s="475" t="s">
        <v>611</v>
      </c>
      <c r="H440" s="475" t="s">
        <v>611</v>
      </c>
      <c r="I440" s="475" t="s">
        <v>611</v>
      </c>
      <c r="J440" s="475" t="s">
        <v>611</v>
      </c>
      <c r="K440" s="475" t="s">
        <v>611</v>
      </c>
    </row>
    <row r="441" spans="1:11">
      <c r="A441" s="473" t="s">
        <v>322</v>
      </c>
      <c r="B441" s="507" t="s">
        <v>324</v>
      </c>
      <c r="C441" s="628" t="s">
        <v>818</v>
      </c>
      <c r="D441" s="628" t="s">
        <v>501</v>
      </c>
      <c r="E441" s="629" t="s">
        <v>498</v>
      </c>
      <c r="F441" s="471">
        <v>34000</v>
      </c>
      <c r="G441" s="471">
        <v>9900</v>
      </c>
      <c r="H441" s="471">
        <v>24100</v>
      </c>
      <c r="I441" s="471">
        <v>10500</v>
      </c>
      <c r="J441" s="471">
        <v>13600</v>
      </c>
      <c r="K441" s="471">
        <v>0</v>
      </c>
    </row>
    <row r="442" spans="1:11">
      <c r="A442" s="473" t="s">
        <v>322</v>
      </c>
      <c r="B442" s="507" t="s">
        <v>324</v>
      </c>
      <c r="C442" s="628" t="s">
        <v>818</v>
      </c>
      <c r="D442" s="628" t="s">
        <v>501</v>
      </c>
      <c r="E442" s="629" t="s">
        <v>502</v>
      </c>
      <c r="F442" s="471">
        <v>38700</v>
      </c>
      <c r="G442" s="471">
        <v>800</v>
      </c>
      <c r="H442" s="471">
        <v>38000</v>
      </c>
      <c r="I442" s="471">
        <v>31900</v>
      </c>
      <c r="J442" s="471">
        <v>6100</v>
      </c>
      <c r="K442" s="471">
        <v>0</v>
      </c>
    </row>
    <row r="443" spans="1:11">
      <c r="A443" s="473" t="s">
        <v>322</v>
      </c>
      <c r="B443" s="507" t="s">
        <v>324</v>
      </c>
      <c r="C443" s="628" t="s">
        <v>818</v>
      </c>
      <c r="D443" s="628" t="s">
        <v>501</v>
      </c>
      <c r="E443" s="629" t="s">
        <v>503</v>
      </c>
      <c r="F443" s="471">
        <v>30600</v>
      </c>
      <c r="G443" s="475" t="s">
        <v>611</v>
      </c>
      <c r="H443" s="471">
        <v>30600</v>
      </c>
      <c r="I443" s="471">
        <v>28800</v>
      </c>
      <c r="J443" s="471">
        <v>1800</v>
      </c>
      <c r="K443" s="475" t="s">
        <v>611</v>
      </c>
    </row>
    <row r="444" spans="1:11">
      <c r="A444" s="473" t="s">
        <v>322</v>
      </c>
      <c r="B444" s="507" t="s">
        <v>324</v>
      </c>
      <c r="C444" s="628" t="s">
        <v>818</v>
      </c>
      <c r="D444" s="628" t="s">
        <v>501</v>
      </c>
      <c r="E444" s="629" t="s">
        <v>504</v>
      </c>
      <c r="F444" s="471">
        <v>33800</v>
      </c>
      <c r="G444" s="475" t="s">
        <v>611</v>
      </c>
      <c r="H444" s="471">
        <v>33800</v>
      </c>
      <c r="I444" s="471">
        <v>32400</v>
      </c>
      <c r="J444" s="471">
        <v>1400</v>
      </c>
      <c r="K444" s="475" t="s">
        <v>611</v>
      </c>
    </row>
    <row r="445" spans="1:11">
      <c r="A445" s="473" t="s">
        <v>322</v>
      </c>
      <c r="B445" s="507" t="s">
        <v>324</v>
      </c>
      <c r="C445" s="628" t="s">
        <v>818</v>
      </c>
      <c r="D445" s="628" t="s">
        <v>501</v>
      </c>
      <c r="E445" s="629" t="s">
        <v>505</v>
      </c>
      <c r="F445" s="471">
        <v>40700</v>
      </c>
      <c r="G445" s="475" t="s">
        <v>611</v>
      </c>
      <c r="H445" s="471">
        <v>40700</v>
      </c>
      <c r="I445" s="471">
        <v>40300</v>
      </c>
      <c r="J445" s="471">
        <v>400</v>
      </c>
      <c r="K445" s="475" t="s">
        <v>611</v>
      </c>
    </row>
    <row r="446" spans="1:11">
      <c r="A446" s="473" t="s">
        <v>322</v>
      </c>
      <c r="B446" s="507" t="s">
        <v>324</v>
      </c>
      <c r="C446" s="628" t="s">
        <v>818</v>
      </c>
      <c r="D446" s="628" t="s">
        <v>501</v>
      </c>
      <c r="E446" s="629" t="s">
        <v>506</v>
      </c>
      <c r="F446" s="471">
        <v>51800</v>
      </c>
      <c r="G446" s="475" t="s">
        <v>611</v>
      </c>
      <c r="H446" s="471">
        <v>51800</v>
      </c>
      <c r="I446" s="471">
        <v>51600</v>
      </c>
      <c r="J446" s="471">
        <v>200</v>
      </c>
      <c r="K446" s="475" t="s">
        <v>611</v>
      </c>
    </row>
    <row r="447" spans="1:11">
      <c r="A447" s="473" t="s">
        <v>322</v>
      </c>
      <c r="B447" s="507" t="s">
        <v>324</v>
      </c>
      <c r="C447" s="628" t="s">
        <v>818</v>
      </c>
      <c r="D447" s="628" t="s">
        <v>501</v>
      </c>
      <c r="E447" s="629" t="s">
        <v>507</v>
      </c>
      <c r="F447" s="471">
        <v>53200</v>
      </c>
      <c r="G447" s="475" t="s">
        <v>611</v>
      </c>
      <c r="H447" s="471">
        <v>53200</v>
      </c>
      <c r="I447" s="471">
        <v>53200</v>
      </c>
      <c r="J447" s="475" t="s">
        <v>611</v>
      </c>
      <c r="K447" s="475" t="s">
        <v>611</v>
      </c>
    </row>
    <row r="448" spans="1:11">
      <c r="A448" s="473" t="s">
        <v>322</v>
      </c>
      <c r="B448" s="507" t="s">
        <v>324</v>
      </c>
      <c r="C448" s="628" t="s">
        <v>818</v>
      </c>
      <c r="D448" s="628" t="s">
        <v>501</v>
      </c>
      <c r="E448" s="629" t="s">
        <v>508</v>
      </c>
      <c r="F448" s="471">
        <v>22900</v>
      </c>
      <c r="G448" s="475" t="s">
        <v>611</v>
      </c>
      <c r="H448" s="471">
        <v>22900</v>
      </c>
      <c r="I448" s="471">
        <v>22900</v>
      </c>
      <c r="J448" s="475" t="s">
        <v>611</v>
      </c>
      <c r="K448" s="475" t="s">
        <v>611</v>
      </c>
    </row>
    <row r="449" spans="1:11">
      <c r="A449" s="473" t="s">
        <v>322</v>
      </c>
      <c r="B449" s="507" t="s">
        <v>324</v>
      </c>
      <c r="C449" s="507" t="s">
        <v>818</v>
      </c>
      <c r="D449" s="507" t="s">
        <v>509</v>
      </c>
      <c r="E449" s="474" t="s">
        <v>480</v>
      </c>
      <c r="F449" s="471">
        <v>400</v>
      </c>
      <c r="G449" s="471">
        <v>100</v>
      </c>
      <c r="H449" s="471">
        <v>300</v>
      </c>
      <c r="I449" s="471">
        <v>200</v>
      </c>
      <c r="J449" s="471">
        <v>100</v>
      </c>
      <c r="K449" s="475" t="s">
        <v>611</v>
      </c>
    </row>
    <row r="450" spans="1:11">
      <c r="A450" s="473" t="s">
        <v>322</v>
      </c>
      <c r="B450" s="507" t="s">
        <v>324</v>
      </c>
      <c r="C450" s="507" t="s">
        <v>819</v>
      </c>
      <c r="D450" s="507" t="s">
        <v>304</v>
      </c>
      <c r="E450" s="474" t="s">
        <v>480</v>
      </c>
      <c r="F450" s="471">
        <v>211100</v>
      </c>
      <c r="G450" s="471">
        <v>93800</v>
      </c>
      <c r="H450" s="471">
        <v>117300</v>
      </c>
      <c r="I450" s="471">
        <v>97300</v>
      </c>
      <c r="J450" s="471">
        <v>19900</v>
      </c>
      <c r="K450" s="471">
        <v>100</v>
      </c>
    </row>
    <row r="451" spans="1:11">
      <c r="A451" s="473" t="s">
        <v>322</v>
      </c>
      <c r="B451" s="507" t="s">
        <v>324</v>
      </c>
      <c r="C451" s="507" t="s">
        <v>819</v>
      </c>
      <c r="D451" s="507" t="s">
        <v>496</v>
      </c>
      <c r="E451" s="474" t="s">
        <v>480</v>
      </c>
      <c r="F451" s="471">
        <v>105400</v>
      </c>
      <c r="G451" s="471">
        <v>87400</v>
      </c>
      <c r="H451" s="471">
        <v>18000</v>
      </c>
      <c r="I451" s="471">
        <v>7600</v>
      </c>
      <c r="J451" s="471">
        <v>10400</v>
      </c>
      <c r="K451" s="471">
        <v>100</v>
      </c>
    </row>
    <row r="452" spans="1:11">
      <c r="A452" s="473" t="s">
        <v>322</v>
      </c>
      <c r="B452" s="507" t="s">
        <v>324</v>
      </c>
      <c r="C452" s="507" t="s">
        <v>819</v>
      </c>
      <c r="D452" s="507" t="s">
        <v>496</v>
      </c>
      <c r="E452" s="474" t="s">
        <v>497</v>
      </c>
      <c r="F452" s="471">
        <v>2300</v>
      </c>
      <c r="G452" s="471">
        <v>2000</v>
      </c>
      <c r="H452" s="471">
        <v>200</v>
      </c>
      <c r="I452" s="471">
        <v>100</v>
      </c>
      <c r="J452" s="471">
        <v>200</v>
      </c>
      <c r="K452" s="471">
        <v>0</v>
      </c>
    </row>
    <row r="453" spans="1:11">
      <c r="A453" s="473" t="s">
        <v>322</v>
      </c>
      <c r="B453" s="507" t="s">
        <v>324</v>
      </c>
      <c r="C453" s="507" t="s">
        <v>819</v>
      </c>
      <c r="D453" s="507" t="s">
        <v>496</v>
      </c>
      <c r="E453" s="474" t="s">
        <v>498</v>
      </c>
      <c r="F453" s="471">
        <v>95400</v>
      </c>
      <c r="G453" s="471">
        <v>79700</v>
      </c>
      <c r="H453" s="471">
        <v>15700</v>
      </c>
      <c r="I453" s="471">
        <v>6700</v>
      </c>
      <c r="J453" s="471">
        <v>8900</v>
      </c>
      <c r="K453" s="471">
        <v>0</v>
      </c>
    </row>
    <row r="454" spans="1:11">
      <c r="A454" s="473" t="s">
        <v>322</v>
      </c>
      <c r="B454" s="507" t="s">
        <v>324</v>
      </c>
      <c r="C454" s="507" t="s">
        <v>819</v>
      </c>
      <c r="D454" s="507" t="s">
        <v>496</v>
      </c>
      <c r="E454" s="474" t="s">
        <v>499</v>
      </c>
      <c r="F454" s="471">
        <v>7700</v>
      </c>
      <c r="G454" s="471">
        <v>5700</v>
      </c>
      <c r="H454" s="471">
        <v>2100</v>
      </c>
      <c r="I454" s="471">
        <v>800</v>
      </c>
      <c r="J454" s="471">
        <v>1300</v>
      </c>
      <c r="K454" s="471">
        <v>0</v>
      </c>
    </row>
    <row r="455" spans="1:11">
      <c r="A455" s="473" t="s">
        <v>322</v>
      </c>
      <c r="B455" s="507" t="s">
        <v>324</v>
      </c>
      <c r="C455" s="507" t="s">
        <v>819</v>
      </c>
      <c r="D455" s="507" t="s">
        <v>500</v>
      </c>
      <c r="E455" s="474" t="s">
        <v>480</v>
      </c>
      <c r="F455" s="471">
        <v>3300</v>
      </c>
      <c r="G455" s="471">
        <v>1500</v>
      </c>
      <c r="H455" s="471">
        <v>1700</v>
      </c>
      <c r="I455" s="471">
        <v>600</v>
      </c>
      <c r="J455" s="471">
        <v>1100</v>
      </c>
      <c r="K455" s="475" t="s">
        <v>611</v>
      </c>
    </row>
    <row r="456" spans="1:11">
      <c r="A456" s="473" t="s">
        <v>322</v>
      </c>
      <c r="B456" s="507" t="s">
        <v>324</v>
      </c>
      <c r="C456" s="507" t="s">
        <v>819</v>
      </c>
      <c r="D456" s="507" t="s">
        <v>500</v>
      </c>
      <c r="E456" s="474" t="s">
        <v>497</v>
      </c>
      <c r="F456" s="471">
        <v>300</v>
      </c>
      <c r="G456" s="471">
        <v>100</v>
      </c>
      <c r="H456" s="471">
        <v>200</v>
      </c>
      <c r="I456" s="471">
        <v>0</v>
      </c>
      <c r="J456" s="471">
        <v>100</v>
      </c>
      <c r="K456" s="475" t="s">
        <v>611</v>
      </c>
    </row>
    <row r="457" spans="1:11">
      <c r="A457" s="473" t="s">
        <v>322</v>
      </c>
      <c r="B457" s="507" t="s">
        <v>324</v>
      </c>
      <c r="C457" s="507" t="s">
        <v>819</v>
      </c>
      <c r="D457" s="507" t="s">
        <v>500</v>
      </c>
      <c r="E457" s="474" t="s">
        <v>498</v>
      </c>
      <c r="F457" s="471">
        <v>2900</v>
      </c>
      <c r="G457" s="471">
        <v>1400</v>
      </c>
      <c r="H457" s="471">
        <v>1500</v>
      </c>
      <c r="I457" s="471">
        <v>500</v>
      </c>
      <c r="J457" s="471">
        <v>1000</v>
      </c>
      <c r="K457" s="475" t="s">
        <v>611</v>
      </c>
    </row>
    <row r="458" spans="1:11">
      <c r="A458" s="473" t="s">
        <v>322</v>
      </c>
      <c r="B458" s="507" t="s">
        <v>324</v>
      </c>
      <c r="C458" s="507" t="s">
        <v>819</v>
      </c>
      <c r="D458" s="507" t="s">
        <v>500</v>
      </c>
      <c r="E458" s="474" t="s">
        <v>499</v>
      </c>
      <c r="F458" s="471">
        <v>100</v>
      </c>
      <c r="G458" s="471">
        <v>100</v>
      </c>
      <c r="H458" s="471">
        <v>0</v>
      </c>
      <c r="I458" s="471">
        <v>0</v>
      </c>
      <c r="J458" s="475" t="s">
        <v>611</v>
      </c>
      <c r="K458" s="475" t="s">
        <v>611</v>
      </c>
    </row>
    <row r="459" spans="1:11">
      <c r="A459" s="473" t="s">
        <v>322</v>
      </c>
      <c r="B459" s="507" t="s">
        <v>324</v>
      </c>
      <c r="C459" s="628" t="s">
        <v>819</v>
      </c>
      <c r="D459" s="628" t="s">
        <v>501</v>
      </c>
      <c r="E459" s="629" t="s">
        <v>480</v>
      </c>
      <c r="F459" s="471">
        <v>102300</v>
      </c>
      <c r="G459" s="471">
        <v>4700</v>
      </c>
      <c r="H459" s="471">
        <v>97600</v>
      </c>
      <c r="I459" s="471">
        <v>89100</v>
      </c>
      <c r="J459" s="471">
        <v>8400</v>
      </c>
      <c r="K459" s="471">
        <v>0</v>
      </c>
    </row>
    <row r="460" spans="1:11">
      <c r="A460" s="473" t="s">
        <v>322</v>
      </c>
      <c r="B460" s="507" t="s">
        <v>324</v>
      </c>
      <c r="C460" s="628" t="s">
        <v>819</v>
      </c>
      <c r="D460" s="628" t="s">
        <v>501</v>
      </c>
      <c r="E460" s="629" t="s">
        <v>497</v>
      </c>
      <c r="F460" s="475" t="s">
        <v>611</v>
      </c>
      <c r="G460" s="475" t="s">
        <v>611</v>
      </c>
      <c r="H460" s="475" t="s">
        <v>611</v>
      </c>
      <c r="I460" s="475" t="s">
        <v>611</v>
      </c>
      <c r="J460" s="475" t="s">
        <v>611</v>
      </c>
      <c r="K460" s="475" t="s">
        <v>611</v>
      </c>
    </row>
    <row r="461" spans="1:11">
      <c r="A461" s="473" t="s">
        <v>322</v>
      </c>
      <c r="B461" s="507" t="s">
        <v>324</v>
      </c>
      <c r="C461" s="628" t="s">
        <v>819</v>
      </c>
      <c r="D461" s="628" t="s">
        <v>501</v>
      </c>
      <c r="E461" s="629" t="s">
        <v>498</v>
      </c>
      <c r="F461" s="471">
        <v>14300</v>
      </c>
      <c r="G461" s="471">
        <v>4500</v>
      </c>
      <c r="H461" s="471">
        <v>9800</v>
      </c>
      <c r="I461" s="471">
        <v>4400</v>
      </c>
      <c r="J461" s="471">
        <v>5400</v>
      </c>
      <c r="K461" s="471">
        <v>0</v>
      </c>
    </row>
    <row r="462" spans="1:11">
      <c r="A462" s="473" t="s">
        <v>322</v>
      </c>
      <c r="B462" s="507" t="s">
        <v>324</v>
      </c>
      <c r="C462" s="628" t="s">
        <v>819</v>
      </c>
      <c r="D462" s="628" t="s">
        <v>501</v>
      </c>
      <c r="E462" s="629" t="s">
        <v>502</v>
      </c>
      <c r="F462" s="471">
        <v>12100</v>
      </c>
      <c r="G462" s="471">
        <v>200</v>
      </c>
      <c r="H462" s="471">
        <v>11800</v>
      </c>
      <c r="I462" s="471">
        <v>9600</v>
      </c>
      <c r="J462" s="471">
        <v>2300</v>
      </c>
      <c r="K462" s="475" t="s">
        <v>611</v>
      </c>
    </row>
    <row r="463" spans="1:11">
      <c r="A463" s="473" t="s">
        <v>322</v>
      </c>
      <c r="B463" s="507" t="s">
        <v>324</v>
      </c>
      <c r="C463" s="628" t="s">
        <v>819</v>
      </c>
      <c r="D463" s="628" t="s">
        <v>501</v>
      </c>
      <c r="E463" s="629" t="s">
        <v>503</v>
      </c>
      <c r="F463" s="471">
        <v>7700</v>
      </c>
      <c r="G463" s="475" t="s">
        <v>611</v>
      </c>
      <c r="H463" s="471">
        <v>7700</v>
      </c>
      <c r="I463" s="471">
        <v>7300</v>
      </c>
      <c r="J463" s="471">
        <v>400</v>
      </c>
      <c r="K463" s="475" t="s">
        <v>611</v>
      </c>
    </row>
    <row r="464" spans="1:11">
      <c r="A464" s="473" t="s">
        <v>322</v>
      </c>
      <c r="B464" s="507" t="s">
        <v>324</v>
      </c>
      <c r="C464" s="628" t="s">
        <v>819</v>
      </c>
      <c r="D464" s="628" t="s">
        <v>501</v>
      </c>
      <c r="E464" s="629" t="s">
        <v>504</v>
      </c>
      <c r="F464" s="471">
        <v>12000</v>
      </c>
      <c r="G464" s="475" t="s">
        <v>611</v>
      </c>
      <c r="H464" s="471">
        <v>12000</v>
      </c>
      <c r="I464" s="471">
        <v>11600</v>
      </c>
      <c r="J464" s="471">
        <v>400</v>
      </c>
      <c r="K464" s="475" t="s">
        <v>611</v>
      </c>
    </row>
    <row r="465" spans="1:11">
      <c r="A465" s="473" t="s">
        <v>322</v>
      </c>
      <c r="B465" s="507" t="s">
        <v>324</v>
      </c>
      <c r="C465" s="628" t="s">
        <v>819</v>
      </c>
      <c r="D465" s="628" t="s">
        <v>501</v>
      </c>
      <c r="E465" s="629" t="s">
        <v>505</v>
      </c>
      <c r="F465" s="471">
        <v>13100</v>
      </c>
      <c r="G465" s="475" t="s">
        <v>611</v>
      </c>
      <c r="H465" s="471">
        <v>13100</v>
      </c>
      <c r="I465" s="471">
        <v>13100</v>
      </c>
      <c r="J465" s="475" t="s">
        <v>611</v>
      </c>
      <c r="K465" s="475" t="s">
        <v>611</v>
      </c>
    </row>
    <row r="466" spans="1:11">
      <c r="A466" s="473" t="s">
        <v>322</v>
      </c>
      <c r="B466" s="507" t="s">
        <v>324</v>
      </c>
      <c r="C466" s="628" t="s">
        <v>819</v>
      </c>
      <c r="D466" s="628" t="s">
        <v>501</v>
      </c>
      <c r="E466" s="629" t="s">
        <v>506</v>
      </c>
      <c r="F466" s="471">
        <v>16900</v>
      </c>
      <c r="G466" s="475" t="s">
        <v>611</v>
      </c>
      <c r="H466" s="471">
        <v>16900</v>
      </c>
      <c r="I466" s="471">
        <v>16900</v>
      </c>
      <c r="J466" s="475" t="s">
        <v>611</v>
      </c>
      <c r="K466" s="475" t="s">
        <v>611</v>
      </c>
    </row>
    <row r="467" spans="1:11">
      <c r="A467" s="473" t="s">
        <v>322</v>
      </c>
      <c r="B467" s="507" t="s">
        <v>324</v>
      </c>
      <c r="C467" s="628" t="s">
        <v>819</v>
      </c>
      <c r="D467" s="628" t="s">
        <v>501</v>
      </c>
      <c r="E467" s="629" t="s">
        <v>507</v>
      </c>
      <c r="F467" s="471">
        <v>17700</v>
      </c>
      <c r="G467" s="475" t="s">
        <v>611</v>
      </c>
      <c r="H467" s="471">
        <v>17700</v>
      </c>
      <c r="I467" s="471">
        <v>17700</v>
      </c>
      <c r="J467" s="475" t="s">
        <v>611</v>
      </c>
      <c r="K467" s="475" t="s">
        <v>611</v>
      </c>
    </row>
    <row r="468" spans="1:11">
      <c r="A468" s="473" t="s">
        <v>322</v>
      </c>
      <c r="B468" s="507" t="s">
        <v>324</v>
      </c>
      <c r="C468" s="628" t="s">
        <v>819</v>
      </c>
      <c r="D468" s="628" t="s">
        <v>501</v>
      </c>
      <c r="E468" s="629" t="s">
        <v>508</v>
      </c>
      <c r="F468" s="471">
        <v>8600</v>
      </c>
      <c r="G468" s="475" t="s">
        <v>611</v>
      </c>
      <c r="H468" s="471">
        <v>8600</v>
      </c>
      <c r="I468" s="471">
        <v>8600</v>
      </c>
      <c r="J468" s="475" t="s">
        <v>611</v>
      </c>
      <c r="K468" s="475" t="s">
        <v>611</v>
      </c>
    </row>
    <row r="469" spans="1:11">
      <c r="A469" s="473" t="s">
        <v>322</v>
      </c>
      <c r="B469" s="507" t="s">
        <v>324</v>
      </c>
      <c r="C469" s="507" t="s">
        <v>819</v>
      </c>
      <c r="D469" s="507" t="s">
        <v>509</v>
      </c>
      <c r="E469" s="474" t="s">
        <v>480</v>
      </c>
      <c r="F469" s="471">
        <v>100</v>
      </c>
      <c r="G469" s="471">
        <v>100</v>
      </c>
      <c r="H469" s="471">
        <v>0</v>
      </c>
      <c r="I469" s="471">
        <v>0</v>
      </c>
      <c r="J469" s="471">
        <v>0</v>
      </c>
      <c r="K469" s="475" t="s">
        <v>611</v>
      </c>
    </row>
    <row r="470" spans="1:11">
      <c r="A470" s="473" t="s">
        <v>322</v>
      </c>
      <c r="B470" s="507" t="s">
        <v>324</v>
      </c>
      <c r="C470" s="507" t="s">
        <v>820</v>
      </c>
      <c r="D470" s="507" t="s">
        <v>304</v>
      </c>
      <c r="E470" s="474" t="s">
        <v>480</v>
      </c>
      <c r="F470" s="471">
        <v>186000</v>
      </c>
      <c r="G470" s="471">
        <v>84200</v>
      </c>
      <c r="H470" s="471">
        <v>101800</v>
      </c>
      <c r="I470" s="471">
        <v>86400</v>
      </c>
      <c r="J470" s="471">
        <v>15200</v>
      </c>
      <c r="K470" s="471">
        <v>200</v>
      </c>
    </row>
    <row r="471" spans="1:11">
      <c r="A471" s="473" t="s">
        <v>322</v>
      </c>
      <c r="B471" s="507" t="s">
        <v>324</v>
      </c>
      <c r="C471" s="507" t="s">
        <v>820</v>
      </c>
      <c r="D471" s="507" t="s">
        <v>496</v>
      </c>
      <c r="E471" s="474" t="s">
        <v>480</v>
      </c>
      <c r="F471" s="471">
        <v>88700</v>
      </c>
      <c r="G471" s="471">
        <v>75400</v>
      </c>
      <c r="H471" s="471">
        <v>13300</v>
      </c>
      <c r="I471" s="471">
        <v>5500</v>
      </c>
      <c r="J471" s="471">
        <v>7600</v>
      </c>
      <c r="K471" s="471">
        <v>200</v>
      </c>
    </row>
    <row r="472" spans="1:11">
      <c r="A472" s="473" t="s">
        <v>322</v>
      </c>
      <c r="B472" s="507" t="s">
        <v>324</v>
      </c>
      <c r="C472" s="507" t="s">
        <v>820</v>
      </c>
      <c r="D472" s="507" t="s">
        <v>496</v>
      </c>
      <c r="E472" s="474" t="s">
        <v>497</v>
      </c>
      <c r="F472" s="471">
        <v>2100</v>
      </c>
      <c r="G472" s="471">
        <v>1900</v>
      </c>
      <c r="H472" s="471">
        <v>200</v>
      </c>
      <c r="I472" s="471">
        <v>100</v>
      </c>
      <c r="J472" s="471">
        <v>100</v>
      </c>
      <c r="K472" s="471">
        <v>0</v>
      </c>
    </row>
    <row r="473" spans="1:11">
      <c r="A473" s="473" t="s">
        <v>322</v>
      </c>
      <c r="B473" s="507" t="s">
        <v>324</v>
      </c>
      <c r="C473" s="507" t="s">
        <v>820</v>
      </c>
      <c r="D473" s="507" t="s">
        <v>496</v>
      </c>
      <c r="E473" s="474" t="s">
        <v>498</v>
      </c>
      <c r="F473" s="471">
        <v>81100</v>
      </c>
      <c r="G473" s="471">
        <v>68900</v>
      </c>
      <c r="H473" s="471">
        <v>12200</v>
      </c>
      <c r="I473" s="471">
        <v>4900</v>
      </c>
      <c r="J473" s="471">
        <v>7100</v>
      </c>
      <c r="K473" s="471">
        <v>100</v>
      </c>
    </row>
    <row r="474" spans="1:11">
      <c r="A474" s="473" t="s">
        <v>322</v>
      </c>
      <c r="B474" s="507" t="s">
        <v>324</v>
      </c>
      <c r="C474" s="507" t="s">
        <v>820</v>
      </c>
      <c r="D474" s="507" t="s">
        <v>496</v>
      </c>
      <c r="E474" s="474" t="s">
        <v>499</v>
      </c>
      <c r="F474" s="471">
        <v>5500</v>
      </c>
      <c r="G474" s="471">
        <v>4600</v>
      </c>
      <c r="H474" s="471">
        <v>1000</v>
      </c>
      <c r="I474" s="471">
        <v>500</v>
      </c>
      <c r="J474" s="471">
        <v>400</v>
      </c>
      <c r="K474" s="471">
        <v>0</v>
      </c>
    </row>
    <row r="475" spans="1:11">
      <c r="A475" s="473" t="s">
        <v>322</v>
      </c>
      <c r="B475" s="507" t="s">
        <v>324</v>
      </c>
      <c r="C475" s="507" t="s">
        <v>820</v>
      </c>
      <c r="D475" s="507" t="s">
        <v>500</v>
      </c>
      <c r="E475" s="474" t="s">
        <v>480</v>
      </c>
      <c r="F475" s="471">
        <v>4200</v>
      </c>
      <c r="G475" s="471">
        <v>2200</v>
      </c>
      <c r="H475" s="471">
        <v>2000</v>
      </c>
      <c r="I475" s="471">
        <v>700</v>
      </c>
      <c r="J475" s="471">
        <v>1300</v>
      </c>
      <c r="K475" s="471">
        <v>0</v>
      </c>
    </row>
    <row r="476" spans="1:11">
      <c r="A476" s="473" t="s">
        <v>322</v>
      </c>
      <c r="B476" s="507" t="s">
        <v>324</v>
      </c>
      <c r="C476" s="507" t="s">
        <v>820</v>
      </c>
      <c r="D476" s="507" t="s">
        <v>500</v>
      </c>
      <c r="E476" s="474" t="s">
        <v>497</v>
      </c>
      <c r="F476" s="471">
        <v>300</v>
      </c>
      <c r="G476" s="471">
        <v>100</v>
      </c>
      <c r="H476" s="471">
        <v>100</v>
      </c>
      <c r="I476" s="471">
        <v>0</v>
      </c>
      <c r="J476" s="471">
        <v>100</v>
      </c>
      <c r="K476" s="475" t="s">
        <v>611</v>
      </c>
    </row>
    <row r="477" spans="1:11">
      <c r="A477" s="473" t="s">
        <v>322</v>
      </c>
      <c r="B477" s="507" t="s">
        <v>324</v>
      </c>
      <c r="C477" s="507" t="s">
        <v>820</v>
      </c>
      <c r="D477" s="507" t="s">
        <v>500</v>
      </c>
      <c r="E477" s="474" t="s">
        <v>498</v>
      </c>
      <c r="F477" s="471">
        <v>4000</v>
      </c>
      <c r="G477" s="471">
        <v>2100</v>
      </c>
      <c r="H477" s="471">
        <v>1900</v>
      </c>
      <c r="I477" s="471">
        <v>700</v>
      </c>
      <c r="J477" s="471">
        <v>1200</v>
      </c>
      <c r="K477" s="471">
        <v>0</v>
      </c>
    </row>
    <row r="478" spans="1:11">
      <c r="A478" s="473" t="s">
        <v>322</v>
      </c>
      <c r="B478" s="507" t="s">
        <v>324</v>
      </c>
      <c r="C478" s="507" t="s">
        <v>820</v>
      </c>
      <c r="D478" s="507" t="s">
        <v>500</v>
      </c>
      <c r="E478" s="474" t="s">
        <v>499</v>
      </c>
      <c r="F478" s="475" t="s">
        <v>611</v>
      </c>
      <c r="G478" s="475" t="s">
        <v>611</v>
      </c>
      <c r="H478" s="475" t="s">
        <v>611</v>
      </c>
      <c r="I478" s="475" t="s">
        <v>611</v>
      </c>
      <c r="J478" s="475" t="s">
        <v>611</v>
      </c>
      <c r="K478" s="475" t="s">
        <v>611</v>
      </c>
    </row>
    <row r="479" spans="1:11">
      <c r="A479" s="473" t="s">
        <v>322</v>
      </c>
      <c r="B479" s="507" t="s">
        <v>324</v>
      </c>
      <c r="C479" s="628" t="s">
        <v>820</v>
      </c>
      <c r="D479" s="628" t="s">
        <v>501</v>
      </c>
      <c r="E479" s="629" t="s">
        <v>480</v>
      </c>
      <c r="F479" s="471">
        <v>93000</v>
      </c>
      <c r="G479" s="471">
        <v>6600</v>
      </c>
      <c r="H479" s="471">
        <v>86500</v>
      </c>
      <c r="I479" s="471">
        <v>80100</v>
      </c>
      <c r="J479" s="471">
        <v>6300</v>
      </c>
      <c r="K479" s="471">
        <v>0</v>
      </c>
    </row>
    <row r="480" spans="1:11">
      <c r="A480" s="473" t="s">
        <v>322</v>
      </c>
      <c r="B480" s="507" t="s">
        <v>324</v>
      </c>
      <c r="C480" s="628" t="s">
        <v>820</v>
      </c>
      <c r="D480" s="628" t="s">
        <v>501</v>
      </c>
      <c r="E480" s="629" t="s">
        <v>497</v>
      </c>
      <c r="F480" s="475" t="s">
        <v>611</v>
      </c>
      <c r="G480" s="475" t="s">
        <v>611</v>
      </c>
      <c r="H480" s="475" t="s">
        <v>611</v>
      </c>
      <c r="I480" s="475" t="s">
        <v>611</v>
      </c>
      <c r="J480" s="475" t="s">
        <v>611</v>
      </c>
      <c r="K480" s="475" t="s">
        <v>611</v>
      </c>
    </row>
    <row r="481" spans="1:11">
      <c r="A481" s="473" t="s">
        <v>322</v>
      </c>
      <c r="B481" s="507" t="s">
        <v>324</v>
      </c>
      <c r="C481" s="628" t="s">
        <v>820</v>
      </c>
      <c r="D481" s="628" t="s">
        <v>501</v>
      </c>
      <c r="E481" s="629" t="s">
        <v>498</v>
      </c>
      <c r="F481" s="471">
        <v>16600</v>
      </c>
      <c r="G481" s="471">
        <v>6400</v>
      </c>
      <c r="H481" s="471">
        <v>10200</v>
      </c>
      <c r="I481" s="471">
        <v>5400</v>
      </c>
      <c r="J481" s="471">
        <v>4800</v>
      </c>
      <c r="K481" s="471">
        <v>0</v>
      </c>
    </row>
    <row r="482" spans="1:11">
      <c r="A482" s="473" t="s">
        <v>322</v>
      </c>
      <c r="B482" s="507" t="s">
        <v>324</v>
      </c>
      <c r="C482" s="628" t="s">
        <v>820</v>
      </c>
      <c r="D482" s="628" t="s">
        <v>501</v>
      </c>
      <c r="E482" s="629" t="s">
        <v>502</v>
      </c>
      <c r="F482" s="471">
        <v>8500</v>
      </c>
      <c r="G482" s="471">
        <v>200</v>
      </c>
      <c r="H482" s="471">
        <v>8300</v>
      </c>
      <c r="I482" s="471">
        <v>7300</v>
      </c>
      <c r="J482" s="471">
        <v>900</v>
      </c>
      <c r="K482" s="475" t="s">
        <v>611</v>
      </c>
    </row>
    <row r="483" spans="1:11">
      <c r="A483" s="473" t="s">
        <v>322</v>
      </c>
      <c r="B483" s="507" t="s">
        <v>324</v>
      </c>
      <c r="C483" s="628" t="s">
        <v>820</v>
      </c>
      <c r="D483" s="628" t="s">
        <v>501</v>
      </c>
      <c r="E483" s="629" t="s">
        <v>503</v>
      </c>
      <c r="F483" s="471">
        <v>4600</v>
      </c>
      <c r="G483" s="475" t="s">
        <v>611</v>
      </c>
      <c r="H483" s="471">
        <v>4600</v>
      </c>
      <c r="I483" s="471">
        <v>4200</v>
      </c>
      <c r="J483" s="471">
        <v>400</v>
      </c>
      <c r="K483" s="475" t="s">
        <v>611</v>
      </c>
    </row>
    <row r="484" spans="1:11">
      <c r="A484" s="473" t="s">
        <v>322</v>
      </c>
      <c r="B484" s="507" t="s">
        <v>324</v>
      </c>
      <c r="C484" s="628" t="s">
        <v>820</v>
      </c>
      <c r="D484" s="628" t="s">
        <v>501</v>
      </c>
      <c r="E484" s="629" t="s">
        <v>504</v>
      </c>
      <c r="F484" s="471">
        <v>7200</v>
      </c>
      <c r="G484" s="475" t="s">
        <v>611</v>
      </c>
      <c r="H484" s="471">
        <v>7200</v>
      </c>
      <c r="I484" s="471">
        <v>7100</v>
      </c>
      <c r="J484" s="471">
        <v>200</v>
      </c>
      <c r="K484" s="475" t="s">
        <v>611</v>
      </c>
    </row>
    <row r="485" spans="1:11">
      <c r="A485" s="473" t="s">
        <v>322</v>
      </c>
      <c r="B485" s="507" t="s">
        <v>324</v>
      </c>
      <c r="C485" s="628" t="s">
        <v>820</v>
      </c>
      <c r="D485" s="628" t="s">
        <v>501</v>
      </c>
      <c r="E485" s="629" t="s">
        <v>505</v>
      </c>
      <c r="F485" s="471">
        <v>11500</v>
      </c>
      <c r="G485" s="475" t="s">
        <v>611</v>
      </c>
      <c r="H485" s="471">
        <v>11500</v>
      </c>
      <c r="I485" s="471">
        <v>11500</v>
      </c>
      <c r="J485" s="475" t="s">
        <v>611</v>
      </c>
      <c r="K485" s="475" t="s">
        <v>611</v>
      </c>
    </row>
    <row r="486" spans="1:11">
      <c r="A486" s="473" t="s">
        <v>322</v>
      </c>
      <c r="B486" s="507" t="s">
        <v>324</v>
      </c>
      <c r="C486" s="628" t="s">
        <v>820</v>
      </c>
      <c r="D486" s="628" t="s">
        <v>501</v>
      </c>
      <c r="E486" s="629" t="s">
        <v>506</v>
      </c>
      <c r="F486" s="471">
        <v>16200</v>
      </c>
      <c r="G486" s="475" t="s">
        <v>611</v>
      </c>
      <c r="H486" s="471">
        <v>16200</v>
      </c>
      <c r="I486" s="471">
        <v>16200</v>
      </c>
      <c r="J486" s="475" t="s">
        <v>611</v>
      </c>
      <c r="K486" s="475" t="s">
        <v>611</v>
      </c>
    </row>
    <row r="487" spans="1:11">
      <c r="A487" s="473" t="s">
        <v>322</v>
      </c>
      <c r="B487" s="507" t="s">
        <v>324</v>
      </c>
      <c r="C487" s="628" t="s">
        <v>820</v>
      </c>
      <c r="D487" s="628" t="s">
        <v>501</v>
      </c>
      <c r="E487" s="629" t="s">
        <v>507</v>
      </c>
      <c r="F487" s="471">
        <v>15300</v>
      </c>
      <c r="G487" s="475" t="s">
        <v>611</v>
      </c>
      <c r="H487" s="471">
        <v>15300</v>
      </c>
      <c r="I487" s="471">
        <v>15300</v>
      </c>
      <c r="J487" s="475" t="s">
        <v>611</v>
      </c>
      <c r="K487" s="475" t="s">
        <v>611</v>
      </c>
    </row>
    <row r="488" spans="1:11">
      <c r="A488" s="473" t="s">
        <v>322</v>
      </c>
      <c r="B488" s="507" t="s">
        <v>324</v>
      </c>
      <c r="C488" s="628" t="s">
        <v>820</v>
      </c>
      <c r="D488" s="628" t="s">
        <v>501</v>
      </c>
      <c r="E488" s="629" t="s">
        <v>508</v>
      </c>
      <c r="F488" s="471">
        <v>13200</v>
      </c>
      <c r="G488" s="475" t="s">
        <v>611</v>
      </c>
      <c r="H488" s="471">
        <v>13200</v>
      </c>
      <c r="I488" s="471">
        <v>13200</v>
      </c>
      <c r="J488" s="475" t="s">
        <v>611</v>
      </c>
      <c r="K488" s="475" t="s">
        <v>611</v>
      </c>
    </row>
    <row r="489" spans="1:11">
      <c r="A489" s="473" t="s">
        <v>322</v>
      </c>
      <c r="B489" s="507" t="s">
        <v>324</v>
      </c>
      <c r="C489" s="507" t="s">
        <v>820</v>
      </c>
      <c r="D489" s="507" t="s">
        <v>509</v>
      </c>
      <c r="E489" s="474" t="s">
        <v>480</v>
      </c>
      <c r="F489" s="471">
        <v>0</v>
      </c>
      <c r="G489" s="471">
        <v>0</v>
      </c>
      <c r="H489" s="475" t="s">
        <v>611</v>
      </c>
      <c r="I489" s="475" t="s">
        <v>611</v>
      </c>
      <c r="J489" s="475" t="s">
        <v>611</v>
      </c>
      <c r="K489" s="475" t="s">
        <v>611</v>
      </c>
    </row>
    <row r="490" spans="1:11">
      <c r="A490" s="473" t="s">
        <v>322</v>
      </c>
      <c r="B490" s="507" t="s">
        <v>324</v>
      </c>
      <c r="C490" s="507" t="s">
        <v>821</v>
      </c>
      <c r="D490" s="507" t="s">
        <v>304</v>
      </c>
      <c r="E490" s="474" t="s">
        <v>480</v>
      </c>
      <c r="F490" s="471">
        <v>178200</v>
      </c>
      <c r="G490" s="471">
        <v>86900</v>
      </c>
      <c r="H490" s="471">
        <v>91200</v>
      </c>
      <c r="I490" s="471">
        <v>76800</v>
      </c>
      <c r="J490" s="471">
        <v>14200</v>
      </c>
      <c r="K490" s="471">
        <v>200</v>
      </c>
    </row>
    <row r="491" spans="1:11">
      <c r="A491" s="473" t="s">
        <v>322</v>
      </c>
      <c r="B491" s="507" t="s">
        <v>324</v>
      </c>
      <c r="C491" s="507" t="s">
        <v>821</v>
      </c>
      <c r="D491" s="507" t="s">
        <v>496</v>
      </c>
      <c r="E491" s="474" t="s">
        <v>480</v>
      </c>
      <c r="F491" s="471">
        <v>90800</v>
      </c>
      <c r="G491" s="471">
        <v>77700</v>
      </c>
      <c r="H491" s="471">
        <v>13100</v>
      </c>
      <c r="I491" s="471">
        <v>6600</v>
      </c>
      <c r="J491" s="471">
        <v>6400</v>
      </c>
      <c r="K491" s="471">
        <v>100</v>
      </c>
    </row>
    <row r="492" spans="1:11">
      <c r="A492" s="473" t="s">
        <v>322</v>
      </c>
      <c r="B492" s="507" t="s">
        <v>324</v>
      </c>
      <c r="C492" s="507" t="s">
        <v>821</v>
      </c>
      <c r="D492" s="507" t="s">
        <v>496</v>
      </c>
      <c r="E492" s="474" t="s">
        <v>497</v>
      </c>
      <c r="F492" s="471">
        <v>1900</v>
      </c>
      <c r="G492" s="471">
        <v>1700</v>
      </c>
      <c r="H492" s="471">
        <v>200</v>
      </c>
      <c r="I492" s="471">
        <v>100</v>
      </c>
      <c r="J492" s="471">
        <v>100</v>
      </c>
      <c r="K492" s="475" t="s">
        <v>611</v>
      </c>
    </row>
    <row r="493" spans="1:11">
      <c r="A493" s="473" t="s">
        <v>322</v>
      </c>
      <c r="B493" s="507" t="s">
        <v>324</v>
      </c>
      <c r="C493" s="507" t="s">
        <v>821</v>
      </c>
      <c r="D493" s="507" t="s">
        <v>496</v>
      </c>
      <c r="E493" s="474" t="s">
        <v>498</v>
      </c>
      <c r="F493" s="471">
        <v>83200</v>
      </c>
      <c r="G493" s="471">
        <v>71400</v>
      </c>
      <c r="H493" s="471">
        <v>11800</v>
      </c>
      <c r="I493" s="471">
        <v>5700</v>
      </c>
      <c r="J493" s="471">
        <v>6000</v>
      </c>
      <c r="K493" s="471">
        <v>100</v>
      </c>
    </row>
    <row r="494" spans="1:11">
      <c r="A494" s="473" t="s">
        <v>322</v>
      </c>
      <c r="B494" s="507" t="s">
        <v>324</v>
      </c>
      <c r="C494" s="507" t="s">
        <v>821</v>
      </c>
      <c r="D494" s="507" t="s">
        <v>496</v>
      </c>
      <c r="E494" s="474" t="s">
        <v>499</v>
      </c>
      <c r="F494" s="471">
        <v>5700</v>
      </c>
      <c r="G494" s="471">
        <v>4600</v>
      </c>
      <c r="H494" s="471">
        <v>1100</v>
      </c>
      <c r="I494" s="471">
        <v>700</v>
      </c>
      <c r="J494" s="471">
        <v>300</v>
      </c>
      <c r="K494" s="475" t="s">
        <v>611</v>
      </c>
    </row>
    <row r="495" spans="1:11">
      <c r="A495" s="473" t="s">
        <v>322</v>
      </c>
      <c r="B495" s="507" t="s">
        <v>324</v>
      </c>
      <c r="C495" s="507" t="s">
        <v>821</v>
      </c>
      <c r="D495" s="507" t="s">
        <v>500</v>
      </c>
      <c r="E495" s="474" t="s">
        <v>480</v>
      </c>
      <c r="F495" s="471">
        <v>3800</v>
      </c>
      <c r="G495" s="471">
        <v>2000</v>
      </c>
      <c r="H495" s="471">
        <v>1800</v>
      </c>
      <c r="I495" s="471">
        <v>900</v>
      </c>
      <c r="J495" s="471">
        <v>900</v>
      </c>
      <c r="K495" s="475" t="s">
        <v>611</v>
      </c>
    </row>
    <row r="496" spans="1:11">
      <c r="A496" s="473" t="s">
        <v>322</v>
      </c>
      <c r="B496" s="507" t="s">
        <v>324</v>
      </c>
      <c r="C496" s="507" t="s">
        <v>821</v>
      </c>
      <c r="D496" s="507" t="s">
        <v>500</v>
      </c>
      <c r="E496" s="474" t="s">
        <v>497</v>
      </c>
      <c r="F496" s="471">
        <v>200</v>
      </c>
      <c r="G496" s="471">
        <v>100</v>
      </c>
      <c r="H496" s="471">
        <v>0</v>
      </c>
      <c r="I496" s="471">
        <v>0</v>
      </c>
      <c r="J496" s="475" t="s">
        <v>611</v>
      </c>
      <c r="K496" s="475" t="s">
        <v>611</v>
      </c>
    </row>
    <row r="497" spans="1:11">
      <c r="A497" s="473" t="s">
        <v>322</v>
      </c>
      <c r="B497" s="507" t="s">
        <v>324</v>
      </c>
      <c r="C497" s="507" t="s">
        <v>821</v>
      </c>
      <c r="D497" s="507" t="s">
        <v>500</v>
      </c>
      <c r="E497" s="474" t="s">
        <v>498</v>
      </c>
      <c r="F497" s="471">
        <v>3400</v>
      </c>
      <c r="G497" s="471">
        <v>1800</v>
      </c>
      <c r="H497" s="471">
        <v>1600</v>
      </c>
      <c r="I497" s="471">
        <v>800</v>
      </c>
      <c r="J497" s="471">
        <v>800</v>
      </c>
      <c r="K497" s="475" t="s">
        <v>611</v>
      </c>
    </row>
    <row r="498" spans="1:11">
      <c r="A498" s="473" t="s">
        <v>322</v>
      </c>
      <c r="B498" s="507" t="s">
        <v>324</v>
      </c>
      <c r="C498" s="507" t="s">
        <v>821</v>
      </c>
      <c r="D498" s="507" t="s">
        <v>500</v>
      </c>
      <c r="E498" s="474" t="s">
        <v>499</v>
      </c>
      <c r="F498" s="471">
        <v>300</v>
      </c>
      <c r="G498" s="471">
        <v>100</v>
      </c>
      <c r="H498" s="471">
        <v>200</v>
      </c>
      <c r="I498" s="471">
        <v>100</v>
      </c>
      <c r="J498" s="471">
        <v>0</v>
      </c>
      <c r="K498" s="475" t="s">
        <v>611</v>
      </c>
    </row>
    <row r="499" spans="1:11">
      <c r="A499" s="473" t="s">
        <v>322</v>
      </c>
      <c r="B499" s="507" t="s">
        <v>324</v>
      </c>
      <c r="C499" s="628" t="s">
        <v>821</v>
      </c>
      <c r="D499" s="628" t="s">
        <v>501</v>
      </c>
      <c r="E499" s="629" t="s">
        <v>480</v>
      </c>
      <c r="F499" s="471">
        <v>83400</v>
      </c>
      <c r="G499" s="471">
        <v>7100</v>
      </c>
      <c r="H499" s="471">
        <v>76300</v>
      </c>
      <c r="I499" s="471">
        <v>69200</v>
      </c>
      <c r="J499" s="471">
        <v>7000</v>
      </c>
      <c r="K499" s="471">
        <v>100</v>
      </c>
    </row>
    <row r="500" spans="1:11">
      <c r="A500" s="473" t="s">
        <v>322</v>
      </c>
      <c r="B500" s="507" t="s">
        <v>324</v>
      </c>
      <c r="C500" s="628" t="s">
        <v>821</v>
      </c>
      <c r="D500" s="628" t="s">
        <v>501</v>
      </c>
      <c r="E500" s="629" t="s">
        <v>497</v>
      </c>
      <c r="F500" s="475" t="s">
        <v>611</v>
      </c>
      <c r="G500" s="475" t="s">
        <v>611</v>
      </c>
      <c r="H500" s="475" t="s">
        <v>611</v>
      </c>
      <c r="I500" s="475" t="s">
        <v>611</v>
      </c>
      <c r="J500" s="475" t="s">
        <v>611</v>
      </c>
      <c r="K500" s="475" t="s">
        <v>611</v>
      </c>
    </row>
    <row r="501" spans="1:11">
      <c r="A501" s="473" t="s">
        <v>322</v>
      </c>
      <c r="B501" s="507" t="s">
        <v>324</v>
      </c>
      <c r="C501" s="628" t="s">
        <v>821</v>
      </c>
      <c r="D501" s="628" t="s">
        <v>501</v>
      </c>
      <c r="E501" s="629" t="s">
        <v>498</v>
      </c>
      <c r="F501" s="471">
        <v>16400</v>
      </c>
      <c r="G501" s="471">
        <v>6600</v>
      </c>
      <c r="H501" s="471">
        <v>9800</v>
      </c>
      <c r="I501" s="471">
        <v>5900</v>
      </c>
      <c r="J501" s="471">
        <v>3900</v>
      </c>
      <c r="K501" s="471">
        <v>0</v>
      </c>
    </row>
    <row r="502" spans="1:11">
      <c r="A502" s="473" t="s">
        <v>322</v>
      </c>
      <c r="B502" s="507" t="s">
        <v>324</v>
      </c>
      <c r="C502" s="628" t="s">
        <v>821</v>
      </c>
      <c r="D502" s="628" t="s">
        <v>501</v>
      </c>
      <c r="E502" s="629" t="s">
        <v>502</v>
      </c>
      <c r="F502" s="471">
        <v>9900</v>
      </c>
      <c r="G502" s="471">
        <v>500</v>
      </c>
      <c r="H502" s="471">
        <v>9400</v>
      </c>
      <c r="I502" s="471">
        <v>8000</v>
      </c>
      <c r="J502" s="471">
        <v>1400</v>
      </c>
      <c r="K502" s="471">
        <v>100</v>
      </c>
    </row>
    <row r="503" spans="1:11">
      <c r="A503" s="473" t="s">
        <v>322</v>
      </c>
      <c r="B503" s="507" t="s">
        <v>324</v>
      </c>
      <c r="C503" s="628" t="s">
        <v>821</v>
      </c>
      <c r="D503" s="628" t="s">
        <v>501</v>
      </c>
      <c r="E503" s="629" t="s">
        <v>503</v>
      </c>
      <c r="F503" s="471">
        <v>5800</v>
      </c>
      <c r="G503" s="475" t="s">
        <v>611</v>
      </c>
      <c r="H503" s="471">
        <v>5800</v>
      </c>
      <c r="I503" s="471">
        <v>4700</v>
      </c>
      <c r="J503" s="471">
        <v>1100</v>
      </c>
      <c r="K503" s="471">
        <v>0</v>
      </c>
    </row>
    <row r="504" spans="1:11">
      <c r="A504" s="473" t="s">
        <v>322</v>
      </c>
      <c r="B504" s="507" t="s">
        <v>324</v>
      </c>
      <c r="C504" s="628" t="s">
        <v>821</v>
      </c>
      <c r="D504" s="628" t="s">
        <v>501</v>
      </c>
      <c r="E504" s="629" t="s">
        <v>504</v>
      </c>
      <c r="F504" s="471">
        <v>6000</v>
      </c>
      <c r="G504" s="475" t="s">
        <v>611</v>
      </c>
      <c r="H504" s="471">
        <v>6000</v>
      </c>
      <c r="I504" s="471">
        <v>5800</v>
      </c>
      <c r="J504" s="471">
        <v>300</v>
      </c>
      <c r="K504" s="475" t="s">
        <v>611</v>
      </c>
    </row>
    <row r="505" spans="1:11">
      <c r="A505" s="473" t="s">
        <v>322</v>
      </c>
      <c r="B505" s="507" t="s">
        <v>324</v>
      </c>
      <c r="C505" s="628" t="s">
        <v>821</v>
      </c>
      <c r="D505" s="628" t="s">
        <v>501</v>
      </c>
      <c r="E505" s="629" t="s">
        <v>505</v>
      </c>
      <c r="F505" s="471">
        <v>11100</v>
      </c>
      <c r="G505" s="475" t="s">
        <v>611</v>
      </c>
      <c r="H505" s="471">
        <v>11100</v>
      </c>
      <c r="I505" s="471">
        <v>11100</v>
      </c>
      <c r="J505" s="475" t="s">
        <v>611</v>
      </c>
      <c r="K505" s="475" t="s">
        <v>611</v>
      </c>
    </row>
    <row r="506" spans="1:11">
      <c r="A506" s="473" t="s">
        <v>322</v>
      </c>
      <c r="B506" s="507" t="s">
        <v>324</v>
      </c>
      <c r="C506" s="628" t="s">
        <v>821</v>
      </c>
      <c r="D506" s="628" t="s">
        <v>501</v>
      </c>
      <c r="E506" s="629" t="s">
        <v>506</v>
      </c>
      <c r="F506" s="471">
        <v>13600</v>
      </c>
      <c r="G506" s="475" t="s">
        <v>611</v>
      </c>
      <c r="H506" s="471">
        <v>13600</v>
      </c>
      <c r="I506" s="471">
        <v>13300</v>
      </c>
      <c r="J506" s="471">
        <v>300</v>
      </c>
      <c r="K506" s="475" t="s">
        <v>611</v>
      </c>
    </row>
    <row r="507" spans="1:11">
      <c r="A507" s="473" t="s">
        <v>322</v>
      </c>
      <c r="B507" s="507" t="s">
        <v>324</v>
      </c>
      <c r="C507" s="628" t="s">
        <v>821</v>
      </c>
      <c r="D507" s="628" t="s">
        <v>501</v>
      </c>
      <c r="E507" s="629" t="s">
        <v>507</v>
      </c>
      <c r="F507" s="471">
        <v>12200</v>
      </c>
      <c r="G507" s="475" t="s">
        <v>611</v>
      </c>
      <c r="H507" s="471">
        <v>12200</v>
      </c>
      <c r="I507" s="471">
        <v>12200</v>
      </c>
      <c r="J507" s="475" t="s">
        <v>611</v>
      </c>
      <c r="K507" s="475" t="s">
        <v>611</v>
      </c>
    </row>
    <row r="508" spans="1:11">
      <c r="A508" s="473" t="s">
        <v>322</v>
      </c>
      <c r="B508" s="507" t="s">
        <v>324</v>
      </c>
      <c r="C508" s="628" t="s">
        <v>821</v>
      </c>
      <c r="D508" s="628" t="s">
        <v>501</v>
      </c>
      <c r="E508" s="629" t="s">
        <v>508</v>
      </c>
      <c r="F508" s="471">
        <v>8400</v>
      </c>
      <c r="G508" s="475" t="s">
        <v>611</v>
      </c>
      <c r="H508" s="471">
        <v>8400</v>
      </c>
      <c r="I508" s="471">
        <v>8400</v>
      </c>
      <c r="J508" s="475" t="s">
        <v>611</v>
      </c>
      <c r="K508" s="475" t="s">
        <v>611</v>
      </c>
    </row>
    <row r="509" spans="1:11">
      <c r="A509" s="473" t="s">
        <v>322</v>
      </c>
      <c r="B509" s="507" t="s">
        <v>324</v>
      </c>
      <c r="C509" s="507" t="s">
        <v>821</v>
      </c>
      <c r="D509" s="507" t="s">
        <v>509</v>
      </c>
      <c r="E509" s="474" t="s">
        <v>480</v>
      </c>
      <c r="F509" s="471">
        <v>100</v>
      </c>
      <c r="G509" s="471">
        <v>0</v>
      </c>
      <c r="H509" s="471">
        <v>0</v>
      </c>
      <c r="I509" s="471">
        <v>0</v>
      </c>
      <c r="J509" s="475" t="s">
        <v>611</v>
      </c>
      <c r="K509" s="475" t="s">
        <v>611</v>
      </c>
    </row>
    <row r="510" spans="1:11">
      <c r="A510" s="473" t="s">
        <v>322</v>
      </c>
      <c r="B510" s="507" t="s">
        <v>324</v>
      </c>
      <c r="C510" s="507" t="s">
        <v>822</v>
      </c>
      <c r="D510" s="507" t="s">
        <v>304</v>
      </c>
      <c r="E510" s="474" t="s">
        <v>480</v>
      </c>
      <c r="F510" s="471">
        <v>104000</v>
      </c>
      <c r="G510" s="471">
        <v>51700</v>
      </c>
      <c r="H510" s="471">
        <v>52300</v>
      </c>
      <c r="I510" s="471">
        <v>43900</v>
      </c>
      <c r="J510" s="471">
        <v>8400</v>
      </c>
      <c r="K510" s="471">
        <v>0</v>
      </c>
    </row>
    <row r="511" spans="1:11">
      <c r="A511" s="473" t="s">
        <v>322</v>
      </c>
      <c r="B511" s="507" t="s">
        <v>324</v>
      </c>
      <c r="C511" s="507" t="s">
        <v>822</v>
      </c>
      <c r="D511" s="507" t="s">
        <v>496</v>
      </c>
      <c r="E511" s="474" t="s">
        <v>480</v>
      </c>
      <c r="F511" s="471">
        <v>50800</v>
      </c>
      <c r="G511" s="471">
        <v>44600</v>
      </c>
      <c r="H511" s="471">
        <v>6200</v>
      </c>
      <c r="I511" s="471">
        <v>3400</v>
      </c>
      <c r="J511" s="471">
        <v>2800</v>
      </c>
      <c r="K511" s="475" t="s">
        <v>611</v>
      </c>
    </row>
    <row r="512" spans="1:11">
      <c r="A512" s="473" t="s">
        <v>322</v>
      </c>
      <c r="B512" s="507" t="s">
        <v>324</v>
      </c>
      <c r="C512" s="507" t="s">
        <v>822</v>
      </c>
      <c r="D512" s="507" t="s">
        <v>496</v>
      </c>
      <c r="E512" s="474" t="s">
        <v>497</v>
      </c>
      <c r="F512" s="471">
        <v>1100</v>
      </c>
      <c r="G512" s="471">
        <v>1100</v>
      </c>
      <c r="H512" s="471">
        <v>100</v>
      </c>
      <c r="I512" s="471">
        <v>0</v>
      </c>
      <c r="J512" s="471">
        <v>100</v>
      </c>
      <c r="K512" s="475" t="s">
        <v>611</v>
      </c>
    </row>
    <row r="513" spans="1:11">
      <c r="A513" s="473" t="s">
        <v>322</v>
      </c>
      <c r="B513" s="507" t="s">
        <v>324</v>
      </c>
      <c r="C513" s="507" t="s">
        <v>822</v>
      </c>
      <c r="D513" s="507" t="s">
        <v>496</v>
      </c>
      <c r="E513" s="474" t="s">
        <v>498</v>
      </c>
      <c r="F513" s="471">
        <v>46500</v>
      </c>
      <c r="G513" s="471">
        <v>40900</v>
      </c>
      <c r="H513" s="471">
        <v>5700</v>
      </c>
      <c r="I513" s="471">
        <v>3000</v>
      </c>
      <c r="J513" s="471">
        <v>2600</v>
      </c>
      <c r="K513" s="475" t="s">
        <v>611</v>
      </c>
    </row>
    <row r="514" spans="1:11">
      <c r="A514" s="473" t="s">
        <v>322</v>
      </c>
      <c r="B514" s="507" t="s">
        <v>324</v>
      </c>
      <c r="C514" s="507" t="s">
        <v>822</v>
      </c>
      <c r="D514" s="507" t="s">
        <v>496</v>
      </c>
      <c r="E514" s="474" t="s">
        <v>499</v>
      </c>
      <c r="F514" s="471">
        <v>3100</v>
      </c>
      <c r="G514" s="471">
        <v>2700</v>
      </c>
      <c r="H514" s="471">
        <v>500</v>
      </c>
      <c r="I514" s="471">
        <v>300</v>
      </c>
      <c r="J514" s="471">
        <v>100</v>
      </c>
      <c r="K514" s="475" t="s">
        <v>611</v>
      </c>
    </row>
    <row r="515" spans="1:11">
      <c r="A515" s="473" t="s">
        <v>322</v>
      </c>
      <c r="B515" s="507" t="s">
        <v>324</v>
      </c>
      <c r="C515" s="507" t="s">
        <v>822</v>
      </c>
      <c r="D515" s="507" t="s">
        <v>500</v>
      </c>
      <c r="E515" s="474" t="s">
        <v>480</v>
      </c>
      <c r="F515" s="471">
        <v>2900</v>
      </c>
      <c r="G515" s="471">
        <v>1800</v>
      </c>
      <c r="H515" s="471">
        <v>1100</v>
      </c>
      <c r="I515" s="471">
        <v>500</v>
      </c>
      <c r="J515" s="471">
        <v>600</v>
      </c>
      <c r="K515" s="471">
        <v>0</v>
      </c>
    </row>
    <row r="516" spans="1:11">
      <c r="A516" s="473" t="s">
        <v>322</v>
      </c>
      <c r="B516" s="507" t="s">
        <v>324</v>
      </c>
      <c r="C516" s="507" t="s">
        <v>822</v>
      </c>
      <c r="D516" s="507" t="s">
        <v>500</v>
      </c>
      <c r="E516" s="474" t="s">
        <v>497</v>
      </c>
      <c r="F516" s="471">
        <v>100</v>
      </c>
      <c r="G516" s="471">
        <v>100</v>
      </c>
      <c r="H516" s="471">
        <v>100</v>
      </c>
      <c r="I516" s="471">
        <v>100</v>
      </c>
      <c r="J516" s="475" t="s">
        <v>611</v>
      </c>
      <c r="K516" s="475" t="s">
        <v>611</v>
      </c>
    </row>
    <row r="517" spans="1:11">
      <c r="A517" s="473" t="s">
        <v>322</v>
      </c>
      <c r="B517" s="507" t="s">
        <v>324</v>
      </c>
      <c r="C517" s="507" t="s">
        <v>822</v>
      </c>
      <c r="D517" s="507" t="s">
        <v>500</v>
      </c>
      <c r="E517" s="474" t="s">
        <v>498</v>
      </c>
      <c r="F517" s="471">
        <v>2800</v>
      </c>
      <c r="G517" s="471">
        <v>1700</v>
      </c>
      <c r="H517" s="471">
        <v>1000</v>
      </c>
      <c r="I517" s="471">
        <v>400</v>
      </c>
      <c r="J517" s="471">
        <v>600</v>
      </c>
      <c r="K517" s="471">
        <v>0</v>
      </c>
    </row>
    <row r="518" spans="1:11">
      <c r="A518" s="473" t="s">
        <v>322</v>
      </c>
      <c r="B518" s="507" t="s">
        <v>324</v>
      </c>
      <c r="C518" s="507" t="s">
        <v>822</v>
      </c>
      <c r="D518" s="507" t="s">
        <v>500</v>
      </c>
      <c r="E518" s="474" t="s">
        <v>499</v>
      </c>
      <c r="F518" s="475" t="s">
        <v>611</v>
      </c>
      <c r="G518" s="475" t="s">
        <v>611</v>
      </c>
      <c r="H518" s="475" t="s">
        <v>611</v>
      </c>
      <c r="I518" s="475" t="s">
        <v>611</v>
      </c>
      <c r="J518" s="475" t="s">
        <v>611</v>
      </c>
      <c r="K518" s="475" t="s">
        <v>611</v>
      </c>
    </row>
    <row r="519" spans="1:11">
      <c r="A519" s="473" t="s">
        <v>322</v>
      </c>
      <c r="B519" s="507" t="s">
        <v>324</v>
      </c>
      <c r="C519" s="628" t="s">
        <v>822</v>
      </c>
      <c r="D519" s="628" t="s">
        <v>501</v>
      </c>
      <c r="E519" s="629" t="s">
        <v>480</v>
      </c>
      <c r="F519" s="471">
        <v>50300</v>
      </c>
      <c r="G519" s="471">
        <v>5300</v>
      </c>
      <c r="H519" s="471">
        <v>45000</v>
      </c>
      <c r="I519" s="471">
        <v>40000</v>
      </c>
      <c r="J519" s="471">
        <v>4900</v>
      </c>
      <c r="K519" s="475" t="s">
        <v>611</v>
      </c>
    </row>
    <row r="520" spans="1:11">
      <c r="A520" s="473" t="s">
        <v>322</v>
      </c>
      <c r="B520" s="507" t="s">
        <v>324</v>
      </c>
      <c r="C520" s="628" t="s">
        <v>822</v>
      </c>
      <c r="D520" s="628" t="s">
        <v>501</v>
      </c>
      <c r="E520" s="629" t="s">
        <v>497</v>
      </c>
      <c r="F520" s="471">
        <v>100</v>
      </c>
      <c r="G520" s="475" t="s">
        <v>611</v>
      </c>
      <c r="H520" s="471">
        <v>100</v>
      </c>
      <c r="I520" s="475" t="s">
        <v>611</v>
      </c>
      <c r="J520" s="471">
        <v>100</v>
      </c>
      <c r="K520" s="475" t="s">
        <v>611</v>
      </c>
    </row>
    <row r="521" spans="1:11">
      <c r="A521" s="473" t="s">
        <v>322</v>
      </c>
      <c r="B521" s="507" t="s">
        <v>324</v>
      </c>
      <c r="C521" s="628" t="s">
        <v>822</v>
      </c>
      <c r="D521" s="628" t="s">
        <v>501</v>
      </c>
      <c r="E521" s="629" t="s">
        <v>498</v>
      </c>
      <c r="F521" s="471">
        <v>9500</v>
      </c>
      <c r="G521" s="471">
        <v>3900</v>
      </c>
      <c r="H521" s="471">
        <v>5600</v>
      </c>
      <c r="I521" s="471">
        <v>3000</v>
      </c>
      <c r="J521" s="471">
        <v>2600</v>
      </c>
      <c r="K521" s="475" t="s">
        <v>611</v>
      </c>
    </row>
    <row r="522" spans="1:11">
      <c r="A522" s="473" t="s">
        <v>322</v>
      </c>
      <c r="B522" s="507" t="s">
        <v>324</v>
      </c>
      <c r="C522" s="628" t="s">
        <v>822</v>
      </c>
      <c r="D522" s="628" t="s">
        <v>501</v>
      </c>
      <c r="E522" s="629" t="s">
        <v>502</v>
      </c>
      <c r="F522" s="471">
        <v>8100</v>
      </c>
      <c r="G522" s="471">
        <v>1400</v>
      </c>
      <c r="H522" s="471">
        <v>6700</v>
      </c>
      <c r="I522" s="471">
        <v>4800</v>
      </c>
      <c r="J522" s="471">
        <v>1900</v>
      </c>
      <c r="K522" s="475" t="s">
        <v>611</v>
      </c>
    </row>
    <row r="523" spans="1:11">
      <c r="A523" s="473" t="s">
        <v>322</v>
      </c>
      <c r="B523" s="507" t="s">
        <v>324</v>
      </c>
      <c r="C523" s="628" t="s">
        <v>822</v>
      </c>
      <c r="D523" s="628" t="s">
        <v>501</v>
      </c>
      <c r="E523" s="629" t="s">
        <v>503</v>
      </c>
      <c r="F523" s="471">
        <v>3500</v>
      </c>
      <c r="G523" s="475" t="s">
        <v>611</v>
      </c>
      <c r="H523" s="471">
        <v>3500</v>
      </c>
      <c r="I523" s="471">
        <v>3300</v>
      </c>
      <c r="J523" s="471">
        <v>200</v>
      </c>
      <c r="K523" s="475" t="s">
        <v>611</v>
      </c>
    </row>
    <row r="524" spans="1:11">
      <c r="A524" s="473" t="s">
        <v>322</v>
      </c>
      <c r="B524" s="507" t="s">
        <v>324</v>
      </c>
      <c r="C524" s="628" t="s">
        <v>822</v>
      </c>
      <c r="D524" s="628" t="s">
        <v>501</v>
      </c>
      <c r="E524" s="629" t="s">
        <v>504</v>
      </c>
      <c r="F524" s="471">
        <v>4100</v>
      </c>
      <c r="G524" s="475" t="s">
        <v>611</v>
      </c>
      <c r="H524" s="471">
        <v>4100</v>
      </c>
      <c r="I524" s="471">
        <v>3900</v>
      </c>
      <c r="J524" s="471">
        <v>100</v>
      </c>
      <c r="K524" s="475" t="s">
        <v>611</v>
      </c>
    </row>
    <row r="525" spans="1:11">
      <c r="A525" s="473" t="s">
        <v>322</v>
      </c>
      <c r="B525" s="507" t="s">
        <v>324</v>
      </c>
      <c r="C525" s="628" t="s">
        <v>822</v>
      </c>
      <c r="D525" s="628" t="s">
        <v>501</v>
      </c>
      <c r="E525" s="629" t="s">
        <v>505</v>
      </c>
      <c r="F525" s="471">
        <v>5000</v>
      </c>
      <c r="G525" s="475" t="s">
        <v>611</v>
      </c>
      <c r="H525" s="471">
        <v>5000</v>
      </c>
      <c r="I525" s="471">
        <v>5000</v>
      </c>
      <c r="J525" s="475" t="s">
        <v>611</v>
      </c>
      <c r="K525" s="475" t="s">
        <v>611</v>
      </c>
    </row>
    <row r="526" spans="1:11">
      <c r="A526" s="473" t="s">
        <v>322</v>
      </c>
      <c r="B526" s="507" t="s">
        <v>324</v>
      </c>
      <c r="C526" s="628" t="s">
        <v>822</v>
      </c>
      <c r="D526" s="628" t="s">
        <v>501</v>
      </c>
      <c r="E526" s="629" t="s">
        <v>506</v>
      </c>
      <c r="F526" s="471">
        <v>6900</v>
      </c>
      <c r="G526" s="475" t="s">
        <v>611</v>
      </c>
      <c r="H526" s="471">
        <v>6900</v>
      </c>
      <c r="I526" s="471">
        <v>6900</v>
      </c>
      <c r="J526" s="475" t="s">
        <v>611</v>
      </c>
      <c r="K526" s="475" t="s">
        <v>611</v>
      </c>
    </row>
    <row r="527" spans="1:11">
      <c r="A527" s="473" t="s">
        <v>322</v>
      </c>
      <c r="B527" s="507" t="s">
        <v>324</v>
      </c>
      <c r="C527" s="628" t="s">
        <v>822</v>
      </c>
      <c r="D527" s="628" t="s">
        <v>501</v>
      </c>
      <c r="E527" s="629" t="s">
        <v>507</v>
      </c>
      <c r="F527" s="471">
        <v>6600</v>
      </c>
      <c r="G527" s="475" t="s">
        <v>611</v>
      </c>
      <c r="H527" s="471">
        <v>6600</v>
      </c>
      <c r="I527" s="471">
        <v>6600</v>
      </c>
      <c r="J527" s="475" t="s">
        <v>611</v>
      </c>
      <c r="K527" s="475" t="s">
        <v>611</v>
      </c>
    </row>
    <row r="528" spans="1:11">
      <c r="A528" s="473" t="s">
        <v>322</v>
      </c>
      <c r="B528" s="507" t="s">
        <v>324</v>
      </c>
      <c r="C528" s="628" t="s">
        <v>822</v>
      </c>
      <c r="D528" s="628" t="s">
        <v>501</v>
      </c>
      <c r="E528" s="629" t="s">
        <v>508</v>
      </c>
      <c r="F528" s="471">
        <v>6500</v>
      </c>
      <c r="G528" s="475" t="s">
        <v>611</v>
      </c>
      <c r="H528" s="471">
        <v>6500</v>
      </c>
      <c r="I528" s="471">
        <v>6500</v>
      </c>
      <c r="J528" s="475" t="s">
        <v>611</v>
      </c>
      <c r="K528" s="475" t="s">
        <v>611</v>
      </c>
    </row>
    <row r="529" spans="1:11">
      <c r="A529" s="473" t="s">
        <v>322</v>
      </c>
      <c r="B529" s="507" t="s">
        <v>324</v>
      </c>
      <c r="C529" s="507" t="s">
        <v>822</v>
      </c>
      <c r="D529" s="507" t="s">
        <v>509</v>
      </c>
      <c r="E529" s="474" t="s">
        <v>480</v>
      </c>
      <c r="F529" s="471">
        <v>0</v>
      </c>
      <c r="G529" s="471">
        <v>0</v>
      </c>
      <c r="H529" s="475" t="s">
        <v>611</v>
      </c>
      <c r="I529" s="475" t="s">
        <v>611</v>
      </c>
      <c r="J529" s="475" t="s">
        <v>611</v>
      </c>
      <c r="K529" s="475" t="s">
        <v>611</v>
      </c>
    </row>
    <row r="530" spans="1:11">
      <c r="A530" s="473" t="s">
        <v>322</v>
      </c>
      <c r="B530" s="507" t="s">
        <v>324</v>
      </c>
      <c r="C530" s="507" t="s">
        <v>823</v>
      </c>
      <c r="D530" s="507" t="s">
        <v>304</v>
      </c>
      <c r="E530" s="474" t="s">
        <v>480</v>
      </c>
      <c r="F530" s="471">
        <v>50500</v>
      </c>
      <c r="G530" s="471">
        <v>25200</v>
      </c>
      <c r="H530" s="471">
        <v>25300</v>
      </c>
      <c r="I530" s="471">
        <v>21300</v>
      </c>
      <c r="J530" s="471">
        <v>4000</v>
      </c>
      <c r="K530" s="471">
        <v>0</v>
      </c>
    </row>
    <row r="531" spans="1:11">
      <c r="A531" s="473" t="s">
        <v>322</v>
      </c>
      <c r="B531" s="507" t="s">
        <v>324</v>
      </c>
      <c r="C531" s="507" t="s">
        <v>823</v>
      </c>
      <c r="D531" s="507" t="s">
        <v>496</v>
      </c>
      <c r="E531" s="474" t="s">
        <v>480</v>
      </c>
      <c r="F531" s="471">
        <v>26000</v>
      </c>
      <c r="G531" s="471">
        <v>22600</v>
      </c>
      <c r="H531" s="471">
        <v>3400</v>
      </c>
      <c r="I531" s="471">
        <v>1500</v>
      </c>
      <c r="J531" s="471">
        <v>1800</v>
      </c>
      <c r="K531" s="471">
        <v>0</v>
      </c>
    </row>
    <row r="532" spans="1:11">
      <c r="A532" s="473" t="s">
        <v>322</v>
      </c>
      <c r="B532" s="507" t="s">
        <v>324</v>
      </c>
      <c r="C532" s="507" t="s">
        <v>823</v>
      </c>
      <c r="D532" s="507" t="s">
        <v>496</v>
      </c>
      <c r="E532" s="474" t="s">
        <v>497</v>
      </c>
      <c r="F532" s="471">
        <v>900</v>
      </c>
      <c r="G532" s="471">
        <v>800</v>
      </c>
      <c r="H532" s="471">
        <v>100</v>
      </c>
      <c r="I532" s="471">
        <v>0</v>
      </c>
      <c r="J532" s="471">
        <v>100</v>
      </c>
      <c r="K532" s="475" t="s">
        <v>611</v>
      </c>
    </row>
    <row r="533" spans="1:11">
      <c r="A533" s="473" t="s">
        <v>322</v>
      </c>
      <c r="B533" s="507" t="s">
        <v>324</v>
      </c>
      <c r="C533" s="507" t="s">
        <v>823</v>
      </c>
      <c r="D533" s="507" t="s">
        <v>496</v>
      </c>
      <c r="E533" s="474" t="s">
        <v>498</v>
      </c>
      <c r="F533" s="471">
        <v>23800</v>
      </c>
      <c r="G533" s="471">
        <v>20800</v>
      </c>
      <c r="H533" s="471">
        <v>3000</v>
      </c>
      <c r="I533" s="471">
        <v>1400</v>
      </c>
      <c r="J533" s="471">
        <v>1600</v>
      </c>
      <c r="K533" s="471">
        <v>0</v>
      </c>
    </row>
    <row r="534" spans="1:11">
      <c r="A534" s="473" t="s">
        <v>322</v>
      </c>
      <c r="B534" s="507" t="s">
        <v>324</v>
      </c>
      <c r="C534" s="507" t="s">
        <v>823</v>
      </c>
      <c r="D534" s="507" t="s">
        <v>496</v>
      </c>
      <c r="E534" s="474" t="s">
        <v>499</v>
      </c>
      <c r="F534" s="471">
        <v>1300</v>
      </c>
      <c r="G534" s="471">
        <v>1100</v>
      </c>
      <c r="H534" s="471">
        <v>200</v>
      </c>
      <c r="I534" s="471">
        <v>100</v>
      </c>
      <c r="J534" s="471">
        <v>100</v>
      </c>
      <c r="K534" s="475" t="s">
        <v>611</v>
      </c>
    </row>
    <row r="535" spans="1:11">
      <c r="A535" s="473" t="s">
        <v>322</v>
      </c>
      <c r="B535" s="507" t="s">
        <v>324</v>
      </c>
      <c r="C535" s="507" t="s">
        <v>823</v>
      </c>
      <c r="D535" s="507" t="s">
        <v>500</v>
      </c>
      <c r="E535" s="474" t="s">
        <v>480</v>
      </c>
      <c r="F535" s="471">
        <v>900</v>
      </c>
      <c r="G535" s="471">
        <v>400</v>
      </c>
      <c r="H535" s="471">
        <v>500</v>
      </c>
      <c r="I535" s="471">
        <v>200</v>
      </c>
      <c r="J535" s="471">
        <v>300</v>
      </c>
      <c r="K535" s="475" t="s">
        <v>611</v>
      </c>
    </row>
    <row r="536" spans="1:11">
      <c r="A536" s="473" t="s">
        <v>322</v>
      </c>
      <c r="B536" s="507" t="s">
        <v>324</v>
      </c>
      <c r="C536" s="507" t="s">
        <v>823</v>
      </c>
      <c r="D536" s="507" t="s">
        <v>500</v>
      </c>
      <c r="E536" s="474" t="s">
        <v>497</v>
      </c>
      <c r="F536" s="471">
        <v>100</v>
      </c>
      <c r="G536" s="471">
        <v>0</v>
      </c>
      <c r="H536" s="471">
        <v>0</v>
      </c>
      <c r="I536" s="471">
        <v>0</v>
      </c>
      <c r="J536" s="475" t="s">
        <v>611</v>
      </c>
      <c r="K536" s="475" t="s">
        <v>611</v>
      </c>
    </row>
    <row r="537" spans="1:11">
      <c r="A537" s="473" t="s">
        <v>322</v>
      </c>
      <c r="B537" s="507" t="s">
        <v>324</v>
      </c>
      <c r="C537" s="507" t="s">
        <v>823</v>
      </c>
      <c r="D537" s="507" t="s">
        <v>500</v>
      </c>
      <c r="E537" s="474" t="s">
        <v>498</v>
      </c>
      <c r="F537" s="471">
        <v>800</v>
      </c>
      <c r="G537" s="471">
        <v>400</v>
      </c>
      <c r="H537" s="471">
        <v>400</v>
      </c>
      <c r="I537" s="471">
        <v>200</v>
      </c>
      <c r="J537" s="471">
        <v>300</v>
      </c>
      <c r="K537" s="475" t="s">
        <v>611</v>
      </c>
    </row>
    <row r="538" spans="1:11">
      <c r="A538" s="473" t="s">
        <v>322</v>
      </c>
      <c r="B538" s="507" t="s">
        <v>324</v>
      </c>
      <c r="C538" s="507" t="s">
        <v>823</v>
      </c>
      <c r="D538" s="507" t="s">
        <v>500</v>
      </c>
      <c r="E538" s="474" t="s">
        <v>499</v>
      </c>
      <c r="F538" s="475" t="s">
        <v>611</v>
      </c>
      <c r="G538" s="475" t="s">
        <v>611</v>
      </c>
      <c r="H538" s="475" t="s">
        <v>611</v>
      </c>
      <c r="I538" s="475" t="s">
        <v>611</v>
      </c>
      <c r="J538" s="475" t="s">
        <v>611</v>
      </c>
      <c r="K538" s="475" t="s">
        <v>611</v>
      </c>
    </row>
    <row r="539" spans="1:11">
      <c r="A539" s="473" t="s">
        <v>322</v>
      </c>
      <c r="B539" s="507" t="s">
        <v>324</v>
      </c>
      <c r="C539" s="628" t="s">
        <v>823</v>
      </c>
      <c r="D539" s="628" t="s">
        <v>501</v>
      </c>
      <c r="E539" s="629" t="s">
        <v>480</v>
      </c>
      <c r="F539" s="471">
        <v>23600</v>
      </c>
      <c r="G539" s="471">
        <v>2100</v>
      </c>
      <c r="H539" s="471">
        <v>21500</v>
      </c>
      <c r="I539" s="471">
        <v>19500</v>
      </c>
      <c r="J539" s="471">
        <v>1900</v>
      </c>
      <c r="K539" s="475" t="s">
        <v>611</v>
      </c>
    </row>
    <row r="540" spans="1:11">
      <c r="A540" s="473" t="s">
        <v>322</v>
      </c>
      <c r="B540" s="507" t="s">
        <v>324</v>
      </c>
      <c r="C540" s="628" t="s">
        <v>823</v>
      </c>
      <c r="D540" s="628" t="s">
        <v>501</v>
      </c>
      <c r="E540" s="629" t="s">
        <v>497</v>
      </c>
      <c r="F540" s="475" t="s">
        <v>611</v>
      </c>
      <c r="G540" s="475" t="s">
        <v>611</v>
      </c>
      <c r="H540" s="475" t="s">
        <v>611</v>
      </c>
      <c r="I540" s="475" t="s">
        <v>611</v>
      </c>
      <c r="J540" s="475" t="s">
        <v>611</v>
      </c>
      <c r="K540" s="475" t="s">
        <v>611</v>
      </c>
    </row>
    <row r="541" spans="1:11">
      <c r="A541" s="473" t="s">
        <v>322</v>
      </c>
      <c r="B541" s="507" t="s">
        <v>324</v>
      </c>
      <c r="C541" s="628" t="s">
        <v>823</v>
      </c>
      <c r="D541" s="628" t="s">
        <v>501</v>
      </c>
      <c r="E541" s="629" t="s">
        <v>498</v>
      </c>
      <c r="F541" s="471">
        <v>3400</v>
      </c>
      <c r="G541" s="471">
        <v>1500</v>
      </c>
      <c r="H541" s="471">
        <v>1900</v>
      </c>
      <c r="I541" s="471">
        <v>800</v>
      </c>
      <c r="J541" s="471">
        <v>1100</v>
      </c>
      <c r="K541" s="475" t="s">
        <v>611</v>
      </c>
    </row>
    <row r="542" spans="1:11">
      <c r="A542" s="473" t="s">
        <v>322</v>
      </c>
      <c r="B542" s="507" t="s">
        <v>324</v>
      </c>
      <c r="C542" s="628" t="s">
        <v>823</v>
      </c>
      <c r="D542" s="628" t="s">
        <v>501</v>
      </c>
      <c r="E542" s="629" t="s">
        <v>502</v>
      </c>
      <c r="F542" s="471">
        <v>5500</v>
      </c>
      <c r="G542" s="471">
        <v>600</v>
      </c>
      <c r="H542" s="471">
        <v>4900</v>
      </c>
      <c r="I542" s="471">
        <v>4100</v>
      </c>
      <c r="J542" s="471">
        <v>800</v>
      </c>
      <c r="K542" s="475" t="s">
        <v>611</v>
      </c>
    </row>
    <row r="543" spans="1:11">
      <c r="A543" s="473" t="s">
        <v>322</v>
      </c>
      <c r="B543" s="507" t="s">
        <v>324</v>
      </c>
      <c r="C543" s="628" t="s">
        <v>823</v>
      </c>
      <c r="D543" s="628" t="s">
        <v>501</v>
      </c>
      <c r="E543" s="629" t="s">
        <v>503</v>
      </c>
      <c r="F543" s="471">
        <v>1300</v>
      </c>
      <c r="G543" s="475" t="s">
        <v>611</v>
      </c>
      <c r="H543" s="471">
        <v>1300</v>
      </c>
      <c r="I543" s="471">
        <v>1300</v>
      </c>
      <c r="J543" s="471">
        <v>0</v>
      </c>
      <c r="K543" s="475" t="s">
        <v>611</v>
      </c>
    </row>
    <row r="544" spans="1:11">
      <c r="A544" s="473" t="s">
        <v>322</v>
      </c>
      <c r="B544" s="507" t="s">
        <v>324</v>
      </c>
      <c r="C544" s="628" t="s">
        <v>823</v>
      </c>
      <c r="D544" s="628" t="s">
        <v>501</v>
      </c>
      <c r="E544" s="629" t="s">
        <v>504</v>
      </c>
      <c r="F544" s="471">
        <v>2700</v>
      </c>
      <c r="G544" s="475" t="s">
        <v>611</v>
      </c>
      <c r="H544" s="471">
        <v>2700</v>
      </c>
      <c r="I544" s="471">
        <v>2700</v>
      </c>
      <c r="J544" s="475" t="s">
        <v>611</v>
      </c>
      <c r="K544" s="475" t="s">
        <v>611</v>
      </c>
    </row>
    <row r="545" spans="1:11">
      <c r="A545" s="473" t="s">
        <v>322</v>
      </c>
      <c r="B545" s="507" t="s">
        <v>324</v>
      </c>
      <c r="C545" s="628" t="s">
        <v>823</v>
      </c>
      <c r="D545" s="628" t="s">
        <v>501</v>
      </c>
      <c r="E545" s="629" t="s">
        <v>505</v>
      </c>
      <c r="F545" s="471">
        <v>1200</v>
      </c>
      <c r="G545" s="475" t="s">
        <v>611</v>
      </c>
      <c r="H545" s="471">
        <v>1200</v>
      </c>
      <c r="I545" s="471">
        <v>1200</v>
      </c>
      <c r="J545" s="475" t="s">
        <v>611</v>
      </c>
      <c r="K545" s="475" t="s">
        <v>611</v>
      </c>
    </row>
    <row r="546" spans="1:11">
      <c r="A546" s="473" t="s">
        <v>322</v>
      </c>
      <c r="B546" s="507" t="s">
        <v>324</v>
      </c>
      <c r="C546" s="628" t="s">
        <v>823</v>
      </c>
      <c r="D546" s="628" t="s">
        <v>501</v>
      </c>
      <c r="E546" s="629" t="s">
        <v>506</v>
      </c>
      <c r="F546" s="471">
        <v>4400</v>
      </c>
      <c r="G546" s="475" t="s">
        <v>611</v>
      </c>
      <c r="H546" s="471">
        <v>4400</v>
      </c>
      <c r="I546" s="471">
        <v>4400</v>
      </c>
      <c r="J546" s="475" t="s">
        <v>611</v>
      </c>
      <c r="K546" s="475" t="s">
        <v>611</v>
      </c>
    </row>
    <row r="547" spans="1:11">
      <c r="A547" s="473" t="s">
        <v>322</v>
      </c>
      <c r="B547" s="507" t="s">
        <v>324</v>
      </c>
      <c r="C547" s="628" t="s">
        <v>823</v>
      </c>
      <c r="D547" s="628" t="s">
        <v>501</v>
      </c>
      <c r="E547" s="629" t="s">
        <v>507</v>
      </c>
      <c r="F547" s="471">
        <v>3100</v>
      </c>
      <c r="G547" s="475" t="s">
        <v>611</v>
      </c>
      <c r="H547" s="471">
        <v>3100</v>
      </c>
      <c r="I547" s="471">
        <v>3100</v>
      </c>
      <c r="J547" s="475" t="s">
        <v>611</v>
      </c>
      <c r="K547" s="475" t="s">
        <v>611</v>
      </c>
    </row>
    <row r="548" spans="1:11">
      <c r="A548" s="473" t="s">
        <v>322</v>
      </c>
      <c r="B548" s="507" t="s">
        <v>324</v>
      </c>
      <c r="C548" s="628" t="s">
        <v>823</v>
      </c>
      <c r="D548" s="628" t="s">
        <v>501</v>
      </c>
      <c r="E548" s="629" t="s">
        <v>508</v>
      </c>
      <c r="F548" s="471">
        <v>2100</v>
      </c>
      <c r="G548" s="475" t="s">
        <v>611</v>
      </c>
      <c r="H548" s="471">
        <v>2100</v>
      </c>
      <c r="I548" s="471">
        <v>2100</v>
      </c>
      <c r="J548" s="475" t="s">
        <v>611</v>
      </c>
      <c r="K548" s="475" t="s">
        <v>611</v>
      </c>
    </row>
    <row r="549" spans="1:11">
      <c r="A549" s="473" t="s">
        <v>322</v>
      </c>
      <c r="B549" s="507" t="s">
        <v>324</v>
      </c>
      <c r="C549" s="507" t="s">
        <v>823</v>
      </c>
      <c r="D549" s="507" t="s">
        <v>509</v>
      </c>
      <c r="E549" s="474" t="s">
        <v>480</v>
      </c>
      <c r="F549" s="471">
        <v>0</v>
      </c>
      <c r="G549" s="475" t="s">
        <v>611</v>
      </c>
      <c r="H549" s="471">
        <v>0</v>
      </c>
      <c r="I549" s="475" t="s">
        <v>611</v>
      </c>
      <c r="J549" s="471">
        <v>0</v>
      </c>
      <c r="K549" s="475" t="s">
        <v>611</v>
      </c>
    </row>
    <row r="550" spans="1:11">
      <c r="A550" s="473" t="s">
        <v>322</v>
      </c>
      <c r="B550" s="507" t="s">
        <v>324</v>
      </c>
      <c r="C550" s="507" t="s">
        <v>824</v>
      </c>
      <c r="D550" s="507" t="s">
        <v>304</v>
      </c>
      <c r="E550" s="474" t="s">
        <v>480</v>
      </c>
      <c r="F550" s="471">
        <v>29100</v>
      </c>
      <c r="G550" s="471">
        <v>15600</v>
      </c>
      <c r="H550" s="471">
        <v>13600</v>
      </c>
      <c r="I550" s="471">
        <v>10900</v>
      </c>
      <c r="J550" s="471">
        <v>2600</v>
      </c>
      <c r="K550" s="471">
        <v>100</v>
      </c>
    </row>
    <row r="551" spans="1:11">
      <c r="A551" s="473" t="s">
        <v>322</v>
      </c>
      <c r="B551" s="507" t="s">
        <v>324</v>
      </c>
      <c r="C551" s="507" t="s">
        <v>824</v>
      </c>
      <c r="D551" s="507" t="s">
        <v>496</v>
      </c>
      <c r="E551" s="474" t="s">
        <v>480</v>
      </c>
      <c r="F551" s="471">
        <v>15700</v>
      </c>
      <c r="G551" s="471">
        <v>13600</v>
      </c>
      <c r="H551" s="471">
        <v>2100</v>
      </c>
      <c r="I551" s="471">
        <v>1100</v>
      </c>
      <c r="J551" s="471">
        <v>1000</v>
      </c>
      <c r="K551" s="471">
        <v>0</v>
      </c>
    </row>
    <row r="552" spans="1:11">
      <c r="A552" s="473" t="s">
        <v>322</v>
      </c>
      <c r="B552" s="507" t="s">
        <v>324</v>
      </c>
      <c r="C552" s="507" t="s">
        <v>824</v>
      </c>
      <c r="D552" s="507" t="s">
        <v>496</v>
      </c>
      <c r="E552" s="474" t="s">
        <v>497</v>
      </c>
      <c r="F552" s="471">
        <v>600</v>
      </c>
      <c r="G552" s="471">
        <v>500</v>
      </c>
      <c r="H552" s="471">
        <v>100</v>
      </c>
      <c r="I552" s="471">
        <v>0</v>
      </c>
      <c r="J552" s="471">
        <v>100</v>
      </c>
      <c r="K552" s="475" t="s">
        <v>611</v>
      </c>
    </row>
    <row r="553" spans="1:11">
      <c r="A553" s="473" t="s">
        <v>322</v>
      </c>
      <c r="B553" s="507" t="s">
        <v>324</v>
      </c>
      <c r="C553" s="507" t="s">
        <v>824</v>
      </c>
      <c r="D553" s="507" t="s">
        <v>496</v>
      </c>
      <c r="E553" s="474" t="s">
        <v>498</v>
      </c>
      <c r="F553" s="471">
        <v>14400</v>
      </c>
      <c r="G553" s="471">
        <v>12600</v>
      </c>
      <c r="H553" s="471">
        <v>1900</v>
      </c>
      <c r="I553" s="471">
        <v>1000</v>
      </c>
      <c r="J553" s="471">
        <v>800</v>
      </c>
      <c r="K553" s="471">
        <v>0</v>
      </c>
    </row>
    <row r="554" spans="1:11">
      <c r="A554" s="473" t="s">
        <v>322</v>
      </c>
      <c r="B554" s="507" t="s">
        <v>324</v>
      </c>
      <c r="C554" s="507" t="s">
        <v>824</v>
      </c>
      <c r="D554" s="507" t="s">
        <v>496</v>
      </c>
      <c r="E554" s="474" t="s">
        <v>499</v>
      </c>
      <c r="F554" s="471">
        <v>700</v>
      </c>
      <c r="G554" s="471">
        <v>500</v>
      </c>
      <c r="H554" s="471">
        <v>100</v>
      </c>
      <c r="I554" s="471">
        <v>100</v>
      </c>
      <c r="J554" s="471">
        <v>100</v>
      </c>
      <c r="K554" s="475" t="s">
        <v>611</v>
      </c>
    </row>
    <row r="555" spans="1:11">
      <c r="A555" s="473" t="s">
        <v>322</v>
      </c>
      <c r="B555" s="507" t="s">
        <v>324</v>
      </c>
      <c r="C555" s="507" t="s">
        <v>824</v>
      </c>
      <c r="D555" s="507" t="s">
        <v>500</v>
      </c>
      <c r="E555" s="474" t="s">
        <v>480</v>
      </c>
      <c r="F555" s="471">
        <v>600</v>
      </c>
      <c r="G555" s="471">
        <v>400</v>
      </c>
      <c r="H555" s="471">
        <v>200</v>
      </c>
      <c r="I555" s="471">
        <v>0</v>
      </c>
      <c r="J555" s="471">
        <v>100</v>
      </c>
      <c r="K555" s="471">
        <v>0</v>
      </c>
    </row>
    <row r="556" spans="1:11">
      <c r="A556" s="473" t="s">
        <v>322</v>
      </c>
      <c r="B556" s="507" t="s">
        <v>324</v>
      </c>
      <c r="C556" s="507" t="s">
        <v>824</v>
      </c>
      <c r="D556" s="507" t="s">
        <v>500</v>
      </c>
      <c r="E556" s="474" t="s">
        <v>497</v>
      </c>
      <c r="F556" s="471">
        <v>0</v>
      </c>
      <c r="G556" s="471">
        <v>0</v>
      </c>
      <c r="H556" s="475" t="s">
        <v>611</v>
      </c>
      <c r="I556" s="475" t="s">
        <v>611</v>
      </c>
      <c r="J556" s="475" t="s">
        <v>611</v>
      </c>
      <c r="K556" s="475" t="s">
        <v>611</v>
      </c>
    </row>
    <row r="557" spans="1:11">
      <c r="A557" s="473" t="s">
        <v>322</v>
      </c>
      <c r="B557" s="507" t="s">
        <v>324</v>
      </c>
      <c r="C557" s="507" t="s">
        <v>824</v>
      </c>
      <c r="D557" s="507" t="s">
        <v>500</v>
      </c>
      <c r="E557" s="474" t="s">
        <v>498</v>
      </c>
      <c r="F557" s="471">
        <v>600</v>
      </c>
      <c r="G557" s="471">
        <v>400</v>
      </c>
      <c r="H557" s="471">
        <v>200</v>
      </c>
      <c r="I557" s="471">
        <v>0</v>
      </c>
      <c r="J557" s="471">
        <v>100</v>
      </c>
      <c r="K557" s="471">
        <v>0</v>
      </c>
    </row>
    <row r="558" spans="1:11">
      <c r="A558" s="473" t="s">
        <v>322</v>
      </c>
      <c r="B558" s="507" t="s">
        <v>324</v>
      </c>
      <c r="C558" s="507" t="s">
        <v>824</v>
      </c>
      <c r="D558" s="507" t="s">
        <v>500</v>
      </c>
      <c r="E558" s="474" t="s">
        <v>499</v>
      </c>
      <c r="F558" s="471">
        <v>0</v>
      </c>
      <c r="G558" s="475" t="s">
        <v>611</v>
      </c>
      <c r="H558" s="471">
        <v>0</v>
      </c>
      <c r="I558" s="471">
        <v>0</v>
      </c>
      <c r="J558" s="475" t="s">
        <v>611</v>
      </c>
      <c r="K558" s="475" t="s">
        <v>611</v>
      </c>
    </row>
    <row r="559" spans="1:11">
      <c r="A559" s="473" t="s">
        <v>322</v>
      </c>
      <c r="B559" s="507" t="s">
        <v>324</v>
      </c>
      <c r="C559" s="628" t="s">
        <v>824</v>
      </c>
      <c r="D559" s="628" t="s">
        <v>501</v>
      </c>
      <c r="E559" s="629" t="s">
        <v>480</v>
      </c>
      <c r="F559" s="471">
        <v>12800</v>
      </c>
      <c r="G559" s="471">
        <v>1600</v>
      </c>
      <c r="H559" s="471">
        <v>11200</v>
      </c>
      <c r="I559" s="471">
        <v>9800</v>
      </c>
      <c r="J559" s="471">
        <v>1500</v>
      </c>
      <c r="K559" s="475" t="s">
        <v>611</v>
      </c>
    </row>
    <row r="560" spans="1:11">
      <c r="A560" s="473" t="s">
        <v>322</v>
      </c>
      <c r="B560" s="507" t="s">
        <v>324</v>
      </c>
      <c r="C560" s="628" t="s">
        <v>824</v>
      </c>
      <c r="D560" s="628" t="s">
        <v>501</v>
      </c>
      <c r="E560" s="629" t="s">
        <v>497</v>
      </c>
      <c r="F560" s="475" t="s">
        <v>611</v>
      </c>
      <c r="G560" s="475" t="s">
        <v>611</v>
      </c>
      <c r="H560" s="475" t="s">
        <v>611</v>
      </c>
      <c r="I560" s="475" t="s">
        <v>611</v>
      </c>
      <c r="J560" s="475" t="s">
        <v>611</v>
      </c>
      <c r="K560" s="475" t="s">
        <v>611</v>
      </c>
    </row>
    <row r="561" spans="1:11">
      <c r="A561" s="473" t="s">
        <v>322</v>
      </c>
      <c r="B561" s="507" t="s">
        <v>324</v>
      </c>
      <c r="C561" s="628" t="s">
        <v>824</v>
      </c>
      <c r="D561" s="628" t="s">
        <v>501</v>
      </c>
      <c r="E561" s="629" t="s">
        <v>498</v>
      </c>
      <c r="F561" s="471">
        <v>2500</v>
      </c>
      <c r="G561" s="471">
        <v>1200</v>
      </c>
      <c r="H561" s="471">
        <v>1300</v>
      </c>
      <c r="I561" s="471">
        <v>600</v>
      </c>
      <c r="J561" s="471">
        <v>700</v>
      </c>
      <c r="K561" s="475" t="s">
        <v>611</v>
      </c>
    </row>
    <row r="562" spans="1:11">
      <c r="A562" s="473" t="s">
        <v>322</v>
      </c>
      <c r="B562" s="507" t="s">
        <v>324</v>
      </c>
      <c r="C562" s="628" t="s">
        <v>824</v>
      </c>
      <c r="D562" s="628" t="s">
        <v>501</v>
      </c>
      <c r="E562" s="629" t="s">
        <v>502</v>
      </c>
      <c r="F562" s="471">
        <v>3000</v>
      </c>
      <c r="G562" s="471">
        <v>400</v>
      </c>
      <c r="H562" s="471">
        <v>2500</v>
      </c>
      <c r="I562" s="471">
        <v>2000</v>
      </c>
      <c r="J562" s="471">
        <v>600</v>
      </c>
      <c r="K562" s="475" t="s">
        <v>611</v>
      </c>
    </row>
    <row r="563" spans="1:11">
      <c r="A563" s="473" t="s">
        <v>322</v>
      </c>
      <c r="B563" s="507" t="s">
        <v>324</v>
      </c>
      <c r="C563" s="628" t="s">
        <v>824</v>
      </c>
      <c r="D563" s="628" t="s">
        <v>501</v>
      </c>
      <c r="E563" s="629" t="s">
        <v>503</v>
      </c>
      <c r="F563" s="471">
        <v>600</v>
      </c>
      <c r="G563" s="475" t="s">
        <v>611</v>
      </c>
      <c r="H563" s="471">
        <v>600</v>
      </c>
      <c r="I563" s="471">
        <v>400</v>
      </c>
      <c r="J563" s="471">
        <v>200</v>
      </c>
      <c r="K563" s="475" t="s">
        <v>611</v>
      </c>
    </row>
    <row r="564" spans="1:11">
      <c r="A564" s="473" t="s">
        <v>322</v>
      </c>
      <c r="B564" s="507" t="s">
        <v>324</v>
      </c>
      <c r="C564" s="628" t="s">
        <v>824</v>
      </c>
      <c r="D564" s="628" t="s">
        <v>501</v>
      </c>
      <c r="E564" s="629" t="s">
        <v>504</v>
      </c>
      <c r="F564" s="471">
        <v>600</v>
      </c>
      <c r="G564" s="475" t="s">
        <v>611</v>
      </c>
      <c r="H564" s="471">
        <v>600</v>
      </c>
      <c r="I564" s="471">
        <v>500</v>
      </c>
      <c r="J564" s="471">
        <v>100</v>
      </c>
      <c r="K564" s="475" t="s">
        <v>611</v>
      </c>
    </row>
    <row r="565" spans="1:11">
      <c r="A565" s="473" t="s">
        <v>322</v>
      </c>
      <c r="B565" s="507" t="s">
        <v>324</v>
      </c>
      <c r="C565" s="628" t="s">
        <v>824</v>
      </c>
      <c r="D565" s="628" t="s">
        <v>501</v>
      </c>
      <c r="E565" s="629" t="s">
        <v>505</v>
      </c>
      <c r="F565" s="471">
        <v>1300</v>
      </c>
      <c r="G565" s="475" t="s">
        <v>611</v>
      </c>
      <c r="H565" s="471">
        <v>1300</v>
      </c>
      <c r="I565" s="471">
        <v>1300</v>
      </c>
      <c r="J565" s="475" t="s">
        <v>611</v>
      </c>
      <c r="K565" s="475" t="s">
        <v>611</v>
      </c>
    </row>
    <row r="566" spans="1:11">
      <c r="A566" s="473" t="s">
        <v>322</v>
      </c>
      <c r="B566" s="507" t="s">
        <v>324</v>
      </c>
      <c r="C566" s="628" t="s">
        <v>824</v>
      </c>
      <c r="D566" s="628" t="s">
        <v>501</v>
      </c>
      <c r="E566" s="629" t="s">
        <v>506</v>
      </c>
      <c r="F566" s="471">
        <v>2200</v>
      </c>
      <c r="G566" s="475" t="s">
        <v>611</v>
      </c>
      <c r="H566" s="471">
        <v>2200</v>
      </c>
      <c r="I566" s="471">
        <v>2200</v>
      </c>
      <c r="J566" s="475" t="s">
        <v>611</v>
      </c>
      <c r="K566" s="475" t="s">
        <v>611</v>
      </c>
    </row>
    <row r="567" spans="1:11">
      <c r="A567" s="473" t="s">
        <v>322</v>
      </c>
      <c r="B567" s="507" t="s">
        <v>324</v>
      </c>
      <c r="C567" s="628" t="s">
        <v>824</v>
      </c>
      <c r="D567" s="628" t="s">
        <v>501</v>
      </c>
      <c r="E567" s="629" t="s">
        <v>507</v>
      </c>
      <c r="F567" s="471">
        <v>1800</v>
      </c>
      <c r="G567" s="475" t="s">
        <v>611</v>
      </c>
      <c r="H567" s="471">
        <v>1800</v>
      </c>
      <c r="I567" s="471">
        <v>1800</v>
      </c>
      <c r="J567" s="475" t="s">
        <v>611</v>
      </c>
      <c r="K567" s="475" t="s">
        <v>611</v>
      </c>
    </row>
    <row r="568" spans="1:11">
      <c r="A568" s="473" t="s">
        <v>322</v>
      </c>
      <c r="B568" s="507" t="s">
        <v>324</v>
      </c>
      <c r="C568" s="628" t="s">
        <v>824</v>
      </c>
      <c r="D568" s="628" t="s">
        <v>501</v>
      </c>
      <c r="E568" s="629" t="s">
        <v>508</v>
      </c>
      <c r="F568" s="471">
        <v>900</v>
      </c>
      <c r="G568" s="475" t="s">
        <v>611</v>
      </c>
      <c r="H568" s="471">
        <v>900</v>
      </c>
      <c r="I568" s="471">
        <v>900</v>
      </c>
      <c r="J568" s="475" t="s">
        <v>611</v>
      </c>
      <c r="K568" s="475" t="s">
        <v>611</v>
      </c>
    </row>
    <row r="569" spans="1:11">
      <c r="A569" s="473" t="s">
        <v>322</v>
      </c>
      <c r="B569" s="507" t="s">
        <v>324</v>
      </c>
      <c r="C569" s="507" t="s">
        <v>824</v>
      </c>
      <c r="D569" s="507" t="s">
        <v>509</v>
      </c>
      <c r="E569" s="474" t="s">
        <v>480</v>
      </c>
      <c r="F569" s="471">
        <v>0</v>
      </c>
      <c r="G569" s="471">
        <v>0</v>
      </c>
      <c r="H569" s="475" t="s">
        <v>611</v>
      </c>
      <c r="I569" s="475" t="s">
        <v>611</v>
      </c>
      <c r="J569" s="475" t="s">
        <v>611</v>
      </c>
      <c r="K569" s="475" t="s">
        <v>611</v>
      </c>
    </row>
    <row r="570" spans="1:11">
      <c r="A570" s="473" t="s">
        <v>322</v>
      </c>
      <c r="B570" s="507" t="s">
        <v>324</v>
      </c>
      <c r="C570" s="507" t="s">
        <v>825</v>
      </c>
      <c r="D570" s="507" t="s">
        <v>304</v>
      </c>
      <c r="E570" s="474" t="s">
        <v>480</v>
      </c>
      <c r="F570" s="471">
        <v>32000</v>
      </c>
      <c r="G570" s="471">
        <v>15100</v>
      </c>
      <c r="H570" s="471">
        <v>16900</v>
      </c>
      <c r="I570" s="471">
        <v>14800</v>
      </c>
      <c r="J570" s="471">
        <v>2000</v>
      </c>
      <c r="K570" s="471">
        <v>0</v>
      </c>
    </row>
    <row r="571" spans="1:11">
      <c r="A571" s="473" t="s">
        <v>322</v>
      </c>
      <c r="B571" s="507" t="s">
        <v>324</v>
      </c>
      <c r="C571" s="507" t="s">
        <v>825</v>
      </c>
      <c r="D571" s="507" t="s">
        <v>496</v>
      </c>
      <c r="E571" s="474" t="s">
        <v>480</v>
      </c>
      <c r="F571" s="471">
        <v>14800</v>
      </c>
      <c r="G571" s="471">
        <v>13100</v>
      </c>
      <c r="H571" s="471">
        <v>1800</v>
      </c>
      <c r="I571" s="471">
        <v>800</v>
      </c>
      <c r="J571" s="471">
        <v>900</v>
      </c>
      <c r="K571" s="471">
        <v>0</v>
      </c>
    </row>
    <row r="572" spans="1:11">
      <c r="A572" s="473" t="s">
        <v>322</v>
      </c>
      <c r="B572" s="507" t="s">
        <v>324</v>
      </c>
      <c r="C572" s="507" t="s">
        <v>825</v>
      </c>
      <c r="D572" s="507" t="s">
        <v>496</v>
      </c>
      <c r="E572" s="474" t="s">
        <v>497</v>
      </c>
      <c r="F572" s="471">
        <v>800</v>
      </c>
      <c r="G572" s="471">
        <v>700</v>
      </c>
      <c r="H572" s="471">
        <v>100</v>
      </c>
      <c r="I572" s="471">
        <v>0</v>
      </c>
      <c r="J572" s="471">
        <v>0</v>
      </c>
      <c r="K572" s="475" t="s">
        <v>611</v>
      </c>
    </row>
    <row r="573" spans="1:11">
      <c r="A573" s="473" t="s">
        <v>322</v>
      </c>
      <c r="B573" s="507" t="s">
        <v>324</v>
      </c>
      <c r="C573" s="507" t="s">
        <v>825</v>
      </c>
      <c r="D573" s="507" t="s">
        <v>496</v>
      </c>
      <c r="E573" s="474" t="s">
        <v>498</v>
      </c>
      <c r="F573" s="471">
        <v>13400</v>
      </c>
      <c r="G573" s="471">
        <v>11800</v>
      </c>
      <c r="H573" s="471">
        <v>1600</v>
      </c>
      <c r="I573" s="471">
        <v>700</v>
      </c>
      <c r="J573" s="471">
        <v>900</v>
      </c>
      <c r="K573" s="471">
        <v>0</v>
      </c>
    </row>
    <row r="574" spans="1:11">
      <c r="A574" s="473" t="s">
        <v>322</v>
      </c>
      <c r="B574" s="507" t="s">
        <v>324</v>
      </c>
      <c r="C574" s="507" t="s">
        <v>825</v>
      </c>
      <c r="D574" s="507" t="s">
        <v>496</v>
      </c>
      <c r="E574" s="474" t="s">
        <v>499</v>
      </c>
      <c r="F574" s="471">
        <v>600</v>
      </c>
      <c r="G574" s="471">
        <v>500</v>
      </c>
      <c r="H574" s="471">
        <v>100</v>
      </c>
      <c r="I574" s="471">
        <v>100</v>
      </c>
      <c r="J574" s="471">
        <v>0</v>
      </c>
      <c r="K574" s="475" t="s">
        <v>611</v>
      </c>
    </row>
    <row r="575" spans="1:11">
      <c r="A575" s="473" t="s">
        <v>322</v>
      </c>
      <c r="B575" s="507" t="s">
        <v>324</v>
      </c>
      <c r="C575" s="507" t="s">
        <v>825</v>
      </c>
      <c r="D575" s="507" t="s">
        <v>500</v>
      </c>
      <c r="E575" s="474" t="s">
        <v>480</v>
      </c>
      <c r="F575" s="471">
        <v>400</v>
      </c>
      <c r="G575" s="471">
        <v>200</v>
      </c>
      <c r="H575" s="471">
        <v>200</v>
      </c>
      <c r="I575" s="471">
        <v>200</v>
      </c>
      <c r="J575" s="475" t="s">
        <v>611</v>
      </c>
      <c r="K575" s="475" t="s">
        <v>611</v>
      </c>
    </row>
    <row r="576" spans="1:11">
      <c r="A576" s="473" t="s">
        <v>322</v>
      </c>
      <c r="B576" s="507" t="s">
        <v>324</v>
      </c>
      <c r="C576" s="507" t="s">
        <v>825</v>
      </c>
      <c r="D576" s="507" t="s">
        <v>500</v>
      </c>
      <c r="E576" s="474" t="s">
        <v>497</v>
      </c>
      <c r="F576" s="471">
        <v>100</v>
      </c>
      <c r="G576" s="471">
        <v>100</v>
      </c>
      <c r="H576" s="475" t="s">
        <v>611</v>
      </c>
      <c r="I576" s="475" t="s">
        <v>611</v>
      </c>
      <c r="J576" s="475" t="s">
        <v>611</v>
      </c>
      <c r="K576" s="475" t="s">
        <v>611</v>
      </c>
    </row>
    <row r="577" spans="1:11">
      <c r="A577" s="473" t="s">
        <v>322</v>
      </c>
      <c r="B577" s="507" t="s">
        <v>324</v>
      </c>
      <c r="C577" s="507" t="s">
        <v>825</v>
      </c>
      <c r="D577" s="507" t="s">
        <v>500</v>
      </c>
      <c r="E577" s="474" t="s">
        <v>498</v>
      </c>
      <c r="F577" s="471">
        <v>300</v>
      </c>
      <c r="G577" s="471">
        <v>100</v>
      </c>
      <c r="H577" s="471">
        <v>200</v>
      </c>
      <c r="I577" s="471">
        <v>200</v>
      </c>
      <c r="J577" s="475" t="s">
        <v>611</v>
      </c>
      <c r="K577" s="475" t="s">
        <v>611</v>
      </c>
    </row>
    <row r="578" spans="1:11">
      <c r="A578" s="473" t="s">
        <v>322</v>
      </c>
      <c r="B578" s="507" t="s">
        <v>324</v>
      </c>
      <c r="C578" s="507" t="s">
        <v>825</v>
      </c>
      <c r="D578" s="507" t="s">
        <v>500</v>
      </c>
      <c r="E578" s="474" t="s">
        <v>499</v>
      </c>
      <c r="F578" s="475" t="s">
        <v>611</v>
      </c>
      <c r="G578" s="475" t="s">
        <v>611</v>
      </c>
      <c r="H578" s="475" t="s">
        <v>611</v>
      </c>
      <c r="I578" s="475" t="s">
        <v>611</v>
      </c>
      <c r="J578" s="475" t="s">
        <v>611</v>
      </c>
      <c r="K578" s="475" t="s">
        <v>611</v>
      </c>
    </row>
    <row r="579" spans="1:11">
      <c r="A579" s="473" t="s">
        <v>322</v>
      </c>
      <c r="B579" s="507" t="s">
        <v>324</v>
      </c>
      <c r="C579" s="628" t="s">
        <v>825</v>
      </c>
      <c r="D579" s="628" t="s">
        <v>501</v>
      </c>
      <c r="E579" s="629" t="s">
        <v>480</v>
      </c>
      <c r="F579" s="471">
        <v>16800</v>
      </c>
      <c r="G579" s="471">
        <v>1800</v>
      </c>
      <c r="H579" s="471">
        <v>15000</v>
      </c>
      <c r="I579" s="471">
        <v>13900</v>
      </c>
      <c r="J579" s="471">
        <v>1100</v>
      </c>
      <c r="K579" s="475" t="s">
        <v>611</v>
      </c>
    </row>
    <row r="580" spans="1:11">
      <c r="A580" s="473" t="s">
        <v>322</v>
      </c>
      <c r="B580" s="507" t="s">
        <v>324</v>
      </c>
      <c r="C580" s="628" t="s">
        <v>825</v>
      </c>
      <c r="D580" s="628" t="s">
        <v>501</v>
      </c>
      <c r="E580" s="629" t="s">
        <v>497</v>
      </c>
      <c r="F580" s="475" t="s">
        <v>611</v>
      </c>
      <c r="G580" s="475" t="s">
        <v>611</v>
      </c>
      <c r="H580" s="475" t="s">
        <v>611</v>
      </c>
      <c r="I580" s="475" t="s">
        <v>611</v>
      </c>
      <c r="J580" s="475" t="s">
        <v>611</v>
      </c>
      <c r="K580" s="475" t="s">
        <v>611</v>
      </c>
    </row>
    <row r="581" spans="1:11">
      <c r="A581" s="473" t="s">
        <v>322</v>
      </c>
      <c r="B581" s="507" t="s">
        <v>324</v>
      </c>
      <c r="C581" s="628" t="s">
        <v>825</v>
      </c>
      <c r="D581" s="628" t="s">
        <v>501</v>
      </c>
      <c r="E581" s="629" t="s">
        <v>498</v>
      </c>
      <c r="F581" s="471">
        <v>2300</v>
      </c>
      <c r="G581" s="471">
        <v>1200</v>
      </c>
      <c r="H581" s="471">
        <v>1000</v>
      </c>
      <c r="I581" s="471">
        <v>300</v>
      </c>
      <c r="J581" s="471">
        <v>700</v>
      </c>
      <c r="K581" s="475" t="s">
        <v>611</v>
      </c>
    </row>
    <row r="582" spans="1:11">
      <c r="A582" s="473" t="s">
        <v>322</v>
      </c>
      <c r="B582" s="507" t="s">
        <v>324</v>
      </c>
      <c r="C582" s="628" t="s">
        <v>825</v>
      </c>
      <c r="D582" s="628" t="s">
        <v>501</v>
      </c>
      <c r="E582" s="629" t="s">
        <v>502</v>
      </c>
      <c r="F582" s="471">
        <v>2500</v>
      </c>
      <c r="G582" s="471">
        <v>600</v>
      </c>
      <c r="H582" s="471">
        <v>1900</v>
      </c>
      <c r="I582" s="471">
        <v>1600</v>
      </c>
      <c r="J582" s="471">
        <v>300</v>
      </c>
      <c r="K582" s="475" t="s">
        <v>611</v>
      </c>
    </row>
    <row r="583" spans="1:11">
      <c r="A583" s="473" t="s">
        <v>322</v>
      </c>
      <c r="B583" s="507" t="s">
        <v>324</v>
      </c>
      <c r="C583" s="628" t="s">
        <v>825</v>
      </c>
      <c r="D583" s="628" t="s">
        <v>501</v>
      </c>
      <c r="E583" s="629" t="s">
        <v>503</v>
      </c>
      <c r="F583" s="471">
        <v>500</v>
      </c>
      <c r="G583" s="475" t="s">
        <v>611</v>
      </c>
      <c r="H583" s="471">
        <v>500</v>
      </c>
      <c r="I583" s="471">
        <v>400</v>
      </c>
      <c r="J583" s="471">
        <v>100</v>
      </c>
      <c r="K583" s="475" t="s">
        <v>611</v>
      </c>
    </row>
    <row r="584" spans="1:11">
      <c r="A584" s="473" t="s">
        <v>322</v>
      </c>
      <c r="B584" s="507" t="s">
        <v>324</v>
      </c>
      <c r="C584" s="628" t="s">
        <v>825</v>
      </c>
      <c r="D584" s="628" t="s">
        <v>501</v>
      </c>
      <c r="E584" s="629" t="s">
        <v>504</v>
      </c>
      <c r="F584" s="471">
        <v>1300</v>
      </c>
      <c r="G584" s="475" t="s">
        <v>611</v>
      </c>
      <c r="H584" s="471">
        <v>1300</v>
      </c>
      <c r="I584" s="471">
        <v>1300</v>
      </c>
      <c r="J584" s="475" t="s">
        <v>611</v>
      </c>
      <c r="K584" s="475" t="s">
        <v>611</v>
      </c>
    </row>
    <row r="585" spans="1:11">
      <c r="A585" s="473" t="s">
        <v>322</v>
      </c>
      <c r="B585" s="507" t="s">
        <v>324</v>
      </c>
      <c r="C585" s="628" t="s">
        <v>825</v>
      </c>
      <c r="D585" s="628" t="s">
        <v>501</v>
      </c>
      <c r="E585" s="629" t="s">
        <v>505</v>
      </c>
      <c r="F585" s="471">
        <v>2200</v>
      </c>
      <c r="G585" s="475" t="s">
        <v>611</v>
      </c>
      <c r="H585" s="471">
        <v>2200</v>
      </c>
      <c r="I585" s="471">
        <v>2200</v>
      </c>
      <c r="J585" s="475" t="s">
        <v>611</v>
      </c>
      <c r="K585" s="475" t="s">
        <v>611</v>
      </c>
    </row>
    <row r="586" spans="1:11">
      <c r="A586" s="473" t="s">
        <v>322</v>
      </c>
      <c r="B586" s="507" t="s">
        <v>324</v>
      </c>
      <c r="C586" s="628" t="s">
        <v>825</v>
      </c>
      <c r="D586" s="628" t="s">
        <v>501</v>
      </c>
      <c r="E586" s="629" t="s">
        <v>506</v>
      </c>
      <c r="F586" s="471">
        <v>3600</v>
      </c>
      <c r="G586" s="475" t="s">
        <v>611</v>
      </c>
      <c r="H586" s="471">
        <v>3600</v>
      </c>
      <c r="I586" s="471">
        <v>3600</v>
      </c>
      <c r="J586" s="475" t="s">
        <v>611</v>
      </c>
      <c r="K586" s="475" t="s">
        <v>611</v>
      </c>
    </row>
    <row r="587" spans="1:11">
      <c r="A587" s="473" t="s">
        <v>322</v>
      </c>
      <c r="B587" s="507" t="s">
        <v>324</v>
      </c>
      <c r="C587" s="628" t="s">
        <v>825</v>
      </c>
      <c r="D587" s="628" t="s">
        <v>501</v>
      </c>
      <c r="E587" s="629" t="s">
        <v>507</v>
      </c>
      <c r="F587" s="471">
        <v>4000</v>
      </c>
      <c r="G587" s="475" t="s">
        <v>611</v>
      </c>
      <c r="H587" s="471">
        <v>4000</v>
      </c>
      <c r="I587" s="471">
        <v>4000</v>
      </c>
      <c r="J587" s="475" t="s">
        <v>611</v>
      </c>
      <c r="K587" s="475" t="s">
        <v>611</v>
      </c>
    </row>
    <row r="588" spans="1:11">
      <c r="A588" s="473" t="s">
        <v>322</v>
      </c>
      <c r="B588" s="507" t="s">
        <v>324</v>
      </c>
      <c r="C588" s="628" t="s">
        <v>825</v>
      </c>
      <c r="D588" s="628" t="s">
        <v>501</v>
      </c>
      <c r="E588" s="629" t="s">
        <v>508</v>
      </c>
      <c r="F588" s="471">
        <v>400</v>
      </c>
      <c r="G588" s="475" t="s">
        <v>611</v>
      </c>
      <c r="H588" s="471">
        <v>400</v>
      </c>
      <c r="I588" s="471">
        <v>400</v>
      </c>
      <c r="J588" s="475" t="s">
        <v>611</v>
      </c>
      <c r="K588" s="475" t="s">
        <v>611</v>
      </c>
    </row>
    <row r="589" spans="1:11">
      <c r="A589" s="473" t="s">
        <v>322</v>
      </c>
      <c r="B589" s="507" t="s">
        <v>324</v>
      </c>
      <c r="C589" s="507" t="s">
        <v>825</v>
      </c>
      <c r="D589" s="507" t="s">
        <v>509</v>
      </c>
      <c r="E589" s="474" t="s">
        <v>480</v>
      </c>
      <c r="F589" s="475" t="s">
        <v>611</v>
      </c>
      <c r="G589" s="475" t="s">
        <v>611</v>
      </c>
      <c r="H589" s="475" t="s">
        <v>611</v>
      </c>
      <c r="I589" s="475" t="s">
        <v>611</v>
      </c>
      <c r="J589" s="475" t="s">
        <v>611</v>
      </c>
      <c r="K589" s="475" t="s">
        <v>611</v>
      </c>
    </row>
    <row r="590" spans="1:11">
      <c r="A590" s="473" t="s">
        <v>322</v>
      </c>
      <c r="B590" s="507" t="s">
        <v>324</v>
      </c>
      <c r="C590" s="507" t="s">
        <v>826</v>
      </c>
      <c r="D590" s="507" t="s">
        <v>304</v>
      </c>
      <c r="E590" s="474" t="s">
        <v>480</v>
      </c>
      <c r="F590" s="471">
        <v>27400</v>
      </c>
      <c r="G590" s="471">
        <v>12900</v>
      </c>
      <c r="H590" s="471">
        <v>14400</v>
      </c>
      <c r="I590" s="471">
        <v>11300</v>
      </c>
      <c r="J590" s="471">
        <v>3100</v>
      </c>
      <c r="K590" s="475" t="s">
        <v>611</v>
      </c>
    </row>
    <row r="591" spans="1:11">
      <c r="A591" s="473" t="s">
        <v>322</v>
      </c>
      <c r="B591" s="507" t="s">
        <v>324</v>
      </c>
      <c r="C591" s="507" t="s">
        <v>826</v>
      </c>
      <c r="D591" s="507" t="s">
        <v>496</v>
      </c>
      <c r="E591" s="474" t="s">
        <v>480</v>
      </c>
      <c r="F591" s="471">
        <v>13200</v>
      </c>
      <c r="G591" s="471">
        <v>11700</v>
      </c>
      <c r="H591" s="471">
        <v>1500</v>
      </c>
      <c r="I591" s="471">
        <v>900</v>
      </c>
      <c r="J591" s="471">
        <v>700</v>
      </c>
      <c r="K591" s="475" t="s">
        <v>611</v>
      </c>
    </row>
    <row r="592" spans="1:11">
      <c r="A592" s="473" t="s">
        <v>322</v>
      </c>
      <c r="B592" s="507" t="s">
        <v>324</v>
      </c>
      <c r="C592" s="507" t="s">
        <v>826</v>
      </c>
      <c r="D592" s="507" t="s">
        <v>496</v>
      </c>
      <c r="E592" s="474" t="s">
        <v>497</v>
      </c>
      <c r="F592" s="471">
        <v>800</v>
      </c>
      <c r="G592" s="471">
        <v>700</v>
      </c>
      <c r="H592" s="471">
        <v>200</v>
      </c>
      <c r="I592" s="471">
        <v>100</v>
      </c>
      <c r="J592" s="471">
        <v>100</v>
      </c>
      <c r="K592" s="475" t="s">
        <v>611</v>
      </c>
    </row>
    <row r="593" spans="1:11">
      <c r="A593" s="473" t="s">
        <v>322</v>
      </c>
      <c r="B593" s="507" t="s">
        <v>324</v>
      </c>
      <c r="C593" s="507" t="s">
        <v>826</v>
      </c>
      <c r="D593" s="507" t="s">
        <v>496</v>
      </c>
      <c r="E593" s="474" t="s">
        <v>498</v>
      </c>
      <c r="F593" s="471">
        <v>11800</v>
      </c>
      <c r="G593" s="471">
        <v>10600</v>
      </c>
      <c r="H593" s="471">
        <v>1200</v>
      </c>
      <c r="I593" s="471">
        <v>700</v>
      </c>
      <c r="J593" s="471">
        <v>500</v>
      </c>
      <c r="K593" s="475" t="s">
        <v>611</v>
      </c>
    </row>
    <row r="594" spans="1:11">
      <c r="A594" s="473" t="s">
        <v>322</v>
      </c>
      <c r="B594" s="507" t="s">
        <v>324</v>
      </c>
      <c r="C594" s="507" t="s">
        <v>826</v>
      </c>
      <c r="D594" s="507" t="s">
        <v>496</v>
      </c>
      <c r="E594" s="474" t="s">
        <v>499</v>
      </c>
      <c r="F594" s="471">
        <v>600</v>
      </c>
      <c r="G594" s="471">
        <v>400</v>
      </c>
      <c r="H594" s="471">
        <v>200</v>
      </c>
      <c r="I594" s="471">
        <v>100</v>
      </c>
      <c r="J594" s="471">
        <v>100</v>
      </c>
      <c r="K594" s="475" t="s">
        <v>611</v>
      </c>
    </row>
    <row r="595" spans="1:11">
      <c r="A595" s="473" t="s">
        <v>322</v>
      </c>
      <c r="B595" s="507" t="s">
        <v>324</v>
      </c>
      <c r="C595" s="507" t="s">
        <v>826</v>
      </c>
      <c r="D595" s="507" t="s">
        <v>500</v>
      </c>
      <c r="E595" s="474" t="s">
        <v>480</v>
      </c>
      <c r="F595" s="471">
        <v>200</v>
      </c>
      <c r="G595" s="471">
        <v>100</v>
      </c>
      <c r="H595" s="471">
        <v>200</v>
      </c>
      <c r="I595" s="471">
        <v>0</v>
      </c>
      <c r="J595" s="471">
        <v>100</v>
      </c>
      <c r="K595" s="475" t="s">
        <v>611</v>
      </c>
    </row>
    <row r="596" spans="1:11">
      <c r="A596" s="473" t="s">
        <v>322</v>
      </c>
      <c r="B596" s="507" t="s">
        <v>324</v>
      </c>
      <c r="C596" s="507" t="s">
        <v>826</v>
      </c>
      <c r="D596" s="507" t="s">
        <v>500</v>
      </c>
      <c r="E596" s="474" t="s">
        <v>497</v>
      </c>
      <c r="F596" s="475" t="s">
        <v>611</v>
      </c>
      <c r="G596" s="475" t="s">
        <v>611</v>
      </c>
      <c r="H596" s="475" t="s">
        <v>611</v>
      </c>
      <c r="I596" s="475" t="s">
        <v>611</v>
      </c>
      <c r="J596" s="475" t="s">
        <v>611</v>
      </c>
      <c r="K596" s="475" t="s">
        <v>611</v>
      </c>
    </row>
    <row r="597" spans="1:11">
      <c r="A597" s="473" t="s">
        <v>322</v>
      </c>
      <c r="B597" s="507" t="s">
        <v>324</v>
      </c>
      <c r="C597" s="507" t="s">
        <v>826</v>
      </c>
      <c r="D597" s="507" t="s">
        <v>500</v>
      </c>
      <c r="E597" s="474" t="s">
        <v>498</v>
      </c>
      <c r="F597" s="471">
        <v>200</v>
      </c>
      <c r="G597" s="471">
        <v>100</v>
      </c>
      <c r="H597" s="471">
        <v>200</v>
      </c>
      <c r="I597" s="471">
        <v>0</v>
      </c>
      <c r="J597" s="471">
        <v>100</v>
      </c>
      <c r="K597" s="475" t="s">
        <v>611</v>
      </c>
    </row>
    <row r="598" spans="1:11">
      <c r="A598" s="473" t="s">
        <v>322</v>
      </c>
      <c r="B598" s="507" t="s">
        <v>324</v>
      </c>
      <c r="C598" s="507" t="s">
        <v>826</v>
      </c>
      <c r="D598" s="507" t="s">
        <v>500</v>
      </c>
      <c r="E598" s="474" t="s">
        <v>499</v>
      </c>
      <c r="F598" s="475" t="s">
        <v>611</v>
      </c>
      <c r="G598" s="475" t="s">
        <v>611</v>
      </c>
      <c r="H598" s="475" t="s">
        <v>611</v>
      </c>
      <c r="I598" s="475" t="s">
        <v>611</v>
      </c>
      <c r="J598" s="475" t="s">
        <v>611</v>
      </c>
      <c r="K598" s="475" t="s">
        <v>611</v>
      </c>
    </row>
    <row r="599" spans="1:11">
      <c r="A599" s="473" t="s">
        <v>322</v>
      </c>
      <c r="B599" s="507" t="s">
        <v>324</v>
      </c>
      <c r="C599" s="628" t="s">
        <v>826</v>
      </c>
      <c r="D599" s="628" t="s">
        <v>501</v>
      </c>
      <c r="E599" s="629" t="s">
        <v>480</v>
      </c>
      <c r="F599" s="471">
        <v>13900</v>
      </c>
      <c r="G599" s="471">
        <v>1200</v>
      </c>
      <c r="H599" s="471">
        <v>12700</v>
      </c>
      <c r="I599" s="471">
        <v>10400</v>
      </c>
      <c r="J599" s="471">
        <v>2300</v>
      </c>
      <c r="K599" s="475" t="s">
        <v>611</v>
      </c>
    </row>
    <row r="600" spans="1:11">
      <c r="A600" s="473" t="s">
        <v>322</v>
      </c>
      <c r="B600" s="507" t="s">
        <v>324</v>
      </c>
      <c r="C600" s="628" t="s">
        <v>826</v>
      </c>
      <c r="D600" s="628" t="s">
        <v>501</v>
      </c>
      <c r="E600" s="629" t="s">
        <v>497</v>
      </c>
      <c r="F600" s="475" t="s">
        <v>611</v>
      </c>
      <c r="G600" s="475" t="s">
        <v>611</v>
      </c>
      <c r="H600" s="475" t="s">
        <v>611</v>
      </c>
      <c r="I600" s="475" t="s">
        <v>611</v>
      </c>
      <c r="J600" s="475" t="s">
        <v>611</v>
      </c>
      <c r="K600" s="475" t="s">
        <v>611</v>
      </c>
    </row>
    <row r="601" spans="1:11">
      <c r="A601" s="473" t="s">
        <v>322</v>
      </c>
      <c r="B601" s="507" t="s">
        <v>324</v>
      </c>
      <c r="C601" s="628" t="s">
        <v>826</v>
      </c>
      <c r="D601" s="628" t="s">
        <v>501</v>
      </c>
      <c r="E601" s="629" t="s">
        <v>498</v>
      </c>
      <c r="F601" s="471">
        <v>2500</v>
      </c>
      <c r="G601" s="471">
        <v>1000</v>
      </c>
      <c r="H601" s="471">
        <v>1600</v>
      </c>
      <c r="I601" s="471">
        <v>600</v>
      </c>
      <c r="J601" s="471">
        <v>900</v>
      </c>
      <c r="K601" s="475" t="s">
        <v>611</v>
      </c>
    </row>
    <row r="602" spans="1:11">
      <c r="A602" s="473" t="s">
        <v>322</v>
      </c>
      <c r="B602" s="507" t="s">
        <v>324</v>
      </c>
      <c r="C602" s="628" t="s">
        <v>826</v>
      </c>
      <c r="D602" s="628" t="s">
        <v>501</v>
      </c>
      <c r="E602" s="629" t="s">
        <v>502</v>
      </c>
      <c r="F602" s="471">
        <v>3300</v>
      </c>
      <c r="G602" s="471">
        <v>200</v>
      </c>
      <c r="H602" s="471">
        <v>3100</v>
      </c>
      <c r="I602" s="471">
        <v>2000</v>
      </c>
      <c r="J602" s="471">
        <v>1100</v>
      </c>
      <c r="K602" s="475" t="s">
        <v>611</v>
      </c>
    </row>
    <row r="603" spans="1:11">
      <c r="A603" s="473" t="s">
        <v>322</v>
      </c>
      <c r="B603" s="507" t="s">
        <v>324</v>
      </c>
      <c r="C603" s="628" t="s">
        <v>826</v>
      </c>
      <c r="D603" s="628" t="s">
        <v>501</v>
      </c>
      <c r="E603" s="629" t="s">
        <v>503</v>
      </c>
      <c r="F603" s="471">
        <v>1100</v>
      </c>
      <c r="G603" s="475" t="s">
        <v>611</v>
      </c>
      <c r="H603" s="471">
        <v>1100</v>
      </c>
      <c r="I603" s="471">
        <v>800</v>
      </c>
      <c r="J603" s="471">
        <v>300</v>
      </c>
      <c r="K603" s="475" t="s">
        <v>611</v>
      </c>
    </row>
    <row r="604" spans="1:11">
      <c r="A604" s="473" t="s">
        <v>322</v>
      </c>
      <c r="B604" s="507" t="s">
        <v>324</v>
      </c>
      <c r="C604" s="628" t="s">
        <v>826</v>
      </c>
      <c r="D604" s="628" t="s">
        <v>501</v>
      </c>
      <c r="E604" s="629" t="s">
        <v>504</v>
      </c>
      <c r="F604" s="471">
        <v>1200</v>
      </c>
      <c r="G604" s="475" t="s">
        <v>611</v>
      </c>
      <c r="H604" s="471">
        <v>1200</v>
      </c>
      <c r="I604" s="471">
        <v>1200</v>
      </c>
      <c r="J604" s="475" t="s">
        <v>611</v>
      </c>
      <c r="K604" s="475" t="s">
        <v>611</v>
      </c>
    </row>
    <row r="605" spans="1:11">
      <c r="A605" s="473" t="s">
        <v>322</v>
      </c>
      <c r="B605" s="507" t="s">
        <v>324</v>
      </c>
      <c r="C605" s="628" t="s">
        <v>826</v>
      </c>
      <c r="D605" s="628" t="s">
        <v>501</v>
      </c>
      <c r="E605" s="629" t="s">
        <v>505</v>
      </c>
      <c r="F605" s="471">
        <v>800</v>
      </c>
      <c r="G605" s="475" t="s">
        <v>611</v>
      </c>
      <c r="H605" s="471">
        <v>800</v>
      </c>
      <c r="I605" s="471">
        <v>800</v>
      </c>
      <c r="J605" s="471">
        <v>0</v>
      </c>
      <c r="K605" s="475" t="s">
        <v>611</v>
      </c>
    </row>
    <row r="606" spans="1:11">
      <c r="A606" s="473" t="s">
        <v>322</v>
      </c>
      <c r="B606" s="507" t="s">
        <v>324</v>
      </c>
      <c r="C606" s="628" t="s">
        <v>826</v>
      </c>
      <c r="D606" s="628" t="s">
        <v>501</v>
      </c>
      <c r="E606" s="629" t="s">
        <v>506</v>
      </c>
      <c r="F606" s="471">
        <v>2100</v>
      </c>
      <c r="G606" s="475" t="s">
        <v>611</v>
      </c>
      <c r="H606" s="471">
        <v>2100</v>
      </c>
      <c r="I606" s="471">
        <v>2100</v>
      </c>
      <c r="J606" s="475" t="s">
        <v>611</v>
      </c>
      <c r="K606" s="475" t="s">
        <v>611</v>
      </c>
    </row>
    <row r="607" spans="1:11">
      <c r="A607" s="473" t="s">
        <v>322</v>
      </c>
      <c r="B607" s="507" t="s">
        <v>324</v>
      </c>
      <c r="C607" s="628" t="s">
        <v>826</v>
      </c>
      <c r="D607" s="628" t="s">
        <v>501</v>
      </c>
      <c r="E607" s="629" t="s">
        <v>507</v>
      </c>
      <c r="F607" s="471">
        <v>2500</v>
      </c>
      <c r="G607" s="475" t="s">
        <v>611</v>
      </c>
      <c r="H607" s="471">
        <v>2500</v>
      </c>
      <c r="I607" s="471">
        <v>2500</v>
      </c>
      <c r="J607" s="475" t="s">
        <v>611</v>
      </c>
      <c r="K607" s="475" t="s">
        <v>611</v>
      </c>
    </row>
    <row r="608" spans="1:11">
      <c r="A608" s="473" t="s">
        <v>322</v>
      </c>
      <c r="B608" s="507" t="s">
        <v>324</v>
      </c>
      <c r="C608" s="628" t="s">
        <v>826</v>
      </c>
      <c r="D608" s="628" t="s">
        <v>501</v>
      </c>
      <c r="E608" s="629" t="s">
        <v>508</v>
      </c>
      <c r="F608" s="471">
        <v>500</v>
      </c>
      <c r="G608" s="475" t="s">
        <v>611</v>
      </c>
      <c r="H608" s="471">
        <v>500</v>
      </c>
      <c r="I608" s="471">
        <v>500</v>
      </c>
      <c r="J608" s="475" t="s">
        <v>611</v>
      </c>
      <c r="K608" s="475" t="s">
        <v>611</v>
      </c>
    </row>
    <row r="609" spans="1:11">
      <c r="A609" s="473" t="s">
        <v>322</v>
      </c>
      <c r="B609" s="507" t="s">
        <v>324</v>
      </c>
      <c r="C609" s="507" t="s">
        <v>826</v>
      </c>
      <c r="D609" s="507" t="s">
        <v>509</v>
      </c>
      <c r="E609" s="474" t="s">
        <v>480</v>
      </c>
      <c r="F609" s="475" t="s">
        <v>611</v>
      </c>
      <c r="G609" s="475" t="s">
        <v>611</v>
      </c>
      <c r="H609" s="475" t="s">
        <v>611</v>
      </c>
      <c r="I609" s="475" t="s">
        <v>611</v>
      </c>
      <c r="J609" s="475" t="s">
        <v>611</v>
      </c>
      <c r="K609" s="475" t="s">
        <v>611</v>
      </c>
    </row>
    <row r="610" spans="1:11">
      <c r="A610" s="473" t="s">
        <v>322</v>
      </c>
      <c r="B610" s="507" t="s">
        <v>324</v>
      </c>
      <c r="C610" s="507" t="s">
        <v>827</v>
      </c>
      <c r="D610" s="507" t="s">
        <v>304</v>
      </c>
      <c r="E610" s="474" t="s">
        <v>480</v>
      </c>
      <c r="F610" s="471">
        <v>17000</v>
      </c>
      <c r="G610" s="471">
        <v>8100</v>
      </c>
      <c r="H610" s="471">
        <v>8900</v>
      </c>
      <c r="I610" s="471">
        <v>6800</v>
      </c>
      <c r="J610" s="471">
        <v>2000</v>
      </c>
      <c r="K610" s="471">
        <v>0</v>
      </c>
    </row>
    <row r="611" spans="1:11">
      <c r="A611" s="473" t="s">
        <v>322</v>
      </c>
      <c r="B611" s="507" t="s">
        <v>324</v>
      </c>
      <c r="C611" s="507" t="s">
        <v>827</v>
      </c>
      <c r="D611" s="507" t="s">
        <v>496</v>
      </c>
      <c r="E611" s="474" t="s">
        <v>480</v>
      </c>
      <c r="F611" s="471">
        <v>7800</v>
      </c>
      <c r="G611" s="471">
        <v>6700</v>
      </c>
      <c r="H611" s="471">
        <v>1100</v>
      </c>
      <c r="I611" s="471">
        <v>400</v>
      </c>
      <c r="J611" s="471">
        <v>700</v>
      </c>
      <c r="K611" s="475" t="s">
        <v>611</v>
      </c>
    </row>
    <row r="612" spans="1:11">
      <c r="A612" s="473" t="s">
        <v>322</v>
      </c>
      <c r="B612" s="507" t="s">
        <v>324</v>
      </c>
      <c r="C612" s="507" t="s">
        <v>827</v>
      </c>
      <c r="D612" s="507" t="s">
        <v>496</v>
      </c>
      <c r="E612" s="474" t="s">
        <v>497</v>
      </c>
      <c r="F612" s="471">
        <v>400</v>
      </c>
      <c r="G612" s="471">
        <v>300</v>
      </c>
      <c r="H612" s="471">
        <v>0</v>
      </c>
      <c r="I612" s="471">
        <v>0</v>
      </c>
      <c r="J612" s="475" t="s">
        <v>611</v>
      </c>
      <c r="K612" s="475" t="s">
        <v>611</v>
      </c>
    </row>
    <row r="613" spans="1:11">
      <c r="A613" s="473" t="s">
        <v>322</v>
      </c>
      <c r="B613" s="507" t="s">
        <v>324</v>
      </c>
      <c r="C613" s="507" t="s">
        <v>827</v>
      </c>
      <c r="D613" s="507" t="s">
        <v>496</v>
      </c>
      <c r="E613" s="474" t="s">
        <v>498</v>
      </c>
      <c r="F613" s="471">
        <v>6800</v>
      </c>
      <c r="G613" s="471">
        <v>5800</v>
      </c>
      <c r="H613" s="471">
        <v>1000</v>
      </c>
      <c r="I613" s="471">
        <v>400</v>
      </c>
      <c r="J613" s="471">
        <v>600</v>
      </c>
      <c r="K613" s="475" t="s">
        <v>611</v>
      </c>
    </row>
    <row r="614" spans="1:11">
      <c r="A614" s="473" t="s">
        <v>322</v>
      </c>
      <c r="B614" s="507" t="s">
        <v>324</v>
      </c>
      <c r="C614" s="507" t="s">
        <v>827</v>
      </c>
      <c r="D614" s="507" t="s">
        <v>496</v>
      </c>
      <c r="E614" s="474" t="s">
        <v>499</v>
      </c>
      <c r="F614" s="471">
        <v>700</v>
      </c>
      <c r="G614" s="471">
        <v>600</v>
      </c>
      <c r="H614" s="471">
        <v>100</v>
      </c>
      <c r="I614" s="471">
        <v>0</v>
      </c>
      <c r="J614" s="471">
        <v>100</v>
      </c>
      <c r="K614" s="475" t="s">
        <v>611</v>
      </c>
    </row>
    <row r="615" spans="1:11">
      <c r="A615" s="473" t="s">
        <v>322</v>
      </c>
      <c r="B615" s="507" t="s">
        <v>324</v>
      </c>
      <c r="C615" s="507" t="s">
        <v>827</v>
      </c>
      <c r="D615" s="507" t="s">
        <v>500</v>
      </c>
      <c r="E615" s="474" t="s">
        <v>480</v>
      </c>
      <c r="F615" s="471">
        <v>400</v>
      </c>
      <c r="G615" s="471">
        <v>300</v>
      </c>
      <c r="H615" s="471">
        <v>100</v>
      </c>
      <c r="I615" s="471">
        <v>100</v>
      </c>
      <c r="J615" s="475" t="s">
        <v>611</v>
      </c>
      <c r="K615" s="475" t="s">
        <v>611</v>
      </c>
    </row>
    <row r="616" spans="1:11">
      <c r="A616" s="473" t="s">
        <v>322</v>
      </c>
      <c r="B616" s="507" t="s">
        <v>324</v>
      </c>
      <c r="C616" s="507" t="s">
        <v>827</v>
      </c>
      <c r="D616" s="507" t="s">
        <v>500</v>
      </c>
      <c r="E616" s="474" t="s">
        <v>497</v>
      </c>
      <c r="F616" s="475" t="s">
        <v>611</v>
      </c>
      <c r="G616" s="475" t="s">
        <v>611</v>
      </c>
      <c r="H616" s="475" t="s">
        <v>611</v>
      </c>
      <c r="I616" s="475" t="s">
        <v>611</v>
      </c>
      <c r="J616" s="475" t="s">
        <v>611</v>
      </c>
      <c r="K616" s="475" t="s">
        <v>611</v>
      </c>
    </row>
    <row r="617" spans="1:11">
      <c r="A617" s="473" t="s">
        <v>322</v>
      </c>
      <c r="B617" s="507" t="s">
        <v>324</v>
      </c>
      <c r="C617" s="507" t="s">
        <v>827</v>
      </c>
      <c r="D617" s="507" t="s">
        <v>500</v>
      </c>
      <c r="E617" s="474" t="s">
        <v>498</v>
      </c>
      <c r="F617" s="471">
        <v>300</v>
      </c>
      <c r="G617" s="471">
        <v>300</v>
      </c>
      <c r="H617" s="471">
        <v>100</v>
      </c>
      <c r="I617" s="471">
        <v>100</v>
      </c>
      <c r="J617" s="475" t="s">
        <v>611</v>
      </c>
      <c r="K617" s="475" t="s">
        <v>611</v>
      </c>
    </row>
    <row r="618" spans="1:11">
      <c r="A618" s="473" t="s">
        <v>322</v>
      </c>
      <c r="B618" s="507" t="s">
        <v>324</v>
      </c>
      <c r="C618" s="507" t="s">
        <v>827</v>
      </c>
      <c r="D618" s="507" t="s">
        <v>500</v>
      </c>
      <c r="E618" s="474" t="s">
        <v>499</v>
      </c>
      <c r="F618" s="471">
        <v>0</v>
      </c>
      <c r="G618" s="475" t="s">
        <v>611</v>
      </c>
      <c r="H618" s="471">
        <v>0</v>
      </c>
      <c r="I618" s="471">
        <v>0</v>
      </c>
      <c r="J618" s="475" t="s">
        <v>611</v>
      </c>
      <c r="K618" s="475" t="s">
        <v>611</v>
      </c>
    </row>
    <row r="619" spans="1:11">
      <c r="A619" s="473" t="s">
        <v>322</v>
      </c>
      <c r="B619" s="507" t="s">
        <v>324</v>
      </c>
      <c r="C619" s="628" t="s">
        <v>827</v>
      </c>
      <c r="D619" s="628" t="s">
        <v>501</v>
      </c>
      <c r="E619" s="629" t="s">
        <v>480</v>
      </c>
      <c r="F619" s="471">
        <v>8800</v>
      </c>
      <c r="G619" s="471">
        <v>1100</v>
      </c>
      <c r="H619" s="471">
        <v>7700</v>
      </c>
      <c r="I619" s="471">
        <v>6300</v>
      </c>
      <c r="J619" s="471">
        <v>1400</v>
      </c>
      <c r="K619" s="471">
        <v>0</v>
      </c>
    </row>
    <row r="620" spans="1:11">
      <c r="A620" s="473" t="s">
        <v>322</v>
      </c>
      <c r="B620" s="507" t="s">
        <v>324</v>
      </c>
      <c r="C620" s="628" t="s">
        <v>827</v>
      </c>
      <c r="D620" s="628" t="s">
        <v>501</v>
      </c>
      <c r="E620" s="629" t="s">
        <v>497</v>
      </c>
      <c r="F620" s="475" t="s">
        <v>611</v>
      </c>
      <c r="G620" s="475" t="s">
        <v>611</v>
      </c>
      <c r="H620" s="475" t="s">
        <v>611</v>
      </c>
      <c r="I620" s="475" t="s">
        <v>611</v>
      </c>
      <c r="J620" s="475" t="s">
        <v>611</v>
      </c>
      <c r="K620" s="475" t="s">
        <v>611</v>
      </c>
    </row>
    <row r="621" spans="1:11">
      <c r="A621" s="473" t="s">
        <v>322</v>
      </c>
      <c r="B621" s="507" t="s">
        <v>324</v>
      </c>
      <c r="C621" s="628" t="s">
        <v>827</v>
      </c>
      <c r="D621" s="628" t="s">
        <v>501</v>
      </c>
      <c r="E621" s="629" t="s">
        <v>498</v>
      </c>
      <c r="F621" s="471">
        <v>1600</v>
      </c>
      <c r="G621" s="471">
        <v>600</v>
      </c>
      <c r="H621" s="471">
        <v>1000</v>
      </c>
      <c r="I621" s="471">
        <v>700</v>
      </c>
      <c r="J621" s="471">
        <v>300</v>
      </c>
      <c r="K621" s="471">
        <v>0</v>
      </c>
    </row>
    <row r="622" spans="1:11">
      <c r="A622" s="473" t="s">
        <v>322</v>
      </c>
      <c r="B622" s="507" t="s">
        <v>324</v>
      </c>
      <c r="C622" s="628" t="s">
        <v>827</v>
      </c>
      <c r="D622" s="628" t="s">
        <v>501</v>
      </c>
      <c r="E622" s="629" t="s">
        <v>502</v>
      </c>
      <c r="F622" s="471">
        <v>2900</v>
      </c>
      <c r="G622" s="471">
        <v>600</v>
      </c>
      <c r="H622" s="471">
        <v>2300</v>
      </c>
      <c r="I622" s="471">
        <v>1300</v>
      </c>
      <c r="J622" s="471">
        <v>1000</v>
      </c>
      <c r="K622" s="475" t="s">
        <v>611</v>
      </c>
    </row>
    <row r="623" spans="1:11">
      <c r="A623" s="473" t="s">
        <v>322</v>
      </c>
      <c r="B623" s="507" t="s">
        <v>324</v>
      </c>
      <c r="C623" s="628" t="s">
        <v>827</v>
      </c>
      <c r="D623" s="628" t="s">
        <v>501</v>
      </c>
      <c r="E623" s="629" t="s">
        <v>503</v>
      </c>
      <c r="F623" s="471">
        <v>600</v>
      </c>
      <c r="G623" s="475" t="s">
        <v>611</v>
      </c>
      <c r="H623" s="471">
        <v>600</v>
      </c>
      <c r="I623" s="471">
        <v>600</v>
      </c>
      <c r="J623" s="475" t="s">
        <v>611</v>
      </c>
      <c r="K623" s="475" t="s">
        <v>611</v>
      </c>
    </row>
    <row r="624" spans="1:11">
      <c r="A624" s="473" t="s">
        <v>322</v>
      </c>
      <c r="B624" s="507" t="s">
        <v>324</v>
      </c>
      <c r="C624" s="628" t="s">
        <v>827</v>
      </c>
      <c r="D624" s="628" t="s">
        <v>501</v>
      </c>
      <c r="E624" s="629" t="s">
        <v>504</v>
      </c>
      <c r="F624" s="471">
        <v>400</v>
      </c>
      <c r="G624" s="475" t="s">
        <v>611</v>
      </c>
      <c r="H624" s="471">
        <v>400</v>
      </c>
      <c r="I624" s="471">
        <v>400</v>
      </c>
      <c r="J624" s="475" t="s">
        <v>611</v>
      </c>
      <c r="K624" s="475" t="s">
        <v>611</v>
      </c>
    </row>
    <row r="625" spans="1:11">
      <c r="A625" s="473" t="s">
        <v>322</v>
      </c>
      <c r="B625" s="507" t="s">
        <v>324</v>
      </c>
      <c r="C625" s="628" t="s">
        <v>827</v>
      </c>
      <c r="D625" s="628" t="s">
        <v>501</v>
      </c>
      <c r="E625" s="629" t="s">
        <v>505</v>
      </c>
      <c r="F625" s="471">
        <v>300</v>
      </c>
      <c r="G625" s="475" t="s">
        <v>611</v>
      </c>
      <c r="H625" s="471">
        <v>300</v>
      </c>
      <c r="I625" s="471">
        <v>300</v>
      </c>
      <c r="J625" s="475" t="s">
        <v>611</v>
      </c>
      <c r="K625" s="475" t="s">
        <v>611</v>
      </c>
    </row>
    <row r="626" spans="1:11">
      <c r="A626" s="473" t="s">
        <v>322</v>
      </c>
      <c r="B626" s="507" t="s">
        <v>324</v>
      </c>
      <c r="C626" s="628" t="s">
        <v>827</v>
      </c>
      <c r="D626" s="628" t="s">
        <v>501</v>
      </c>
      <c r="E626" s="629" t="s">
        <v>506</v>
      </c>
      <c r="F626" s="471">
        <v>1300</v>
      </c>
      <c r="G626" s="475" t="s">
        <v>611</v>
      </c>
      <c r="H626" s="471">
        <v>1300</v>
      </c>
      <c r="I626" s="471">
        <v>1300</v>
      </c>
      <c r="J626" s="475" t="s">
        <v>611</v>
      </c>
      <c r="K626" s="475" t="s">
        <v>611</v>
      </c>
    </row>
    <row r="627" spans="1:11">
      <c r="A627" s="473" t="s">
        <v>322</v>
      </c>
      <c r="B627" s="507" t="s">
        <v>324</v>
      </c>
      <c r="C627" s="628" t="s">
        <v>827</v>
      </c>
      <c r="D627" s="628" t="s">
        <v>501</v>
      </c>
      <c r="E627" s="629" t="s">
        <v>507</v>
      </c>
      <c r="F627" s="471">
        <v>1100</v>
      </c>
      <c r="G627" s="475" t="s">
        <v>611</v>
      </c>
      <c r="H627" s="471">
        <v>1100</v>
      </c>
      <c r="I627" s="471">
        <v>1100</v>
      </c>
      <c r="J627" s="475" t="s">
        <v>611</v>
      </c>
      <c r="K627" s="475" t="s">
        <v>611</v>
      </c>
    </row>
    <row r="628" spans="1:11">
      <c r="A628" s="473" t="s">
        <v>322</v>
      </c>
      <c r="B628" s="507" t="s">
        <v>324</v>
      </c>
      <c r="C628" s="628" t="s">
        <v>827</v>
      </c>
      <c r="D628" s="628" t="s">
        <v>501</v>
      </c>
      <c r="E628" s="629" t="s">
        <v>508</v>
      </c>
      <c r="F628" s="471">
        <v>700</v>
      </c>
      <c r="G628" s="475" t="s">
        <v>611</v>
      </c>
      <c r="H628" s="471">
        <v>700</v>
      </c>
      <c r="I628" s="471">
        <v>700</v>
      </c>
      <c r="J628" s="475" t="s">
        <v>611</v>
      </c>
      <c r="K628" s="475" t="s">
        <v>611</v>
      </c>
    </row>
    <row r="629" spans="1:11">
      <c r="A629" s="473" t="s">
        <v>322</v>
      </c>
      <c r="B629" s="507" t="s">
        <v>324</v>
      </c>
      <c r="C629" s="507" t="s">
        <v>827</v>
      </c>
      <c r="D629" s="507" t="s">
        <v>509</v>
      </c>
      <c r="E629" s="474" t="s">
        <v>480</v>
      </c>
      <c r="F629" s="471">
        <v>0</v>
      </c>
      <c r="G629" s="471">
        <v>0</v>
      </c>
      <c r="H629" s="475" t="s">
        <v>611</v>
      </c>
      <c r="I629" s="475" t="s">
        <v>611</v>
      </c>
      <c r="J629" s="475" t="s">
        <v>611</v>
      </c>
      <c r="K629" s="475" t="s">
        <v>611</v>
      </c>
    </row>
    <row r="630" spans="1:11">
      <c r="A630" s="473" t="s">
        <v>322</v>
      </c>
      <c r="B630" s="507" t="s">
        <v>324</v>
      </c>
      <c r="C630" s="507" t="s">
        <v>828</v>
      </c>
      <c r="D630" s="507" t="s">
        <v>304</v>
      </c>
      <c r="E630" s="474" t="s">
        <v>480</v>
      </c>
      <c r="F630" s="471">
        <v>138400</v>
      </c>
      <c r="G630" s="471">
        <v>83000</v>
      </c>
      <c r="H630" s="471">
        <v>55400</v>
      </c>
      <c r="I630" s="471">
        <v>40700</v>
      </c>
      <c r="J630" s="471">
        <v>14300</v>
      </c>
      <c r="K630" s="471">
        <v>400</v>
      </c>
    </row>
    <row r="631" spans="1:11">
      <c r="A631" s="473" t="s">
        <v>322</v>
      </c>
      <c r="B631" s="507" t="s">
        <v>324</v>
      </c>
      <c r="C631" s="507" t="s">
        <v>828</v>
      </c>
      <c r="D631" s="507" t="s">
        <v>496</v>
      </c>
      <c r="E631" s="474" t="s">
        <v>480</v>
      </c>
      <c r="F631" s="471">
        <v>64400</v>
      </c>
      <c r="G631" s="471">
        <v>57600</v>
      </c>
      <c r="H631" s="471">
        <v>6800</v>
      </c>
      <c r="I631" s="471">
        <v>3900</v>
      </c>
      <c r="J631" s="471">
        <v>2700</v>
      </c>
      <c r="K631" s="471">
        <v>200</v>
      </c>
    </row>
    <row r="632" spans="1:11">
      <c r="A632" s="473" t="s">
        <v>322</v>
      </c>
      <c r="B632" s="507" t="s">
        <v>324</v>
      </c>
      <c r="C632" s="507" t="s">
        <v>828</v>
      </c>
      <c r="D632" s="507" t="s">
        <v>496</v>
      </c>
      <c r="E632" s="474" t="s">
        <v>497</v>
      </c>
      <c r="F632" s="471">
        <v>2700</v>
      </c>
      <c r="G632" s="471">
        <v>2600</v>
      </c>
      <c r="H632" s="471">
        <v>200</v>
      </c>
      <c r="I632" s="471">
        <v>100</v>
      </c>
      <c r="J632" s="471">
        <v>0</v>
      </c>
      <c r="K632" s="475" t="s">
        <v>611</v>
      </c>
    </row>
    <row r="633" spans="1:11">
      <c r="A633" s="473" t="s">
        <v>322</v>
      </c>
      <c r="B633" s="507" t="s">
        <v>324</v>
      </c>
      <c r="C633" s="507" t="s">
        <v>828</v>
      </c>
      <c r="D633" s="507" t="s">
        <v>496</v>
      </c>
      <c r="E633" s="474" t="s">
        <v>498</v>
      </c>
      <c r="F633" s="471">
        <v>55800</v>
      </c>
      <c r="G633" s="471">
        <v>50600</v>
      </c>
      <c r="H633" s="471">
        <v>5200</v>
      </c>
      <c r="I633" s="471">
        <v>3000</v>
      </c>
      <c r="J633" s="471">
        <v>2000</v>
      </c>
      <c r="K633" s="471">
        <v>200</v>
      </c>
    </row>
    <row r="634" spans="1:11">
      <c r="A634" s="473" t="s">
        <v>322</v>
      </c>
      <c r="B634" s="507" t="s">
        <v>324</v>
      </c>
      <c r="C634" s="507" t="s">
        <v>828</v>
      </c>
      <c r="D634" s="507" t="s">
        <v>496</v>
      </c>
      <c r="E634" s="474" t="s">
        <v>499</v>
      </c>
      <c r="F634" s="471">
        <v>5900</v>
      </c>
      <c r="G634" s="471">
        <v>4400</v>
      </c>
      <c r="H634" s="471">
        <v>1500</v>
      </c>
      <c r="I634" s="471">
        <v>800</v>
      </c>
      <c r="J634" s="471">
        <v>700</v>
      </c>
      <c r="K634" s="475" t="s">
        <v>611</v>
      </c>
    </row>
    <row r="635" spans="1:11">
      <c r="A635" s="473" t="s">
        <v>322</v>
      </c>
      <c r="B635" s="507" t="s">
        <v>324</v>
      </c>
      <c r="C635" s="507" t="s">
        <v>828</v>
      </c>
      <c r="D635" s="507" t="s">
        <v>500</v>
      </c>
      <c r="E635" s="474" t="s">
        <v>480</v>
      </c>
      <c r="F635" s="471">
        <v>15300</v>
      </c>
      <c r="G635" s="471">
        <v>9900</v>
      </c>
      <c r="H635" s="471">
        <v>5400</v>
      </c>
      <c r="I635" s="471">
        <v>2700</v>
      </c>
      <c r="J635" s="471">
        <v>2700</v>
      </c>
      <c r="K635" s="471">
        <v>0</v>
      </c>
    </row>
    <row r="636" spans="1:11">
      <c r="A636" s="473" t="s">
        <v>322</v>
      </c>
      <c r="B636" s="507" t="s">
        <v>324</v>
      </c>
      <c r="C636" s="507" t="s">
        <v>828</v>
      </c>
      <c r="D636" s="507" t="s">
        <v>500</v>
      </c>
      <c r="E636" s="474" t="s">
        <v>497</v>
      </c>
      <c r="F636" s="471">
        <v>2500</v>
      </c>
      <c r="G636" s="471">
        <v>2200</v>
      </c>
      <c r="H636" s="471">
        <v>300</v>
      </c>
      <c r="I636" s="471">
        <v>0</v>
      </c>
      <c r="J636" s="471">
        <v>200</v>
      </c>
      <c r="K636" s="475" t="s">
        <v>611</v>
      </c>
    </row>
    <row r="637" spans="1:11">
      <c r="A637" s="473" t="s">
        <v>322</v>
      </c>
      <c r="B637" s="507" t="s">
        <v>324</v>
      </c>
      <c r="C637" s="507" t="s">
        <v>828</v>
      </c>
      <c r="D637" s="507" t="s">
        <v>500</v>
      </c>
      <c r="E637" s="474" t="s">
        <v>498</v>
      </c>
      <c r="F637" s="471">
        <v>12400</v>
      </c>
      <c r="G637" s="471">
        <v>7500</v>
      </c>
      <c r="H637" s="471">
        <v>4800</v>
      </c>
      <c r="I637" s="471">
        <v>2500</v>
      </c>
      <c r="J637" s="471">
        <v>2300</v>
      </c>
      <c r="K637" s="471">
        <v>0</v>
      </c>
    </row>
    <row r="638" spans="1:11">
      <c r="A638" s="473" t="s">
        <v>322</v>
      </c>
      <c r="B638" s="507" t="s">
        <v>324</v>
      </c>
      <c r="C638" s="507" t="s">
        <v>828</v>
      </c>
      <c r="D638" s="507" t="s">
        <v>500</v>
      </c>
      <c r="E638" s="474" t="s">
        <v>499</v>
      </c>
      <c r="F638" s="471">
        <v>400</v>
      </c>
      <c r="G638" s="471">
        <v>200</v>
      </c>
      <c r="H638" s="471">
        <v>300</v>
      </c>
      <c r="I638" s="471">
        <v>200</v>
      </c>
      <c r="J638" s="471">
        <v>100</v>
      </c>
      <c r="K638" s="475" t="s">
        <v>611</v>
      </c>
    </row>
    <row r="639" spans="1:11">
      <c r="A639" s="473" t="s">
        <v>322</v>
      </c>
      <c r="B639" s="507" t="s">
        <v>324</v>
      </c>
      <c r="C639" s="507" t="s">
        <v>828</v>
      </c>
      <c r="D639" s="507" t="s">
        <v>501</v>
      </c>
      <c r="E639" s="474" t="s">
        <v>480</v>
      </c>
      <c r="F639" s="471">
        <v>57900</v>
      </c>
      <c r="G639" s="471">
        <v>15100</v>
      </c>
      <c r="H639" s="471">
        <v>42800</v>
      </c>
      <c r="I639" s="471">
        <v>34000</v>
      </c>
      <c r="J639" s="471">
        <v>8600</v>
      </c>
      <c r="K639" s="471">
        <v>200</v>
      </c>
    </row>
    <row r="640" spans="1:11">
      <c r="A640" s="473" t="s">
        <v>322</v>
      </c>
      <c r="B640" s="507" t="s">
        <v>324</v>
      </c>
      <c r="C640" s="507" t="s">
        <v>828</v>
      </c>
      <c r="D640" s="507" t="s">
        <v>501</v>
      </c>
      <c r="E640" s="474" t="s">
        <v>497</v>
      </c>
      <c r="F640" s="471">
        <v>100</v>
      </c>
      <c r="G640" s="475" t="s">
        <v>611</v>
      </c>
      <c r="H640" s="471">
        <v>100</v>
      </c>
      <c r="I640" s="471">
        <v>100</v>
      </c>
      <c r="J640" s="475" t="s">
        <v>611</v>
      </c>
      <c r="K640" s="475" t="s">
        <v>611</v>
      </c>
    </row>
    <row r="641" spans="1:11">
      <c r="A641" s="473" t="s">
        <v>322</v>
      </c>
      <c r="B641" s="507" t="s">
        <v>324</v>
      </c>
      <c r="C641" s="507" t="s">
        <v>828</v>
      </c>
      <c r="D641" s="507" t="s">
        <v>501</v>
      </c>
      <c r="E641" s="474" t="s">
        <v>498</v>
      </c>
      <c r="F641" s="471">
        <v>28100</v>
      </c>
      <c r="G641" s="471">
        <v>13500</v>
      </c>
      <c r="H641" s="471">
        <v>14600</v>
      </c>
      <c r="I641" s="471">
        <v>7900</v>
      </c>
      <c r="J641" s="471">
        <v>6500</v>
      </c>
      <c r="K641" s="471">
        <v>200</v>
      </c>
    </row>
    <row r="642" spans="1:11">
      <c r="A642" s="473" t="s">
        <v>322</v>
      </c>
      <c r="B642" s="507" t="s">
        <v>324</v>
      </c>
      <c r="C642" s="507" t="s">
        <v>828</v>
      </c>
      <c r="D642" s="507" t="s">
        <v>501</v>
      </c>
      <c r="E642" s="474" t="s">
        <v>502</v>
      </c>
      <c r="F642" s="471">
        <v>12200</v>
      </c>
      <c r="G642" s="471">
        <v>1600</v>
      </c>
      <c r="H642" s="471">
        <v>10600</v>
      </c>
      <c r="I642" s="471">
        <v>8900</v>
      </c>
      <c r="J642" s="471">
        <v>1700</v>
      </c>
      <c r="K642" s="475" t="s">
        <v>611</v>
      </c>
    </row>
    <row r="643" spans="1:11">
      <c r="A643" s="473" t="s">
        <v>322</v>
      </c>
      <c r="B643" s="507" t="s">
        <v>324</v>
      </c>
      <c r="C643" s="507" t="s">
        <v>828</v>
      </c>
      <c r="D643" s="507" t="s">
        <v>501</v>
      </c>
      <c r="E643" s="474" t="s">
        <v>503</v>
      </c>
      <c r="F643" s="471">
        <v>5000</v>
      </c>
      <c r="G643" s="475" t="s">
        <v>611</v>
      </c>
      <c r="H643" s="471">
        <v>5000</v>
      </c>
      <c r="I643" s="471">
        <v>4600</v>
      </c>
      <c r="J643" s="471">
        <v>300</v>
      </c>
      <c r="K643" s="475" t="s">
        <v>611</v>
      </c>
    </row>
    <row r="644" spans="1:11">
      <c r="A644" s="473" t="s">
        <v>322</v>
      </c>
      <c r="B644" s="507" t="s">
        <v>324</v>
      </c>
      <c r="C644" s="507" t="s">
        <v>828</v>
      </c>
      <c r="D644" s="507" t="s">
        <v>501</v>
      </c>
      <c r="E644" s="474" t="s">
        <v>504</v>
      </c>
      <c r="F644" s="471">
        <v>6100</v>
      </c>
      <c r="G644" s="475" t="s">
        <v>611</v>
      </c>
      <c r="H644" s="471">
        <v>6100</v>
      </c>
      <c r="I644" s="471">
        <v>6000</v>
      </c>
      <c r="J644" s="471">
        <v>0</v>
      </c>
      <c r="K644" s="471">
        <v>0</v>
      </c>
    </row>
    <row r="645" spans="1:11">
      <c r="A645" s="473" t="s">
        <v>322</v>
      </c>
      <c r="B645" s="507" t="s">
        <v>324</v>
      </c>
      <c r="C645" s="507" t="s">
        <v>828</v>
      </c>
      <c r="D645" s="507" t="s">
        <v>501</v>
      </c>
      <c r="E645" s="474" t="s">
        <v>505</v>
      </c>
      <c r="F645" s="471">
        <v>1900</v>
      </c>
      <c r="G645" s="475" t="s">
        <v>611</v>
      </c>
      <c r="H645" s="471">
        <v>1900</v>
      </c>
      <c r="I645" s="471">
        <v>1900</v>
      </c>
      <c r="J645" s="475" t="s">
        <v>611</v>
      </c>
      <c r="K645" s="475" t="s">
        <v>611</v>
      </c>
    </row>
    <row r="646" spans="1:11">
      <c r="A646" s="473" t="s">
        <v>322</v>
      </c>
      <c r="B646" s="507" t="s">
        <v>324</v>
      </c>
      <c r="C646" s="507" t="s">
        <v>828</v>
      </c>
      <c r="D646" s="507" t="s">
        <v>501</v>
      </c>
      <c r="E646" s="474" t="s">
        <v>506</v>
      </c>
      <c r="F646" s="471">
        <v>2100</v>
      </c>
      <c r="G646" s="475" t="s">
        <v>611</v>
      </c>
      <c r="H646" s="471">
        <v>2100</v>
      </c>
      <c r="I646" s="471">
        <v>2100</v>
      </c>
      <c r="J646" s="475" t="s">
        <v>611</v>
      </c>
      <c r="K646" s="475" t="s">
        <v>611</v>
      </c>
    </row>
    <row r="647" spans="1:11">
      <c r="A647" s="473" t="s">
        <v>322</v>
      </c>
      <c r="B647" s="507" t="s">
        <v>324</v>
      </c>
      <c r="C647" s="507" t="s">
        <v>828</v>
      </c>
      <c r="D647" s="507" t="s">
        <v>501</v>
      </c>
      <c r="E647" s="474" t="s">
        <v>507</v>
      </c>
      <c r="F647" s="471">
        <v>2000</v>
      </c>
      <c r="G647" s="475" t="s">
        <v>611</v>
      </c>
      <c r="H647" s="471">
        <v>2000</v>
      </c>
      <c r="I647" s="471">
        <v>2000</v>
      </c>
      <c r="J647" s="475" t="s">
        <v>611</v>
      </c>
      <c r="K647" s="475" t="s">
        <v>611</v>
      </c>
    </row>
    <row r="648" spans="1:11">
      <c r="A648" s="473" t="s">
        <v>322</v>
      </c>
      <c r="B648" s="507" t="s">
        <v>324</v>
      </c>
      <c r="C648" s="507" t="s">
        <v>828</v>
      </c>
      <c r="D648" s="507" t="s">
        <v>501</v>
      </c>
      <c r="E648" s="474" t="s">
        <v>508</v>
      </c>
      <c r="F648" s="471">
        <v>400</v>
      </c>
      <c r="G648" s="475" t="s">
        <v>611</v>
      </c>
      <c r="H648" s="471">
        <v>400</v>
      </c>
      <c r="I648" s="471">
        <v>400</v>
      </c>
      <c r="J648" s="475" t="s">
        <v>611</v>
      </c>
      <c r="K648" s="475" t="s">
        <v>611</v>
      </c>
    </row>
    <row r="649" spans="1:11">
      <c r="A649" s="473" t="s">
        <v>322</v>
      </c>
      <c r="B649" s="507" t="s">
        <v>324</v>
      </c>
      <c r="C649" s="507" t="s">
        <v>828</v>
      </c>
      <c r="D649" s="507" t="s">
        <v>509</v>
      </c>
      <c r="E649" s="474" t="s">
        <v>480</v>
      </c>
      <c r="F649" s="471">
        <v>900</v>
      </c>
      <c r="G649" s="471">
        <v>400</v>
      </c>
      <c r="H649" s="471">
        <v>400</v>
      </c>
      <c r="I649" s="471">
        <v>200</v>
      </c>
      <c r="J649" s="471">
        <v>300</v>
      </c>
      <c r="K649" s="475" t="s">
        <v>611</v>
      </c>
    </row>
    <row r="650" spans="1:11">
      <c r="A650" s="473" t="s">
        <v>325</v>
      </c>
      <c r="B650" s="507" t="s">
        <v>326</v>
      </c>
      <c r="C650" s="507" t="s">
        <v>480</v>
      </c>
      <c r="D650" s="507" t="s">
        <v>304</v>
      </c>
      <c r="E650" s="474" t="s">
        <v>480</v>
      </c>
      <c r="F650" s="471">
        <v>730600</v>
      </c>
      <c r="G650" s="471">
        <v>238200</v>
      </c>
      <c r="H650" s="471">
        <v>492400</v>
      </c>
      <c r="I650" s="471">
        <v>441500</v>
      </c>
      <c r="J650" s="471">
        <v>50300</v>
      </c>
      <c r="K650" s="471">
        <v>600</v>
      </c>
    </row>
    <row r="651" spans="1:11">
      <c r="A651" s="473" t="s">
        <v>325</v>
      </c>
      <c r="B651" s="507" t="s">
        <v>326</v>
      </c>
      <c r="C651" s="507" t="s">
        <v>480</v>
      </c>
      <c r="D651" s="507" t="s">
        <v>496</v>
      </c>
      <c r="E651" s="474" t="s">
        <v>480</v>
      </c>
      <c r="F651" s="471">
        <v>261800</v>
      </c>
      <c r="G651" s="471">
        <v>215200</v>
      </c>
      <c r="H651" s="471">
        <v>46600</v>
      </c>
      <c r="I651" s="471">
        <v>18300</v>
      </c>
      <c r="J651" s="471">
        <v>27800</v>
      </c>
      <c r="K651" s="471">
        <v>500</v>
      </c>
    </row>
    <row r="652" spans="1:11">
      <c r="A652" s="473" t="s">
        <v>325</v>
      </c>
      <c r="B652" s="507" t="s">
        <v>326</v>
      </c>
      <c r="C652" s="507" t="s">
        <v>480</v>
      </c>
      <c r="D652" s="507" t="s">
        <v>496</v>
      </c>
      <c r="E652" s="474" t="s">
        <v>497</v>
      </c>
      <c r="F652" s="471">
        <v>5600</v>
      </c>
      <c r="G652" s="471">
        <v>5100</v>
      </c>
      <c r="H652" s="471">
        <v>500</v>
      </c>
      <c r="I652" s="471">
        <v>200</v>
      </c>
      <c r="J652" s="471">
        <v>300</v>
      </c>
      <c r="K652" s="471">
        <v>0</v>
      </c>
    </row>
    <row r="653" spans="1:11">
      <c r="A653" s="473" t="s">
        <v>325</v>
      </c>
      <c r="B653" s="507" t="s">
        <v>326</v>
      </c>
      <c r="C653" s="507" t="s">
        <v>480</v>
      </c>
      <c r="D653" s="507" t="s">
        <v>496</v>
      </c>
      <c r="E653" s="474" t="s">
        <v>498</v>
      </c>
      <c r="F653" s="471">
        <v>235700</v>
      </c>
      <c r="G653" s="471">
        <v>196800</v>
      </c>
      <c r="H653" s="471">
        <v>38900</v>
      </c>
      <c r="I653" s="471">
        <v>14600</v>
      </c>
      <c r="J653" s="471">
        <v>23800</v>
      </c>
      <c r="K653" s="471">
        <v>400</v>
      </c>
    </row>
    <row r="654" spans="1:11">
      <c r="A654" s="473" t="s">
        <v>325</v>
      </c>
      <c r="B654" s="507" t="s">
        <v>326</v>
      </c>
      <c r="C654" s="507" t="s">
        <v>480</v>
      </c>
      <c r="D654" s="507" t="s">
        <v>496</v>
      </c>
      <c r="E654" s="474" t="s">
        <v>499</v>
      </c>
      <c r="F654" s="471">
        <v>20500</v>
      </c>
      <c r="G654" s="471">
        <v>13300</v>
      </c>
      <c r="H654" s="471">
        <v>7200</v>
      </c>
      <c r="I654" s="471">
        <v>3500</v>
      </c>
      <c r="J654" s="471">
        <v>3700</v>
      </c>
      <c r="K654" s="471">
        <v>0</v>
      </c>
    </row>
    <row r="655" spans="1:11">
      <c r="A655" s="473" t="s">
        <v>325</v>
      </c>
      <c r="B655" s="507" t="s">
        <v>326</v>
      </c>
      <c r="C655" s="507" t="s">
        <v>480</v>
      </c>
      <c r="D655" s="507" t="s">
        <v>500</v>
      </c>
      <c r="E655" s="474" t="s">
        <v>480</v>
      </c>
      <c r="F655" s="471">
        <v>12700</v>
      </c>
      <c r="G655" s="471">
        <v>9300</v>
      </c>
      <c r="H655" s="471">
        <v>3400</v>
      </c>
      <c r="I655" s="471">
        <v>2000</v>
      </c>
      <c r="J655" s="471">
        <v>1400</v>
      </c>
      <c r="K655" s="475" t="s">
        <v>611</v>
      </c>
    </row>
    <row r="656" spans="1:11">
      <c r="A656" s="473" t="s">
        <v>325</v>
      </c>
      <c r="B656" s="507" t="s">
        <v>326</v>
      </c>
      <c r="C656" s="507" t="s">
        <v>480</v>
      </c>
      <c r="D656" s="507" t="s">
        <v>500</v>
      </c>
      <c r="E656" s="474" t="s">
        <v>497</v>
      </c>
      <c r="F656" s="471">
        <v>1300</v>
      </c>
      <c r="G656" s="471">
        <v>900</v>
      </c>
      <c r="H656" s="471">
        <v>300</v>
      </c>
      <c r="I656" s="471">
        <v>100</v>
      </c>
      <c r="J656" s="471">
        <v>200</v>
      </c>
      <c r="K656" s="475" t="s">
        <v>611</v>
      </c>
    </row>
    <row r="657" spans="1:11">
      <c r="A657" s="473" t="s">
        <v>325</v>
      </c>
      <c r="B657" s="507" t="s">
        <v>326</v>
      </c>
      <c r="C657" s="507" t="s">
        <v>480</v>
      </c>
      <c r="D657" s="507" t="s">
        <v>500</v>
      </c>
      <c r="E657" s="474" t="s">
        <v>498</v>
      </c>
      <c r="F657" s="471">
        <v>10900</v>
      </c>
      <c r="G657" s="471">
        <v>8100</v>
      </c>
      <c r="H657" s="471">
        <v>2800</v>
      </c>
      <c r="I657" s="471">
        <v>1700</v>
      </c>
      <c r="J657" s="471">
        <v>1100</v>
      </c>
      <c r="K657" s="475" t="s">
        <v>611</v>
      </c>
    </row>
    <row r="658" spans="1:11">
      <c r="A658" s="473" t="s">
        <v>325</v>
      </c>
      <c r="B658" s="507" t="s">
        <v>326</v>
      </c>
      <c r="C658" s="507" t="s">
        <v>480</v>
      </c>
      <c r="D658" s="507" t="s">
        <v>500</v>
      </c>
      <c r="E658" s="474" t="s">
        <v>499</v>
      </c>
      <c r="F658" s="471">
        <v>500</v>
      </c>
      <c r="G658" s="471">
        <v>300</v>
      </c>
      <c r="H658" s="471">
        <v>300</v>
      </c>
      <c r="I658" s="471">
        <v>200</v>
      </c>
      <c r="J658" s="471">
        <v>100</v>
      </c>
      <c r="K658" s="475" t="s">
        <v>611</v>
      </c>
    </row>
    <row r="659" spans="1:11">
      <c r="A659" s="473" t="s">
        <v>325</v>
      </c>
      <c r="B659" s="507" t="s">
        <v>326</v>
      </c>
      <c r="C659" s="507" t="s">
        <v>480</v>
      </c>
      <c r="D659" s="507" t="s">
        <v>501</v>
      </c>
      <c r="E659" s="474" t="s">
        <v>480</v>
      </c>
      <c r="F659" s="471">
        <v>455300</v>
      </c>
      <c r="G659" s="471">
        <v>13400</v>
      </c>
      <c r="H659" s="471">
        <v>441900</v>
      </c>
      <c r="I659" s="471">
        <v>420800</v>
      </c>
      <c r="J659" s="471">
        <v>21000</v>
      </c>
      <c r="K659" s="471">
        <v>100</v>
      </c>
    </row>
    <row r="660" spans="1:11">
      <c r="A660" s="473" t="s">
        <v>325</v>
      </c>
      <c r="B660" s="507" t="s">
        <v>326</v>
      </c>
      <c r="C660" s="507" t="s">
        <v>480</v>
      </c>
      <c r="D660" s="507" t="s">
        <v>501</v>
      </c>
      <c r="E660" s="474" t="s">
        <v>497</v>
      </c>
      <c r="F660" s="475" t="s">
        <v>611</v>
      </c>
      <c r="G660" s="475" t="s">
        <v>611</v>
      </c>
      <c r="H660" s="475" t="s">
        <v>611</v>
      </c>
      <c r="I660" s="475" t="s">
        <v>611</v>
      </c>
      <c r="J660" s="475" t="s">
        <v>611</v>
      </c>
      <c r="K660" s="475" t="s">
        <v>611</v>
      </c>
    </row>
    <row r="661" spans="1:11">
      <c r="A661" s="473" t="s">
        <v>325</v>
      </c>
      <c r="B661" s="507" t="s">
        <v>326</v>
      </c>
      <c r="C661" s="507" t="s">
        <v>480</v>
      </c>
      <c r="D661" s="507" t="s">
        <v>501</v>
      </c>
      <c r="E661" s="474" t="s">
        <v>498</v>
      </c>
      <c r="F661" s="471">
        <v>32700</v>
      </c>
      <c r="G661" s="471">
        <v>11800</v>
      </c>
      <c r="H661" s="471">
        <v>20900</v>
      </c>
      <c r="I661" s="471">
        <v>11100</v>
      </c>
      <c r="J661" s="471">
        <v>9800</v>
      </c>
      <c r="K661" s="471">
        <v>0</v>
      </c>
    </row>
    <row r="662" spans="1:11">
      <c r="A662" s="473" t="s">
        <v>325</v>
      </c>
      <c r="B662" s="507" t="s">
        <v>326</v>
      </c>
      <c r="C662" s="507" t="s">
        <v>480</v>
      </c>
      <c r="D662" s="507" t="s">
        <v>501</v>
      </c>
      <c r="E662" s="474" t="s">
        <v>502</v>
      </c>
      <c r="F662" s="471">
        <v>39700</v>
      </c>
      <c r="G662" s="471">
        <v>1600</v>
      </c>
      <c r="H662" s="471">
        <v>38200</v>
      </c>
      <c r="I662" s="471">
        <v>31900</v>
      </c>
      <c r="J662" s="471">
        <v>6200</v>
      </c>
      <c r="K662" s="471">
        <v>0</v>
      </c>
    </row>
    <row r="663" spans="1:11">
      <c r="A663" s="473" t="s">
        <v>325</v>
      </c>
      <c r="B663" s="507" t="s">
        <v>326</v>
      </c>
      <c r="C663" s="507" t="s">
        <v>480</v>
      </c>
      <c r="D663" s="507" t="s">
        <v>501</v>
      </c>
      <c r="E663" s="474" t="s">
        <v>503</v>
      </c>
      <c r="F663" s="471">
        <v>41300</v>
      </c>
      <c r="G663" s="475" t="s">
        <v>611</v>
      </c>
      <c r="H663" s="471">
        <v>41300</v>
      </c>
      <c r="I663" s="471">
        <v>37700</v>
      </c>
      <c r="J663" s="471">
        <v>3600</v>
      </c>
      <c r="K663" s="471">
        <v>0</v>
      </c>
    </row>
    <row r="664" spans="1:11">
      <c r="A664" s="473" t="s">
        <v>325</v>
      </c>
      <c r="B664" s="507" t="s">
        <v>326</v>
      </c>
      <c r="C664" s="507" t="s">
        <v>480</v>
      </c>
      <c r="D664" s="507" t="s">
        <v>501</v>
      </c>
      <c r="E664" s="474" t="s">
        <v>504</v>
      </c>
      <c r="F664" s="471">
        <v>79800</v>
      </c>
      <c r="G664" s="475" t="s">
        <v>611</v>
      </c>
      <c r="H664" s="471">
        <v>79800</v>
      </c>
      <c r="I664" s="471">
        <v>78700</v>
      </c>
      <c r="J664" s="471">
        <v>1100</v>
      </c>
      <c r="K664" s="471">
        <v>0</v>
      </c>
    </row>
    <row r="665" spans="1:11">
      <c r="A665" s="473" t="s">
        <v>325</v>
      </c>
      <c r="B665" s="507" t="s">
        <v>326</v>
      </c>
      <c r="C665" s="507" t="s">
        <v>480</v>
      </c>
      <c r="D665" s="507" t="s">
        <v>501</v>
      </c>
      <c r="E665" s="474" t="s">
        <v>505</v>
      </c>
      <c r="F665" s="471">
        <v>49700</v>
      </c>
      <c r="G665" s="475" t="s">
        <v>611</v>
      </c>
      <c r="H665" s="471">
        <v>49700</v>
      </c>
      <c r="I665" s="471">
        <v>49300</v>
      </c>
      <c r="J665" s="471">
        <v>300</v>
      </c>
      <c r="K665" s="475" t="s">
        <v>611</v>
      </c>
    </row>
    <row r="666" spans="1:11">
      <c r="A666" s="473" t="s">
        <v>325</v>
      </c>
      <c r="B666" s="507" t="s">
        <v>326</v>
      </c>
      <c r="C666" s="507" t="s">
        <v>480</v>
      </c>
      <c r="D666" s="507" t="s">
        <v>501</v>
      </c>
      <c r="E666" s="474" t="s">
        <v>506</v>
      </c>
      <c r="F666" s="471">
        <v>76700</v>
      </c>
      <c r="G666" s="475" t="s">
        <v>611</v>
      </c>
      <c r="H666" s="471">
        <v>76700</v>
      </c>
      <c r="I666" s="471">
        <v>76700</v>
      </c>
      <c r="J666" s="475" t="s">
        <v>611</v>
      </c>
      <c r="K666" s="475" t="s">
        <v>611</v>
      </c>
    </row>
    <row r="667" spans="1:11">
      <c r="A667" s="473" t="s">
        <v>325</v>
      </c>
      <c r="B667" s="507" t="s">
        <v>326</v>
      </c>
      <c r="C667" s="507" t="s">
        <v>480</v>
      </c>
      <c r="D667" s="507" t="s">
        <v>501</v>
      </c>
      <c r="E667" s="474" t="s">
        <v>507</v>
      </c>
      <c r="F667" s="471">
        <v>91400</v>
      </c>
      <c r="G667" s="475" t="s">
        <v>611</v>
      </c>
      <c r="H667" s="471">
        <v>91400</v>
      </c>
      <c r="I667" s="471">
        <v>91400</v>
      </c>
      <c r="J667" s="475" t="s">
        <v>611</v>
      </c>
      <c r="K667" s="475" t="s">
        <v>611</v>
      </c>
    </row>
    <row r="668" spans="1:11">
      <c r="A668" s="473" t="s">
        <v>325</v>
      </c>
      <c r="B668" s="507" t="s">
        <v>326</v>
      </c>
      <c r="C668" s="507" t="s">
        <v>480</v>
      </c>
      <c r="D668" s="507" t="s">
        <v>501</v>
      </c>
      <c r="E668" s="474" t="s">
        <v>508</v>
      </c>
      <c r="F668" s="471">
        <v>44100</v>
      </c>
      <c r="G668" s="475" t="s">
        <v>611</v>
      </c>
      <c r="H668" s="471">
        <v>44100</v>
      </c>
      <c r="I668" s="471">
        <v>44100</v>
      </c>
      <c r="J668" s="475" t="s">
        <v>611</v>
      </c>
      <c r="K668" s="475" t="s">
        <v>611</v>
      </c>
    </row>
    <row r="669" spans="1:11">
      <c r="A669" s="473" t="s">
        <v>325</v>
      </c>
      <c r="B669" s="507" t="s">
        <v>326</v>
      </c>
      <c r="C669" s="507" t="s">
        <v>480</v>
      </c>
      <c r="D669" s="507" t="s">
        <v>509</v>
      </c>
      <c r="E669" s="474" t="s">
        <v>480</v>
      </c>
      <c r="F669" s="471">
        <v>800</v>
      </c>
      <c r="G669" s="471">
        <v>300</v>
      </c>
      <c r="H669" s="471">
        <v>500</v>
      </c>
      <c r="I669" s="471">
        <v>300</v>
      </c>
      <c r="J669" s="471">
        <v>100</v>
      </c>
      <c r="K669" s="475" t="s">
        <v>611</v>
      </c>
    </row>
    <row r="670" spans="1:11">
      <c r="A670" s="473" t="s">
        <v>325</v>
      </c>
      <c r="B670" s="507" t="s">
        <v>326</v>
      </c>
      <c r="C670" s="507" t="s">
        <v>814</v>
      </c>
      <c r="D670" s="507" t="s">
        <v>304</v>
      </c>
      <c r="E670" s="474" t="s">
        <v>480</v>
      </c>
      <c r="F670" s="471">
        <v>7300</v>
      </c>
      <c r="G670" s="471">
        <v>6200</v>
      </c>
      <c r="H670" s="471">
        <v>1100</v>
      </c>
      <c r="I670" s="471">
        <v>1100</v>
      </c>
      <c r="J670" s="471">
        <v>100</v>
      </c>
      <c r="K670" s="471">
        <v>0</v>
      </c>
    </row>
    <row r="671" spans="1:11">
      <c r="A671" s="473" t="s">
        <v>325</v>
      </c>
      <c r="B671" s="507" t="s">
        <v>326</v>
      </c>
      <c r="C671" s="507" t="s">
        <v>814</v>
      </c>
      <c r="D671" s="507" t="s">
        <v>496</v>
      </c>
      <c r="E671" s="474" t="s">
        <v>480</v>
      </c>
      <c r="F671" s="471">
        <v>5600</v>
      </c>
      <c r="G671" s="471">
        <v>5300</v>
      </c>
      <c r="H671" s="471">
        <v>300</v>
      </c>
      <c r="I671" s="471">
        <v>200</v>
      </c>
      <c r="J671" s="471">
        <v>100</v>
      </c>
      <c r="K671" s="471">
        <v>0</v>
      </c>
    </row>
    <row r="672" spans="1:11">
      <c r="A672" s="473" t="s">
        <v>325</v>
      </c>
      <c r="B672" s="507" t="s">
        <v>326</v>
      </c>
      <c r="C672" s="507" t="s">
        <v>814</v>
      </c>
      <c r="D672" s="507" t="s">
        <v>496</v>
      </c>
      <c r="E672" s="474" t="s">
        <v>497</v>
      </c>
      <c r="F672" s="471">
        <v>800</v>
      </c>
      <c r="G672" s="471">
        <v>800</v>
      </c>
      <c r="H672" s="475" t="s">
        <v>611</v>
      </c>
      <c r="I672" s="475" t="s">
        <v>611</v>
      </c>
      <c r="J672" s="475" t="s">
        <v>611</v>
      </c>
      <c r="K672" s="475" t="s">
        <v>611</v>
      </c>
    </row>
    <row r="673" spans="1:11">
      <c r="A673" s="473" t="s">
        <v>325</v>
      </c>
      <c r="B673" s="507" t="s">
        <v>326</v>
      </c>
      <c r="C673" s="507" t="s">
        <v>814</v>
      </c>
      <c r="D673" s="507" t="s">
        <v>496</v>
      </c>
      <c r="E673" s="474" t="s">
        <v>498</v>
      </c>
      <c r="F673" s="471">
        <v>4700</v>
      </c>
      <c r="G673" s="471">
        <v>4500</v>
      </c>
      <c r="H673" s="471">
        <v>200</v>
      </c>
      <c r="I673" s="471">
        <v>200</v>
      </c>
      <c r="J673" s="471">
        <v>100</v>
      </c>
      <c r="K673" s="471">
        <v>0</v>
      </c>
    </row>
    <row r="674" spans="1:11">
      <c r="A674" s="473" t="s">
        <v>325</v>
      </c>
      <c r="B674" s="507" t="s">
        <v>326</v>
      </c>
      <c r="C674" s="507" t="s">
        <v>814</v>
      </c>
      <c r="D674" s="507" t="s">
        <v>496</v>
      </c>
      <c r="E674" s="474" t="s">
        <v>499</v>
      </c>
      <c r="F674" s="471">
        <v>100</v>
      </c>
      <c r="G674" s="471">
        <v>100</v>
      </c>
      <c r="H674" s="471">
        <v>100</v>
      </c>
      <c r="I674" s="471">
        <v>0</v>
      </c>
      <c r="J674" s="471">
        <v>0</v>
      </c>
      <c r="K674" s="475" t="s">
        <v>611</v>
      </c>
    </row>
    <row r="675" spans="1:11">
      <c r="A675" s="473" t="s">
        <v>325</v>
      </c>
      <c r="B675" s="507" t="s">
        <v>326</v>
      </c>
      <c r="C675" s="507" t="s">
        <v>814</v>
      </c>
      <c r="D675" s="507" t="s">
        <v>500</v>
      </c>
      <c r="E675" s="474" t="s">
        <v>480</v>
      </c>
      <c r="F675" s="471">
        <v>600</v>
      </c>
      <c r="G675" s="471">
        <v>600</v>
      </c>
      <c r="H675" s="475" t="s">
        <v>611</v>
      </c>
      <c r="I675" s="475" t="s">
        <v>611</v>
      </c>
      <c r="J675" s="475" t="s">
        <v>611</v>
      </c>
      <c r="K675" s="475" t="s">
        <v>611</v>
      </c>
    </row>
    <row r="676" spans="1:11">
      <c r="A676" s="473" t="s">
        <v>325</v>
      </c>
      <c r="B676" s="507" t="s">
        <v>326</v>
      </c>
      <c r="C676" s="507" t="s">
        <v>814</v>
      </c>
      <c r="D676" s="507" t="s">
        <v>500</v>
      </c>
      <c r="E676" s="474" t="s">
        <v>497</v>
      </c>
      <c r="F676" s="471">
        <v>300</v>
      </c>
      <c r="G676" s="471">
        <v>300</v>
      </c>
      <c r="H676" s="475" t="s">
        <v>611</v>
      </c>
      <c r="I676" s="475" t="s">
        <v>611</v>
      </c>
      <c r="J676" s="475" t="s">
        <v>611</v>
      </c>
      <c r="K676" s="475" t="s">
        <v>611</v>
      </c>
    </row>
    <row r="677" spans="1:11">
      <c r="A677" s="473" t="s">
        <v>325</v>
      </c>
      <c r="B677" s="507" t="s">
        <v>326</v>
      </c>
      <c r="C677" s="507" t="s">
        <v>814</v>
      </c>
      <c r="D677" s="507" t="s">
        <v>500</v>
      </c>
      <c r="E677" s="474" t="s">
        <v>498</v>
      </c>
      <c r="F677" s="471">
        <v>400</v>
      </c>
      <c r="G677" s="471">
        <v>400</v>
      </c>
      <c r="H677" s="475" t="s">
        <v>611</v>
      </c>
      <c r="I677" s="475" t="s">
        <v>611</v>
      </c>
      <c r="J677" s="475" t="s">
        <v>611</v>
      </c>
      <c r="K677" s="475" t="s">
        <v>611</v>
      </c>
    </row>
    <row r="678" spans="1:11">
      <c r="A678" s="473" t="s">
        <v>325</v>
      </c>
      <c r="B678" s="507" t="s">
        <v>326</v>
      </c>
      <c r="C678" s="507" t="s">
        <v>814</v>
      </c>
      <c r="D678" s="507" t="s">
        <v>500</v>
      </c>
      <c r="E678" s="474" t="s">
        <v>499</v>
      </c>
      <c r="F678" s="475" t="s">
        <v>611</v>
      </c>
      <c r="G678" s="475" t="s">
        <v>611</v>
      </c>
      <c r="H678" s="475" t="s">
        <v>611</v>
      </c>
      <c r="I678" s="475" t="s">
        <v>611</v>
      </c>
      <c r="J678" s="475" t="s">
        <v>611</v>
      </c>
      <c r="K678" s="475" t="s">
        <v>611</v>
      </c>
    </row>
    <row r="679" spans="1:11">
      <c r="A679" s="473" t="s">
        <v>325</v>
      </c>
      <c r="B679" s="507" t="s">
        <v>326</v>
      </c>
      <c r="C679" s="507" t="s">
        <v>814</v>
      </c>
      <c r="D679" s="507" t="s">
        <v>501</v>
      </c>
      <c r="E679" s="474" t="s">
        <v>480</v>
      </c>
      <c r="F679" s="471">
        <v>1100</v>
      </c>
      <c r="G679" s="471">
        <v>200</v>
      </c>
      <c r="H679" s="471">
        <v>900</v>
      </c>
      <c r="I679" s="471">
        <v>900</v>
      </c>
      <c r="J679" s="475" t="s">
        <v>611</v>
      </c>
      <c r="K679" s="475" t="s">
        <v>611</v>
      </c>
    </row>
    <row r="680" spans="1:11">
      <c r="A680" s="473" t="s">
        <v>325</v>
      </c>
      <c r="B680" s="507" t="s">
        <v>326</v>
      </c>
      <c r="C680" s="507" t="s">
        <v>814</v>
      </c>
      <c r="D680" s="507" t="s">
        <v>501</v>
      </c>
      <c r="E680" s="474" t="s">
        <v>497</v>
      </c>
      <c r="F680" s="475" t="s">
        <v>611</v>
      </c>
      <c r="G680" s="475" t="s">
        <v>611</v>
      </c>
      <c r="H680" s="475" t="s">
        <v>611</v>
      </c>
      <c r="I680" s="475" t="s">
        <v>611</v>
      </c>
      <c r="J680" s="475" t="s">
        <v>611</v>
      </c>
      <c r="K680" s="475" t="s">
        <v>611</v>
      </c>
    </row>
    <row r="681" spans="1:11">
      <c r="A681" s="473" t="s">
        <v>325</v>
      </c>
      <c r="B681" s="507" t="s">
        <v>326</v>
      </c>
      <c r="C681" s="507" t="s">
        <v>814</v>
      </c>
      <c r="D681" s="507" t="s">
        <v>501</v>
      </c>
      <c r="E681" s="474" t="s">
        <v>498</v>
      </c>
      <c r="F681" s="471">
        <v>300</v>
      </c>
      <c r="G681" s="471">
        <v>200</v>
      </c>
      <c r="H681" s="471">
        <v>0</v>
      </c>
      <c r="I681" s="471">
        <v>0</v>
      </c>
      <c r="J681" s="475" t="s">
        <v>611</v>
      </c>
      <c r="K681" s="475" t="s">
        <v>611</v>
      </c>
    </row>
    <row r="682" spans="1:11">
      <c r="A682" s="473" t="s">
        <v>325</v>
      </c>
      <c r="B682" s="507" t="s">
        <v>326</v>
      </c>
      <c r="C682" s="507" t="s">
        <v>814</v>
      </c>
      <c r="D682" s="507" t="s">
        <v>501</v>
      </c>
      <c r="E682" s="474" t="s">
        <v>502</v>
      </c>
      <c r="F682" s="471">
        <v>100</v>
      </c>
      <c r="G682" s="475" t="s">
        <v>611</v>
      </c>
      <c r="H682" s="471">
        <v>100</v>
      </c>
      <c r="I682" s="471">
        <v>100</v>
      </c>
      <c r="J682" s="475" t="s">
        <v>611</v>
      </c>
      <c r="K682" s="475" t="s">
        <v>611</v>
      </c>
    </row>
    <row r="683" spans="1:11">
      <c r="A683" s="473" t="s">
        <v>325</v>
      </c>
      <c r="B683" s="507" t="s">
        <v>326</v>
      </c>
      <c r="C683" s="507" t="s">
        <v>814</v>
      </c>
      <c r="D683" s="507" t="s">
        <v>501</v>
      </c>
      <c r="E683" s="474" t="s">
        <v>503</v>
      </c>
      <c r="F683" s="471">
        <v>600</v>
      </c>
      <c r="G683" s="475" t="s">
        <v>611</v>
      </c>
      <c r="H683" s="471">
        <v>600</v>
      </c>
      <c r="I683" s="471">
        <v>600</v>
      </c>
      <c r="J683" s="475" t="s">
        <v>611</v>
      </c>
      <c r="K683" s="475" t="s">
        <v>611</v>
      </c>
    </row>
    <row r="684" spans="1:11">
      <c r="A684" s="473" t="s">
        <v>325</v>
      </c>
      <c r="B684" s="507" t="s">
        <v>326</v>
      </c>
      <c r="C684" s="507" t="s">
        <v>814</v>
      </c>
      <c r="D684" s="507" t="s">
        <v>501</v>
      </c>
      <c r="E684" s="474" t="s">
        <v>504</v>
      </c>
      <c r="F684" s="471">
        <v>200</v>
      </c>
      <c r="G684" s="475" t="s">
        <v>611</v>
      </c>
      <c r="H684" s="471">
        <v>200</v>
      </c>
      <c r="I684" s="471">
        <v>200</v>
      </c>
      <c r="J684" s="475" t="s">
        <v>611</v>
      </c>
      <c r="K684" s="475" t="s">
        <v>611</v>
      </c>
    </row>
    <row r="685" spans="1:11">
      <c r="A685" s="473" t="s">
        <v>325</v>
      </c>
      <c r="B685" s="507" t="s">
        <v>326</v>
      </c>
      <c r="C685" s="507" t="s">
        <v>814</v>
      </c>
      <c r="D685" s="507" t="s">
        <v>501</v>
      </c>
      <c r="E685" s="474" t="s">
        <v>505</v>
      </c>
      <c r="F685" s="475" t="s">
        <v>611</v>
      </c>
      <c r="G685" s="475" t="s">
        <v>611</v>
      </c>
      <c r="H685" s="475" t="s">
        <v>611</v>
      </c>
      <c r="I685" s="475" t="s">
        <v>611</v>
      </c>
      <c r="J685" s="475" t="s">
        <v>611</v>
      </c>
      <c r="K685" s="475" t="s">
        <v>611</v>
      </c>
    </row>
    <row r="686" spans="1:11">
      <c r="A686" s="473" t="s">
        <v>325</v>
      </c>
      <c r="B686" s="507" t="s">
        <v>326</v>
      </c>
      <c r="C686" s="507" t="s">
        <v>814</v>
      </c>
      <c r="D686" s="507" t="s">
        <v>501</v>
      </c>
      <c r="E686" s="474" t="s">
        <v>506</v>
      </c>
      <c r="F686" s="475" t="s">
        <v>611</v>
      </c>
      <c r="G686" s="475" t="s">
        <v>611</v>
      </c>
      <c r="H686" s="475" t="s">
        <v>611</v>
      </c>
      <c r="I686" s="475" t="s">
        <v>611</v>
      </c>
      <c r="J686" s="475" t="s">
        <v>611</v>
      </c>
      <c r="K686" s="475" t="s">
        <v>611</v>
      </c>
    </row>
    <row r="687" spans="1:11">
      <c r="A687" s="473" t="s">
        <v>325</v>
      </c>
      <c r="B687" s="507" t="s">
        <v>326</v>
      </c>
      <c r="C687" s="507" t="s">
        <v>814</v>
      </c>
      <c r="D687" s="507" t="s">
        <v>501</v>
      </c>
      <c r="E687" s="474" t="s">
        <v>507</v>
      </c>
      <c r="F687" s="475" t="s">
        <v>611</v>
      </c>
      <c r="G687" s="475" t="s">
        <v>611</v>
      </c>
      <c r="H687" s="475" t="s">
        <v>611</v>
      </c>
      <c r="I687" s="475" t="s">
        <v>611</v>
      </c>
      <c r="J687" s="475" t="s">
        <v>611</v>
      </c>
      <c r="K687" s="475" t="s">
        <v>611</v>
      </c>
    </row>
    <row r="688" spans="1:11">
      <c r="A688" s="473" t="s">
        <v>325</v>
      </c>
      <c r="B688" s="507" t="s">
        <v>326</v>
      </c>
      <c r="C688" s="507" t="s">
        <v>814</v>
      </c>
      <c r="D688" s="507" t="s">
        <v>501</v>
      </c>
      <c r="E688" s="474" t="s">
        <v>508</v>
      </c>
      <c r="F688" s="475" t="s">
        <v>611</v>
      </c>
      <c r="G688" s="475" t="s">
        <v>611</v>
      </c>
      <c r="H688" s="475" t="s">
        <v>611</v>
      </c>
      <c r="I688" s="475" t="s">
        <v>611</v>
      </c>
      <c r="J688" s="475" t="s">
        <v>611</v>
      </c>
      <c r="K688" s="475" t="s">
        <v>611</v>
      </c>
    </row>
    <row r="689" spans="1:11">
      <c r="A689" s="473" t="s">
        <v>325</v>
      </c>
      <c r="B689" s="507" t="s">
        <v>326</v>
      </c>
      <c r="C689" s="507" t="s">
        <v>814</v>
      </c>
      <c r="D689" s="507" t="s">
        <v>509</v>
      </c>
      <c r="E689" s="474" t="s">
        <v>480</v>
      </c>
      <c r="F689" s="475" t="s">
        <v>611</v>
      </c>
      <c r="G689" s="475" t="s">
        <v>611</v>
      </c>
      <c r="H689" s="475" t="s">
        <v>611</v>
      </c>
      <c r="I689" s="475" t="s">
        <v>611</v>
      </c>
      <c r="J689" s="475" t="s">
        <v>611</v>
      </c>
      <c r="K689" s="475" t="s">
        <v>611</v>
      </c>
    </row>
    <row r="690" spans="1:11">
      <c r="A690" s="473" t="s">
        <v>325</v>
      </c>
      <c r="B690" s="507" t="s">
        <v>326</v>
      </c>
      <c r="C690" s="507" t="s">
        <v>815</v>
      </c>
      <c r="D690" s="507" t="s">
        <v>304</v>
      </c>
      <c r="E690" s="474" t="s">
        <v>480</v>
      </c>
      <c r="F690" s="471">
        <v>28200</v>
      </c>
      <c r="G690" s="471">
        <v>14700</v>
      </c>
      <c r="H690" s="471">
        <v>13400</v>
      </c>
      <c r="I690" s="471">
        <v>12400</v>
      </c>
      <c r="J690" s="471">
        <v>1000</v>
      </c>
      <c r="K690" s="471">
        <v>0</v>
      </c>
    </row>
    <row r="691" spans="1:11">
      <c r="A691" s="473" t="s">
        <v>325</v>
      </c>
      <c r="B691" s="507" t="s">
        <v>326</v>
      </c>
      <c r="C691" s="507" t="s">
        <v>815</v>
      </c>
      <c r="D691" s="507" t="s">
        <v>496</v>
      </c>
      <c r="E691" s="474" t="s">
        <v>480</v>
      </c>
      <c r="F691" s="471">
        <v>14400</v>
      </c>
      <c r="G691" s="471">
        <v>12700</v>
      </c>
      <c r="H691" s="471">
        <v>1700</v>
      </c>
      <c r="I691" s="471">
        <v>900</v>
      </c>
      <c r="J691" s="471">
        <v>700</v>
      </c>
      <c r="K691" s="471">
        <v>0</v>
      </c>
    </row>
    <row r="692" spans="1:11">
      <c r="A692" s="473" t="s">
        <v>325</v>
      </c>
      <c r="B692" s="507" t="s">
        <v>326</v>
      </c>
      <c r="C692" s="507" t="s">
        <v>815</v>
      </c>
      <c r="D692" s="507" t="s">
        <v>496</v>
      </c>
      <c r="E692" s="474" t="s">
        <v>497</v>
      </c>
      <c r="F692" s="471">
        <v>1000</v>
      </c>
      <c r="G692" s="471">
        <v>900</v>
      </c>
      <c r="H692" s="471">
        <v>100</v>
      </c>
      <c r="I692" s="471">
        <v>0</v>
      </c>
      <c r="J692" s="471">
        <v>0</v>
      </c>
      <c r="K692" s="471">
        <v>0</v>
      </c>
    </row>
    <row r="693" spans="1:11">
      <c r="A693" s="473" t="s">
        <v>325</v>
      </c>
      <c r="B693" s="507" t="s">
        <v>326</v>
      </c>
      <c r="C693" s="507" t="s">
        <v>815</v>
      </c>
      <c r="D693" s="507" t="s">
        <v>496</v>
      </c>
      <c r="E693" s="474" t="s">
        <v>498</v>
      </c>
      <c r="F693" s="471">
        <v>12800</v>
      </c>
      <c r="G693" s="471">
        <v>11400</v>
      </c>
      <c r="H693" s="471">
        <v>1400</v>
      </c>
      <c r="I693" s="471">
        <v>700</v>
      </c>
      <c r="J693" s="471">
        <v>600</v>
      </c>
      <c r="K693" s="471">
        <v>0</v>
      </c>
    </row>
    <row r="694" spans="1:11">
      <c r="A694" s="473" t="s">
        <v>325</v>
      </c>
      <c r="B694" s="507" t="s">
        <v>326</v>
      </c>
      <c r="C694" s="507" t="s">
        <v>815</v>
      </c>
      <c r="D694" s="507" t="s">
        <v>496</v>
      </c>
      <c r="E694" s="474" t="s">
        <v>499</v>
      </c>
      <c r="F694" s="471">
        <v>600</v>
      </c>
      <c r="G694" s="471">
        <v>300</v>
      </c>
      <c r="H694" s="471">
        <v>300</v>
      </c>
      <c r="I694" s="471">
        <v>200</v>
      </c>
      <c r="J694" s="471">
        <v>100</v>
      </c>
      <c r="K694" s="475" t="s">
        <v>611</v>
      </c>
    </row>
    <row r="695" spans="1:11">
      <c r="A695" s="473" t="s">
        <v>325</v>
      </c>
      <c r="B695" s="507" t="s">
        <v>326</v>
      </c>
      <c r="C695" s="507" t="s">
        <v>815</v>
      </c>
      <c r="D695" s="507" t="s">
        <v>500</v>
      </c>
      <c r="E695" s="474" t="s">
        <v>480</v>
      </c>
      <c r="F695" s="471">
        <v>800</v>
      </c>
      <c r="G695" s="471">
        <v>800</v>
      </c>
      <c r="H695" s="471">
        <v>100</v>
      </c>
      <c r="I695" s="471">
        <v>100</v>
      </c>
      <c r="J695" s="475" t="s">
        <v>611</v>
      </c>
      <c r="K695" s="475" t="s">
        <v>611</v>
      </c>
    </row>
    <row r="696" spans="1:11">
      <c r="A696" s="473" t="s">
        <v>325</v>
      </c>
      <c r="B696" s="507" t="s">
        <v>326</v>
      </c>
      <c r="C696" s="507" t="s">
        <v>815</v>
      </c>
      <c r="D696" s="507" t="s">
        <v>500</v>
      </c>
      <c r="E696" s="474" t="s">
        <v>497</v>
      </c>
      <c r="F696" s="471">
        <v>100</v>
      </c>
      <c r="G696" s="471">
        <v>100</v>
      </c>
      <c r="H696" s="475" t="s">
        <v>611</v>
      </c>
      <c r="I696" s="475" t="s">
        <v>611</v>
      </c>
      <c r="J696" s="475" t="s">
        <v>611</v>
      </c>
      <c r="K696" s="475" t="s">
        <v>611</v>
      </c>
    </row>
    <row r="697" spans="1:11">
      <c r="A697" s="473" t="s">
        <v>325</v>
      </c>
      <c r="B697" s="507" t="s">
        <v>326</v>
      </c>
      <c r="C697" s="507" t="s">
        <v>815</v>
      </c>
      <c r="D697" s="507" t="s">
        <v>500</v>
      </c>
      <c r="E697" s="474" t="s">
        <v>498</v>
      </c>
      <c r="F697" s="471">
        <v>700</v>
      </c>
      <c r="G697" s="471">
        <v>700</v>
      </c>
      <c r="H697" s="471">
        <v>0</v>
      </c>
      <c r="I697" s="471">
        <v>0</v>
      </c>
      <c r="J697" s="475" t="s">
        <v>611</v>
      </c>
      <c r="K697" s="475" t="s">
        <v>611</v>
      </c>
    </row>
    <row r="698" spans="1:11">
      <c r="A698" s="473" t="s">
        <v>325</v>
      </c>
      <c r="B698" s="507" t="s">
        <v>326</v>
      </c>
      <c r="C698" s="507" t="s">
        <v>815</v>
      </c>
      <c r="D698" s="507" t="s">
        <v>500</v>
      </c>
      <c r="E698" s="474" t="s">
        <v>499</v>
      </c>
      <c r="F698" s="471">
        <v>0</v>
      </c>
      <c r="G698" s="475" t="s">
        <v>611</v>
      </c>
      <c r="H698" s="471">
        <v>0</v>
      </c>
      <c r="I698" s="471">
        <v>0</v>
      </c>
      <c r="J698" s="475" t="s">
        <v>611</v>
      </c>
      <c r="K698" s="475" t="s">
        <v>611</v>
      </c>
    </row>
    <row r="699" spans="1:11">
      <c r="A699" s="473" t="s">
        <v>325</v>
      </c>
      <c r="B699" s="507" t="s">
        <v>326</v>
      </c>
      <c r="C699" s="507" t="s">
        <v>815</v>
      </c>
      <c r="D699" s="507" t="s">
        <v>501</v>
      </c>
      <c r="E699" s="474" t="s">
        <v>480</v>
      </c>
      <c r="F699" s="471">
        <v>12900</v>
      </c>
      <c r="G699" s="471">
        <v>1200</v>
      </c>
      <c r="H699" s="471">
        <v>11600</v>
      </c>
      <c r="I699" s="471">
        <v>11300</v>
      </c>
      <c r="J699" s="471">
        <v>300</v>
      </c>
      <c r="K699" s="475" t="s">
        <v>611</v>
      </c>
    </row>
    <row r="700" spans="1:11">
      <c r="A700" s="473" t="s">
        <v>325</v>
      </c>
      <c r="B700" s="507" t="s">
        <v>326</v>
      </c>
      <c r="C700" s="507" t="s">
        <v>815</v>
      </c>
      <c r="D700" s="507" t="s">
        <v>501</v>
      </c>
      <c r="E700" s="474" t="s">
        <v>497</v>
      </c>
      <c r="F700" s="475" t="s">
        <v>611</v>
      </c>
      <c r="G700" s="475" t="s">
        <v>611</v>
      </c>
      <c r="H700" s="475" t="s">
        <v>611</v>
      </c>
      <c r="I700" s="475" t="s">
        <v>611</v>
      </c>
      <c r="J700" s="475" t="s">
        <v>611</v>
      </c>
      <c r="K700" s="475" t="s">
        <v>611</v>
      </c>
    </row>
    <row r="701" spans="1:11">
      <c r="A701" s="473" t="s">
        <v>325</v>
      </c>
      <c r="B701" s="507" t="s">
        <v>326</v>
      </c>
      <c r="C701" s="507" t="s">
        <v>815</v>
      </c>
      <c r="D701" s="507" t="s">
        <v>501</v>
      </c>
      <c r="E701" s="474" t="s">
        <v>498</v>
      </c>
      <c r="F701" s="471">
        <v>1400</v>
      </c>
      <c r="G701" s="471">
        <v>1100</v>
      </c>
      <c r="H701" s="471">
        <v>300</v>
      </c>
      <c r="I701" s="471">
        <v>100</v>
      </c>
      <c r="J701" s="471">
        <v>100</v>
      </c>
      <c r="K701" s="475" t="s">
        <v>611</v>
      </c>
    </row>
    <row r="702" spans="1:11">
      <c r="A702" s="473" t="s">
        <v>325</v>
      </c>
      <c r="B702" s="507" t="s">
        <v>326</v>
      </c>
      <c r="C702" s="507" t="s">
        <v>815</v>
      </c>
      <c r="D702" s="507" t="s">
        <v>501</v>
      </c>
      <c r="E702" s="474" t="s">
        <v>502</v>
      </c>
      <c r="F702" s="471">
        <v>500</v>
      </c>
      <c r="G702" s="471">
        <v>100</v>
      </c>
      <c r="H702" s="471">
        <v>400</v>
      </c>
      <c r="I702" s="471">
        <v>300</v>
      </c>
      <c r="J702" s="471">
        <v>0</v>
      </c>
      <c r="K702" s="475" t="s">
        <v>611</v>
      </c>
    </row>
    <row r="703" spans="1:11">
      <c r="A703" s="473" t="s">
        <v>325</v>
      </c>
      <c r="B703" s="507" t="s">
        <v>326</v>
      </c>
      <c r="C703" s="507" t="s">
        <v>815</v>
      </c>
      <c r="D703" s="507" t="s">
        <v>501</v>
      </c>
      <c r="E703" s="474" t="s">
        <v>503</v>
      </c>
      <c r="F703" s="471">
        <v>1100</v>
      </c>
      <c r="G703" s="475" t="s">
        <v>611</v>
      </c>
      <c r="H703" s="471">
        <v>1100</v>
      </c>
      <c r="I703" s="471">
        <v>1100</v>
      </c>
      <c r="J703" s="471">
        <v>0</v>
      </c>
      <c r="K703" s="475" t="s">
        <v>611</v>
      </c>
    </row>
    <row r="704" spans="1:11">
      <c r="A704" s="473" t="s">
        <v>325</v>
      </c>
      <c r="B704" s="507" t="s">
        <v>326</v>
      </c>
      <c r="C704" s="507" t="s">
        <v>815</v>
      </c>
      <c r="D704" s="507" t="s">
        <v>501</v>
      </c>
      <c r="E704" s="474" t="s">
        <v>504</v>
      </c>
      <c r="F704" s="471">
        <v>7700</v>
      </c>
      <c r="G704" s="475" t="s">
        <v>611</v>
      </c>
      <c r="H704" s="471">
        <v>7700</v>
      </c>
      <c r="I704" s="471">
        <v>7700</v>
      </c>
      <c r="J704" s="471">
        <v>0</v>
      </c>
      <c r="K704" s="475" t="s">
        <v>611</v>
      </c>
    </row>
    <row r="705" spans="1:11">
      <c r="A705" s="473" t="s">
        <v>325</v>
      </c>
      <c r="B705" s="507" t="s">
        <v>326</v>
      </c>
      <c r="C705" s="507" t="s">
        <v>815</v>
      </c>
      <c r="D705" s="507" t="s">
        <v>501</v>
      </c>
      <c r="E705" s="474" t="s">
        <v>505</v>
      </c>
      <c r="F705" s="471">
        <v>1000</v>
      </c>
      <c r="G705" s="475" t="s">
        <v>611</v>
      </c>
      <c r="H705" s="471">
        <v>1000</v>
      </c>
      <c r="I705" s="471">
        <v>900</v>
      </c>
      <c r="J705" s="471">
        <v>100</v>
      </c>
      <c r="K705" s="475" t="s">
        <v>611</v>
      </c>
    </row>
    <row r="706" spans="1:11">
      <c r="A706" s="473" t="s">
        <v>325</v>
      </c>
      <c r="B706" s="507" t="s">
        <v>326</v>
      </c>
      <c r="C706" s="507" t="s">
        <v>815</v>
      </c>
      <c r="D706" s="507" t="s">
        <v>501</v>
      </c>
      <c r="E706" s="474" t="s">
        <v>506</v>
      </c>
      <c r="F706" s="471">
        <v>400</v>
      </c>
      <c r="G706" s="475" t="s">
        <v>611</v>
      </c>
      <c r="H706" s="471">
        <v>400</v>
      </c>
      <c r="I706" s="471">
        <v>400</v>
      </c>
      <c r="J706" s="475" t="s">
        <v>611</v>
      </c>
      <c r="K706" s="475" t="s">
        <v>611</v>
      </c>
    </row>
    <row r="707" spans="1:11">
      <c r="A707" s="473" t="s">
        <v>325</v>
      </c>
      <c r="B707" s="507" t="s">
        <v>326</v>
      </c>
      <c r="C707" s="507" t="s">
        <v>815</v>
      </c>
      <c r="D707" s="507" t="s">
        <v>501</v>
      </c>
      <c r="E707" s="474" t="s">
        <v>507</v>
      </c>
      <c r="F707" s="471">
        <v>800</v>
      </c>
      <c r="G707" s="475" t="s">
        <v>611</v>
      </c>
      <c r="H707" s="471">
        <v>800</v>
      </c>
      <c r="I707" s="471">
        <v>800</v>
      </c>
      <c r="J707" s="475" t="s">
        <v>611</v>
      </c>
      <c r="K707" s="475" t="s">
        <v>611</v>
      </c>
    </row>
    <row r="708" spans="1:11">
      <c r="A708" s="473" t="s">
        <v>325</v>
      </c>
      <c r="B708" s="507" t="s">
        <v>326</v>
      </c>
      <c r="C708" s="507" t="s">
        <v>815</v>
      </c>
      <c r="D708" s="507" t="s">
        <v>501</v>
      </c>
      <c r="E708" s="474" t="s">
        <v>508</v>
      </c>
      <c r="F708" s="475" t="s">
        <v>611</v>
      </c>
      <c r="G708" s="475" t="s">
        <v>611</v>
      </c>
      <c r="H708" s="475" t="s">
        <v>611</v>
      </c>
      <c r="I708" s="475" t="s">
        <v>611</v>
      </c>
      <c r="J708" s="475" t="s">
        <v>611</v>
      </c>
      <c r="K708" s="475" t="s">
        <v>611</v>
      </c>
    </row>
    <row r="709" spans="1:11">
      <c r="A709" s="473" t="s">
        <v>325</v>
      </c>
      <c r="B709" s="507" t="s">
        <v>326</v>
      </c>
      <c r="C709" s="507" t="s">
        <v>815</v>
      </c>
      <c r="D709" s="507" t="s">
        <v>509</v>
      </c>
      <c r="E709" s="474" t="s">
        <v>480</v>
      </c>
      <c r="F709" s="471">
        <v>0</v>
      </c>
      <c r="G709" s="471">
        <v>0</v>
      </c>
      <c r="H709" s="471">
        <v>0</v>
      </c>
      <c r="I709" s="471">
        <v>0</v>
      </c>
      <c r="J709" s="475" t="s">
        <v>611</v>
      </c>
      <c r="K709" s="475" t="s">
        <v>611</v>
      </c>
    </row>
    <row r="710" spans="1:11">
      <c r="A710" s="473" t="s">
        <v>325</v>
      </c>
      <c r="B710" s="507" t="s">
        <v>326</v>
      </c>
      <c r="C710" s="507" t="s">
        <v>816</v>
      </c>
      <c r="D710" s="507" t="s">
        <v>304</v>
      </c>
      <c r="E710" s="474" t="s">
        <v>480</v>
      </c>
      <c r="F710" s="471">
        <v>100000</v>
      </c>
      <c r="G710" s="471">
        <v>30400</v>
      </c>
      <c r="H710" s="471">
        <v>69600</v>
      </c>
      <c r="I710" s="471">
        <v>64600</v>
      </c>
      <c r="J710" s="471">
        <v>5000</v>
      </c>
      <c r="K710" s="471">
        <v>0</v>
      </c>
    </row>
    <row r="711" spans="1:11">
      <c r="A711" s="473" t="s">
        <v>325</v>
      </c>
      <c r="B711" s="507" t="s">
        <v>326</v>
      </c>
      <c r="C711" s="507" t="s">
        <v>816</v>
      </c>
      <c r="D711" s="507" t="s">
        <v>496</v>
      </c>
      <c r="E711" s="474" t="s">
        <v>480</v>
      </c>
      <c r="F711" s="471">
        <v>33200</v>
      </c>
      <c r="G711" s="471">
        <v>27600</v>
      </c>
      <c r="H711" s="471">
        <v>5600</v>
      </c>
      <c r="I711" s="471">
        <v>2500</v>
      </c>
      <c r="J711" s="471">
        <v>3100</v>
      </c>
      <c r="K711" s="471">
        <v>0</v>
      </c>
    </row>
    <row r="712" spans="1:11">
      <c r="A712" s="473" t="s">
        <v>325</v>
      </c>
      <c r="B712" s="507" t="s">
        <v>326</v>
      </c>
      <c r="C712" s="507" t="s">
        <v>816</v>
      </c>
      <c r="D712" s="507" t="s">
        <v>496</v>
      </c>
      <c r="E712" s="474" t="s">
        <v>497</v>
      </c>
      <c r="F712" s="471">
        <v>800</v>
      </c>
      <c r="G712" s="471">
        <v>600</v>
      </c>
      <c r="H712" s="471">
        <v>100</v>
      </c>
      <c r="I712" s="471">
        <v>100</v>
      </c>
      <c r="J712" s="471">
        <v>0</v>
      </c>
      <c r="K712" s="475" t="s">
        <v>611</v>
      </c>
    </row>
    <row r="713" spans="1:11">
      <c r="A713" s="473" t="s">
        <v>325</v>
      </c>
      <c r="B713" s="507" t="s">
        <v>326</v>
      </c>
      <c r="C713" s="507" t="s">
        <v>816</v>
      </c>
      <c r="D713" s="507" t="s">
        <v>496</v>
      </c>
      <c r="E713" s="474" t="s">
        <v>498</v>
      </c>
      <c r="F713" s="471">
        <v>31200</v>
      </c>
      <c r="G713" s="471">
        <v>26300</v>
      </c>
      <c r="H713" s="471">
        <v>4800</v>
      </c>
      <c r="I713" s="471">
        <v>2000</v>
      </c>
      <c r="J713" s="471">
        <v>2800</v>
      </c>
      <c r="K713" s="471">
        <v>0</v>
      </c>
    </row>
    <row r="714" spans="1:11">
      <c r="A714" s="473" t="s">
        <v>325</v>
      </c>
      <c r="B714" s="507" t="s">
        <v>326</v>
      </c>
      <c r="C714" s="507" t="s">
        <v>816</v>
      </c>
      <c r="D714" s="507" t="s">
        <v>496</v>
      </c>
      <c r="E714" s="474" t="s">
        <v>499</v>
      </c>
      <c r="F714" s="471">
        <v>1200</v>
      </c>
      <c r="G714" s="471">
        <v>600</v>
      </c>
      <c r="H714" s="471">
        <v>600</v>
      </c>
      <c r="I714" s="471">
        <v>300</v>
      </c>
      <c r="J714" s="471">
        <v>300</v>
      </c>
      <c r="K714" s="475" t="s">
        <v>611</v>
      </c>
    </row>
    <row r="715" spans="1:11">
      <c r="A715" s="473" t="s">
        <v>325</v>
      </c>
      <c r="B715" s="507" t="s">
        <v>326</v>
      </c>
      <c r="C715" s="507" t="s">
        <v>816</v>
      </c>
      <c r="D715" s="507" t="s">
        <v>500</v>
      </c>
      <c r="E715" s="474" t="s">
        <v>480</v>
      </c>
      <c r="F715" s="471">
        <v>2200</v>
      </c>
      <c r="G715" s="471">
        <v>1800</v>
      </c>
      <c r="H715" s="471">
        <v>300</v>
      </c>
      <c r="I715" s="471">
        <v>200</v>
      </c>
      <c r="J715" s="471">
        <v>100</v>
      </c>
      <c r="K715" s="475" t="s">
        <v>611</v>
      </c>
    </row>
    <row r="716" spans="1:11">
      <c r="A716" s="473" t="s">
        <v>325</v>
      </c>
      <c r="B716" s="507" t="s">
        <v>326</v>
      </c>
      <c r="C716" s="507" t="s">
        <v>816</v>
      </c>
      <c r="D716" s="507" t="s">
        <v>500</v>
      </c>
      <c r="E716" s="474" t="s">
        <v>497</v>
      </c>
      <c r="F716" s="471">
        <v>100</v>
      </c>
      <c r="G716" s="471">
        <v>100</v>
      </c>
      <c r="H716" s="471">
        <v>0</v>
      </c>
      <c r="I716" s="471">
        <v>0</v>
      </c>
      <c r="J716" s="475" t="s">
        <v>611</v>
      </c>
      <c r="K716" s="475" t="s">
        <v>611</v>
      </c>
    </row>
    <row r="717" spans="1:11">
      <c r="A717" s="473" t="s">
        <v>325</v>
      </c>
      <c r="B717" s="507" t="s">
        <v>326</v>
      </c>
      <c r="C717" s="507" t="s">
        <v>816</v>
      </c>
      <c r="D717" s="507" t="s">
        <v>500</v>
      </c>
      <c r="E717" s="474" t="s">
        <v>498</v>
      </c>
      <c r="F717" s="471">
        <v>1900</v>
      </c>
      <c r="G717" s="471">
        <v>1700</v>
      </c>
      <c r="H717" s="471">
        <v>200</v>
      </c>
      <c r="I717" s="471">
        <v>100</v>
      </c>
      <c r="J717" s="471">
        <v>100</v>
      </c>
      <c r="K717" s="475" t="s">
        <v>611</v>
      </c>
    </row>
    <row r="718" spans="1:11">
      <c r="A718" s="473" t="s">
        <v>325</v>
      </c>
      <c r="B718" s="507" t="s">
        <v>326</v>
      </c>
      <c r="C718" s="507" t="s">
        <v>816</v>
      </c>
      <c r="D718" s="507" t="s">
        <v>500</v>
      </c>
      <c r="E718" s="474" t="s">
        <v>499</v>
      </c>
      <c r="F718" s="471">
        <v>200</v>
      </c>
      <c r="G718" s="471">
        <v>0</v>
      </c>
      <c r="H718" s="471">
        <v>100</v>
      </c>
      <c r="I718" s="471">
        <v>100</v>
      </c>
      <c r="J718" s="471">
        <v>0</v>
      </c>
      <c r="K718" s="475" t="s">
        <v>611</v>
      </c>
    </row>
    <row r="719" spans="1:11">
      <c r="A719" s="473" t="s">
        <v>325</v>
      </c>
      <c r="B719" s="507" t="s">
        <v>326</v>
      </c>
      <c r="C719" s="507" t="s">
        <v>816</v>
      </c>
      <c r="D719" s="507" t="s">
        <v>501</v>
      </c>
      <c r="E719" s="474" t="s">
        <v>480</v>
      </c>
      <c r="F719" s="471">
        <v>64500</v>
      </c>
      <c r="G719" s="471">
        <v>900</v>
      </c>
      <c r="H719" s="471">
        <v>63600</v>
      </c>
      <c r="I719" s="471">
        <v>61800</v>
      </c>
      <c r="J719" s="471">
        <v>1800</v>
      </c>
      <c r="K719" s="475" t="s">
        <v>611</v>
      </c>
    </row>
    <row r="720" spans="1:11">
      <c r="A720" s="473" t="s">
        <v>325</v>
      </c>
      <c r="B720" s="507" t="s">
        <v>326</v>
      </c>
      <c r="C720" s="507" t="s">
        <v>816</v>
      </c>
      <c r="D720" s="507" t="s">
        <v>501</v>
      </c>
      <c r="E720" s="474" t="s">
        <v>497</v>
      </c>
      <c r="F720" s="475" t="s">
        <v>611</v>
      </c>
      <c r="G720" s="475" t="s">
        <v>611</v>
      </c>
      <c r="H720" s="475" t="s">
        <v>611</v>
      </c>
      <c r="I720" s="475" t="s">
        <v>611</v>
      </c>
      <c r="J720" s="475" t="s">
        <v>611</v>
      </c>
      <c r="K720" s="475" t="s">
        <v>611</v>
      </c>
    </row>
    <row r="721" spans="1:11">
      <c r="A721" s="473" t="s">
        <v>325</v>
      </c>
      <c r="B721" s="507" t="s">
        <v>326</v>
      </c>
      <c r="C721" s="507" t="s">
        <v>816</v>
      </c>
      <c r="D721" s="507" t="s">
        <v>501</v>
      </c>
      <c r="E721" s="474" t="s">
        <v>498</v>
      </c>
      <c r="F721" s="471">
        <v>2000</v>
      </c>
      <c r="G721" s="471">
        <v>800</v>
      </c>
      <c r="H721" s="471">
        <v>1200</v>
      </c>
      <c r="I721" s="471">
        <v>700</v>
      </c>
      <c r="J721" s="471">
        <v>500</v>
      </c>
      <c r="K721" s="475" t="s">
        <v>611</v>
      </c>
    </row>
    <row r="722" spans="1:11">
      <c r="A722" s="473" t="s">
        <v>325</v>
      </c>
      <c r="B722" s="507" t="s">
        <v>326</v>
      </c>
      <c r="C722" s="507" t="s">
        <v>816</v>
      </c>
      <c r="D722" s="507" t="s">
        <v>501</v>
      </c>
      <c r="E722" s="474" t="s">
        <v>502</v>
      </c>
      <c r="F722" s="471">
        <v>4700</v>
      </c>
      <c r="G722" s="471">
        <v>100</v>
      </c>
      <c r="H722" s="471">
        <v>4600</v>
      </c>
      <c r="I722" s="471">
        <v>3900</v>
      </c>
      <c r="J722" s="471">
        <v>700</v>
      </c>
      <c r="K722" s="475" t="s">
        <v>611</v>
      </c>
    </row>
    <row r="723" spans="1:11">
      <c r="A723" s="473" t="s">
        <v>325</v>
      </c>
      <c r="B723" s="507" t="s">
        <v>326</v>
      </c>
      <c r="C723" s="507" t="s">
        <v>816</v>
      </c>
      <c r="D723" s="507" t="s">
        <v>501</v>
      </c>
      <c r="E723" s="474" t="s">
        <v>503</v>
      </c>
      <c r="F723" s="471">
        <v>7700</v>
      </c>
      <c r="G723" s="475" t="s">
        <v>611</v>
      </c>
      <c r="H723" s="471">
        <v>7700</v>
      </c>
      <c r="I723" s="471">
        <v>7200</v>
      </c>
      <c r="J723" s="471">
        <v>500</v>
      </c>
      <c r="K723" s="475" t="s">
        <v>611</v>
      </c>
    </row>
    <row r="724" spans="1:11">
      <c r="A724" s="473" t="s">
        <v>325</v>
      </c>
      <c r="B724" s="507" t="s">
        <v>326</v>
      </c>
      <c r="C724" s="507" t="s">
        <v>816</v>
      </c>
      <c r="D724" s="507" t="s">
        <v>501</v>
      </c>
      <c r="E724" s="474" t="s">
        <v>504</v>
      </c>
      <c r="F724" s="471">
        <v>28100</v>
      </c>
      <c r="G724" s="475" t="s">
        <v>611</v>
      </c>
      <c r="H724" s="471">
        <v>28100</v>
      </c>
      <c r="I724" s="471">
        <v>28000</v>
      </c>
      <c r="J724" s="471">
        <v>100</v>
      </c>
      <c r="K724" s="475" t="s">
        <v>611</v>
      </c>
    </row>
    <row r="725" spans="1:11">
      <c r="A725" s="473" t="s">
        <v>325</v>
      </c>
      <c r="B725" s="507" t="s">
        <v>326</v>
      </c>
      <c r="C725" s="507" t="s">
        <v>816</v>
      </c>
      <c r="D725" s="507" t="s">
        <v>501</v>
      </c>
      <c r="E725" s="474" t="s">
        <v>505</v>
      </c>
      <c r="F725" s="471">
        <v>6400</v>
      </c>
      <c r="G725" s="475" t="s">
        <v>611</v>
      </c>
      <c r="H725" s="471">
        <v>6400</v>
      </c>
      <c r="I725" s="471">
        <v>6400</v>
      </c>
      <c r="J725" s="475" t="s">
        <v>611</v>
      </c>
      <c r="K725" s="475" t="s">
        <v>611</v>
      </c>
    </row>
    <row r="726" spans="1:11">
      <c r="A726" s="473" t="s">
        <v>325</v>
      </c>
      <c r="B726" s="507" t="s">
        <v>326</v>
      </c>
      <c r="C726" s="507" t="s">
        <v>816</v>
      </c>
      <c r="D726" s="507" t="s">
        <v>501</v>
      </c>
      <c r="E726" s="474" t="s">
        <v>506</v>
      </c>
      <c r="F726" s="471">
        <v>6500</v>
      </c>
      <c r="G726" s="475" t="s">
        <v>611</v>
      </c>
      <c r="H726" s="471">
        <v>6500</v>
      </c>
      <c r="I726" s="471">
        <v>6500</v>
      </c>
      <c r="J726" s="475" t="s">
        <v>611</v>
      </c>
      <c r="K726" s="475" t="s">
        <v>611</v>
      </c>
    </row>
    <row r="727" spans="1:11">
      <c r="A727" s="473" t="s">
        <v>325</v>
      </c>
      <c r="B727" s="507" t="s">
        <v>326</v>
      </c>
      <c r="C727" s="507" t="s">
        <v>816</v>
      </c>
      <c r="D727" s="507" t="s">
        <v>501</v>
      </c>
      <c r="E727" s="474" t="s">
        <v>507</v>
      </c>
      <c r="F727" s="471">
        <v>8200</v>
      </c>
      <c r="G727" s="475" t="s">
        <v>611</v>
      </c>
      <c r="H727" s="471">
        <v>8200</v>
      </c>
      <c r="I727" s="471">
        <v>8200</v>
      </c>
      <c r="J727" s="475" t="s">
        <v>611</v>
      </c>
      <c r="K727" s="475" t="s">
        <v>611</v>
      </c>
    </row>
    <row r="728" spans="1:11">
      <c r="A728" s="473" t="s">
        <v>325</v>
      </c>
      <c r="B728" s="507" t="s">
        <v>326</v>
      </c>
      <c r="C728" s="507" t="s">
        <v>816</v>
      </c>
      <c r="D728" s="507" t="s">
        <v>501</v>
      </c>
      <c r="E728" s="474" t="s">
        <v>508</v>
      </c>
      <c r="F728" s="471">
        <v>900</v>
      </c>
      <c r="G728" s="475" t="s">
        <v>611</v>
      </c>
      <c r="H728" s="471">
        <v>900</v>
      </c>
      <c r="I728" s="471">
        <v>900</v>
      </c>
      <c r="J728" s="475" t="s">
        <v>611</v>
      </c>
      <c r="K728" s="475" t="s">
        <v>611</v>
      </c>
    </row>
    <row r="729" spans="1:11">
      <c r="A729" s="473" t="s">
        <v>325</v>
      </c>
      <c r="B729" s="507" t="s">
        <v>326</v>
      </c>
      <c r="C729" s="507" t="s">
        <v>816</v>
      </c>
      <c r="D729" s="507" t="s">
        <v>509</v>
      </c>
      <c r="E729" s="474" t="s">
        <v>480</v>
      </c>
      <c r="F729" s="471">
        <v>200</v>
      </c>
      <c r="G729" s="471">
        <v>0</v>
      </c>
      <c r="H729" s="471">
        <v>100</v>
      </c>
      <c r="I729" s="471">
        <v>100</v>
      </c>
      <c r="J729" s="471">
        <v>0</v>
      </c>
      <c r="K729" s="475" t="s">
        <v>611</v>
      </c>
    </row>
    <row r="730" spans="1:11">
      <c r="A730" s="473" t="s">
        <v>325</v>
      </c>
      <c r="B730" s="507" t="s">
        <v>326</v>
      </c>
      <c r="C730" s="507" t="s">
        <v>817</v>
      </c>
      <c r="D730" s="507" t="s">
        <v>304</v>
      </c>
      <c r="E730" s="474" t="s">
        <v>480</v>
      </c>
      <c r="F730" s="471">
        <v>125200</v>
      </c>
      <c r="G730" s="471">
        <v>37500</v>
      </c>
      <c r="H730" s="471">
        <v>87700</v>
      </c>
      <c r="I730" s="471">
        <v>79600</v>
      </c>
      <c r="J730" s="471">
        <v>8000</v>
      </c>
      <c r="K730" s="471">
        <v>200</v>
      </c>
    </row>
    <row r="731" spans="1:11">
      <c r="A731" s="473" t="s">
        <v>325</v>
      </c>
      <c r="B731" s="507" t="s">
        <v>326</v>
      </c>
      <c r="C731" s="507" t="s">
        <v>817</v>
      </c>
      <c r="D731" s="507" t="s">
        <v>496</v>
      </c>
      <c r="E731" s="474" t="s">
        <v>480</v>
      </c>
      <c r="F731" s="471">
        <v>42700</v>
      </c>
      <c r="G731" s="471">
        <v>34700</v>
      </c>
      <c r="H731" s="471">
        <v>8000</v>
      </c>
      <c r="I731" s="471">
        <v>2900</v>
      </c>
      <c r="J731" s="471">
        <v>5000</v>
      </c>
      <c r="K731" s="471">
        <v>200</v>
      </c>
    </row>
    <row r="732" spans="1:11">
      <c r="A732" s="473" t="s">
        <v>325</v>
      </c>
      <c r="B732" s="507" t="s">
        <v>326</v>
      </c>
      <c r="C732" s="507" t="s">
        <v>817</v>
      </c>
      <c r="D732" s="507" t="s">
        <v>496</v>
      </c>
      <c r="E732" s="474" t="s">
        <v>497</v>
      </c>
      <c r="F732" s="471">
        <v>500</v>
      </c>
      <c r="G732" s="471">
        <v>400</v>
      </c>
      <c r="H732" s="471">
        <v>100</v>
      </c>
      <c r="I732" s="475" t="s">
        <v>611</v>
      </c>
      <c r="J732" s="471">
        <v>0</v>
      </c>
      <c r="K732" s="471">
        <v>0</v>
      </c>
    </row>
    <row r="733" spans="1:11">
      <c r="A733" s="473" t="s">
        <v>325</v>
      </c>
      <c r="B733" s="507" t="s">
        <v>326</v>
      </c>
      <c r="C733" s="507" t="s">
        <v>817</v>
      </c>
      <c r="D733" s="507" t="s">
        <v>496</v>
      </c>
      <c r="E733" s="474" t="s">
        <v>498</v>
      </c>
      <c r="F733" s="471">
        <v>40500</v>
      </c>
      <c r="G733" s="471">
        <v>33500</v>
      </c>
      <c r="H733" s="471">
        <v>6900</v>
      </c>
      <c r="I733" s="471">
        <v>2200</v>
      </c>
      <c r="J733" s="471">
        <v>4600</v>
      </c>
      <c r="K733" s="471">
        <v>100</v>
      </c>
    </row>
    <row r="734" spans="1:11">
      <c r="A734" s="473" t="s">
        <v>325</v>
      </c>
      <c r="B734" s="507" t="s">
        <v>326</v>
      </c>
      <c r="C734" s="507" t="s">
        <v>817</v>
      </c>
      <c r="D734" s="507" t="s">
        <v>496</v>
      </c>
      <c r="E734" s="474" t="s">
        <v>499</v>
      </c>
      <c r="F734" s="471">
        <v>1800</v>
      </c>
      <c r="G734" s="471">
        <v>800</v>
      </c>
      <c r="H734" s="471">
        <v>1000</v>
      </c>
      <c r="I734" s="471">
        <v>600</v>
      </c>
      <c r="J734" s="471">
        <v>400</v>
      </c>
      <c r="K734" s="475" t="s">
        <v>611</v>
      </c>
    </row>
    <row r="735" spans="1:11">
      <c r="A735" s="473" t="s">
        <v>325</v>
      </c>
      <c r="B735" s="507" t="s">
        <v>326</v>
      </c>
      <c r="C735" s="507" t="s">
        <v>817</v>
      </c>
      <c r="D735" s="507" t="s">
        <v>500</v>
      </c>
      <c r="E735" s="474" t="s">
        <v>480</v>
      </c>
      <c r="F735" s="471">
        <v>2100</v>
      </c>
      <c r="G735" s="471">
        <v>1800</v>
      </c>
      <c r="H735" s="471">
        <v>300</v>
      </c>
      <c r="I735" s="471">
        <v>200</v>
      </c>
      <c r="J735" s="471">
        <v>100</v>
      </c>
      <c r="K735" s="475" t="s">
        <v>611</v>
      </c>
    </row>
    <row r="736" spans="1:11">
      <c r="A736" s="473" t="s">
        <v>325</v>
      </c>
      <c r="B736" s="507" t="s">
        <v>326</v>
      </c>
      <c r="C736" s="507" t="s">
        <v>817</v>
      </c>
      <c r="D736" s="507" t="s">
        <v>500</v>
      </c>
      <c r="E736" s="474" t="s">
        <v>497</v>
      </c>
      <c r="F736" s="471">
        <v>100</v>
      </c>
      <c r="G736" s="471">
        <v>100</v>
      </c>
      <c r="H736" s="475" t="s">
        <v>611</v>
      </c>
      <c r="I736" s="475" t="s">
        <v>611</v>
      </c>
      <c r="J736" s="475" t="s">
        <v>611</v>
      </c>
      <c r="K736" s="475" t="s">
        <v>611</v>
      </c>
    </row>
    <row r="737" spans="1:11">
      <c r="A737" s="473" t="s">
        <v>325</v>
      </c>
      <c r="B737" s="507" t="s">
        <v>326</v>
      </c>
      <c r="C737" s="507" t="s">
        <v>817</v>
      </c>
      <c r="D737" s="507" t="s">
        <v>500</v>
      </c>
      <c r="E737" s="474" t="s">
        <v>498</v>
      </c>
      <c r="F737" s="471">
        <v>2000</v>
      </c>
      <c r="G737" s="471">
        <v>1700</v>
      </c>
      <c r="H737" s="471">
        <v>300</v>
      </c>
      <c r="I737" s="471">
        <v>200</v>
      </c>
      <c r="J737" s="471">
        <v>100</v>
      </c>
      <c r="K737" s="475" t="s">
        <v>611</v>
      </c>
    </row>
    <row r="738" spans="1:11">
      <c r="A738" s="473" t="s">
        <v>325</v>
      </c>
      <c r="B738" s="507" t="s">
        <v>326</v>
      </c>
      <c r="C738" s="507" t="s">
        <v>817</v>
      </c>
      <c r="D738" s="507" t="s">
        <v>500</v>
      </c>
      <c r="E738" s="474" t="s">
        <v>499</v>
      </c>
      <c r="F738" s="471">
        <v>0</v>
      </c>
      <c r="G738" s="475" t="s">
        <v>611</v>
      </c>
      <c r="H738" s="471">
        <v>0</v>
      </c>
      <c r="I738" s="471">
        <v>0</v>
      </c>
      <c r="J738" s="475" t="s">
        <v>611</v>
      </c>
      <c r="K738" s="475" t="s">
        <v>611</v>
      </c>
    </row>
    <row r="739" spans="1:11">
      <c r="A739" s="473" t="s">
        <v>325</v>
      </c>
      <c r="B739" s="507" t="s">
        <v>326</v>
      </c>
      <c r="C739" s="507" t="s">
        <v>817</v>
      </c>
      <c r="D739" s="507" t="s">
        <v>501</v>
      </c>
      <c r="E739" s="474" t="s">
        <v>480</v>
      </c>
      <c r="F739" s="471">
        <v>80300</v>
      </c>
      <c r="G739" s="471">
        <v>1000</v>
      </c>
      <c r="H739" s="471">
        <v>79400</v>
      </c>
      <c r="I739" s="471">
        <v>76500</v>
      </c>
      <c r="J739" s="471">
        <v>2900</v>
      </c>
      <c r="K739" s="475" t="s">
        <v>611</v>
      </c>
    </row>
    <row r="740" spans="1:11">
      <c r="A740" s="473" t="s">
        <v>325</v>
      </c>
      <c r="B740" s="507" t="s">
        <v>326</v>
      </c>
      <c r="C740" s="507" t="s">
        <v>817</v>
      </c>
      <c r="D740" s="507" t="s">
        <v>501</v>
      </c>
      <c r="E740" s="474" t="s">
        <v>497</v>
      </c>
      <c r="F740" s="475" t="s">
        <v>611</v>
      </c>
      <c r="G740" s="475" t="s">
        <v>611</v>
      </c>
      <c r="H740" s="475" t="s">
        <v>611</v>
      </c>
      <c r="I740" s="475" t="s">
        <v>611</v>
      </c>
      <c r="J740" s="475" t="s">
        <v>611</v>
      </c>
      <c r="K740" s="475" t="s">
        <v>611</v>
      </c>
    </row>
    <row r="741" spans="1:11">
      <c r="A741" s="473" t="s">
        <v>325</v>
      </c>
      <c r="B741" s="507" t="s">
        <v>326</v>
      </c>
      <c r="C741" s="507" t="s">
        <v>817</v>
      </c>
      <c r="D741" s="507" t="s">
        <v>501</v>
      </c>
      <c r="E741" s="474" t="s">
        <v>498</v>
      </c>
      <c r="F741" s="471">
        <v>3400</v>
      </c>
      <c r="G741" s="471">
        <v>900</v>
      </c>
      <c r="H741" s="471">
        <v>2500</v>
      </c>
      <c r="I741" s="471">
        <v>1600</v>
      </c>
      <c r="J741" s="471">
        <v>1000</v>
      </c>
      <c r="K741" s="475" t="s">
        <v>611</v>
      </c>
    </row>
    <row r="742" spans="1:11">
      <c r="A742" s="473" t="s">
        <v>325</v>
      </c>
      <c r="B742" s="507" t="s">
        <v>326</v>
      </c>
      <c r="C742" s="507" t="s">
        <v>817</v>
      </c>
      <c r="D742" s="507" t="s">
        <v>501</v>
      </c>
      <c r="E742" s="474" t="s">
        <v>502</v>
      </c>
      <c r="F742" s="471">
        <v>7000</v>
      </c>
      <c r="G742" s="471">
        <v>100</v>
      </c>
      <c r="H742" s="471">
        <v>7000</v>
      </c>
      <c r="I742" s="471">
        <v>5800</v>
      </c>
      <c r="J742" s="471">
        <v>1100</v>
      </c>
      <c r="K742" s="475" t="s">
        <v>611</v>
      </c>
    </row>
    <row r="743" spans="1:11">
      <c r="A743" s="473" t="s">
        <v>325</v>
      </c>
      <c r="B743" s="507" t="s">
        <v>326</v>
      </c>
      <c r="C743" s="507" t="s">
        <v>817</v>
      </c>
      <c r="D743" s="507" t="s">
        <v>501</v>
      </c>
      <c r="E743" s="474" t="s">
        <v>503</v>
      </c>
      <c r="F743" s="471">
        <v>8900</v>
      </c>
      <c r="G743" s="475" t="s">
        <v>611</v>
      </c>
      <c r="H743" s="471">
        <v>8900</v>
      </c>
      <c r="I743" s="471">
        <v>8400</v>
      </c>
      <c r="J743" s="471">
        <v>500</v>
      </c>
      <c r="K743" s="475" t="s">
        <v>611</v>
      </c>
    </row>
    <row r="744" spans="1:11">
      <c r="A744" s="473" t="s">
        <v>325</v>
      </c>
      <c r="B744" s="507" t="s">
        <v>326</v>
      </c>
      <c r="C744" s="507" t="s">
        <v>817</v>
      </c>
      <c r="D744" s="507" t="s">
        <v>501</v>
      </c>
      <c r="E744" s="474" t="s">
        <v>504</v>
      </c>
      <c r="F744" s="471">
        <v>17600</v>
      </c>
      <c r="G744" s="475" t="s">
        <v>611</v>
      </c>
      <c r="H744" s="471">
        <v>17600</v>
      </c>
      <c r="I744" s="471">
        <v>17300</v>
      </c>
      <c r="J744" s="471">
        <v>300</v>
      </c>
      <c r="K744" s="475" t="s">
        <v>611</v>
      </c>
    </row>
    <row r="745" spans="1:11">
      <c r="A745" s="473" t="s">
        <v>325</v>
      </c>
      <c r="B745" s="507" t="s">
        <v>326</v>
      </c>
      <c r="C745" s="507" t="s">
        <v>817</v>
      </c>
      <c r="D745" s="507" t="s">
        <v>501</v>
      </c>
      <c r="E745" s="474" t="s">
        <v>505</v>
      </c>
      <c r="F745" s="471">
        <v>8500</v>
      </c>
      <c r="G745" s="475" t="s">
        <v>611</v>
      </c>
      <c r="H745" s="471">
        <v>8500</v>
      </c>
      <c r="I745" s="471">
        <v>8500</v>
      </c>
      <c r="J745" s="471">
        <v>0</v>
      </c>
      <c r="K745" s="475" t="s">
        <v>611</v>
      </c>
    </row>
    <row r="746" spans="1:11">
      <c r="A746" s="473" t="s">
        <v>325</v>
      </c>
      <c r="B746" s="507" t="s">
        <v>326</v>
      </c>
      <c r="C746" s="507" t="s">
        <v>817</v>
      </c>
      <c r="D746" s="507" t="s">
        <v>501</v>
      </c>
      <c r="E746" s="474" t="s">
        <v>506</v>
      </c>
      <c r="F746" s="471">
        <v>15300</v>
      </c>
      <c r="G746" s="475" t="s">
        <v>611</v>
      </c>
      <c r="H746" s="471">
        <v>15300</v>
      </c>
      <c r="I746" s="471">
        <v>15300</v>
      </c>
      <c r="J746" s="475" t="s">
        <v>611</v>
      </c>
      <c r="K746" s="475" t="s">
        <v>611</v>
      </c>
    </row>
    <row r="747" spans="1:11">
      <c r="A747" s="473" t="s">
        <v>325</v>
      </c>
      <c r="B747" s="507" t="s">
        <v>326</v>
      </c>
      <c r="C747" s="507" t="s">
        <v>817</v>
      </c>
      <c r="D747" s="507" t="s">
        <v>501</v>
      </c>
      <c r="E747" s="474" t="s">
        <v>507</v>
      </c>
      <c r="F747" s="471">
        <v>16000</v>
      </c>
      <c r="G747" s="475" t="s">
        <v>611</v>
      </c>
      <c r="H747" s="471">
        <v>16000</v>
      </c>
      <c r="I747" s="471">
        <v>16000</v>
      </c>
      <c r="J747" s="475" t="s">
        <v>611</v>
      </c>
      <c r="K747" s="475" t="s">
        <v>611</v>
      </c>
    </row>
    <row r="748" spans="1:11">
      <c r="A748" s="473" t="s">
        <v>325</v>
      </c>
      <c r="B748" s="507" t="s">
        <v>326</v>
      </c>
      <c r="C748" s="507" t="s">
        <v>817</v>
      </c>
      <c r="D748" s="507" t="s">
        <v>501</v>
      </c>
      <c r="E748" s="474" t="s">
        <v>508</v>
      </c>
      <c r="F748" s="471">
        <v>3600</v>
      </c>
      <c r="G748" s="475" t="s">
        <v>611</v>
      </c>
      <c r="H748" s="471">
        <v>3600</v>
      </c>
      <c r="I748" s="471">
        <v>3600</v>
      </c>
      <c r="J748" s="475" t="s">
        <v>611</v>
      </c>
      <c r="K748" s="475" t="s">
        <v>611</v>
      </c>
    </row>
    <row r="749" spans="1:11">
      <c r="A749" s="473" t="s">
        <v>325</v>
      </c>
      <c r="B749" s="507" t="s">
        <v>326</v>
      </c>
      <c r="C749" s="507" t="s">
        <v>817</v>
      </c>
      <c r="D749" s="507" t="s">
        <v>509</v>
      </c>
      <c r="E749" s="474" t="s">
        <v>480</v>
      </c>
      <c r="F749" s="471">
        <v>100</v>
      </c>
      <c r="G749" s="471">
        <v>0</v>
      </c>
      <c r="H749" s="471">
        <v>100</v>
      </c>
      <c r="I749" s="471">
        <v>0</v>
      </c>
      <c r="J749" s="471">
        <v>0</v>
      </c>
      <c r="K749" s="475" t="s">
        <v>611</v>
      </c>
    </row>
    <row r="750" spans="1:11">
      <c r="A750" s="473" t="s">
        <v>325</v>
      </c>
      <c r="B750" s="507" t="s">
        <v>326</v>
      </c>
      <c r="C750" s="507" t="s">
        <v>818</v>
      </c>
      <c r="D750" s="507" t="s">
        <v>304</v>
      </c>
      <c r="E750" s="474" t="s">
        <v>480</v>
      </c>
      <c r="F750" s="471">
        <v>184900</v>
      </c>
      <c r="G750" s="471">
        <v>47300</v>
      </c>
      <c r="H750" s="471">
        <v>137600</v>
      </c>
      <c r="I750" s="471">
        <v>119600</v>
      </c>
      <c r="J750" s="471">
        <v>17900</v>
      </c>
      <c r="K750" s="471">
        <v>100</v>
      </c>
    </row>
    <row r="751" spans="1:11">
      <c r="A751" s="473" t="s">
        <v>325</v>
      </c>
      <c r="B751" s="507" t="s">
        <v>326</v>
      </c>
      <c r="C751" s="507" t="s">
        <v>818</v>
      </c>
      <c r="D751" s="507" t="s">
        <v>496</v>
      </c>
      <c r="E751" s="474" t="s">
        <v>480</v>
      </c>
      <c r="F751" s="471">
        <v>58700</v>
      </c>
      <c r="G751" s="471">
        <v>44100</v>
      </c>
      <c r="H751" s="471">
        <v>14600</v>
      </c>
      <c r="I751" s="471">
        <v>4100</v>
      </c>
      <c r="J751" s="471">
        <v>10400</v>
      </c>
      <c r="K751" s="471">
        <v>100</v>
      </c>
    </row>
    <row r="752" spans="1:11">
      <c r="A752" s="473" t="s">
        <v>325</v>
      </c>
      <c r="B752" s="507" t="s">
        <v>326</v>
      </c>
      <c r="C752" s="507" t="s">
        <v>818</v>
      </c>
      <c r="D752" s="507" t="s">
        <v>496</v>
      </c>
      <c r="E752" s="474" t="s">
        <v>497</v>
      </c>
      <c r="F752" s="471">
        <v>900</v>
      </c>
      <c r="G752" s="471">
        <v>800</v>
      </c>
      <c r="H752" s="471">
        <v>100</v>
      </c>
      <c r="I752" s="471">
        <v>0</v>
      </c>
      <c r="J752" s="471">
        <v>100</v>
      </c>
      <c r="K752" s="475" t="s">
        <v>611</v>
      </c>
    </row>
    <row r="753" spans="1:11">
      <c r="A753" s="473" t="s">
        <v>325</v>
      </c>
      <c r="B753" s="507" t="s">
        <v>326</v>
      </c>
      <c r="C753" s="507" t="s">
        <v>818</v>
      </c>
      <c r="D753" s="507" t="s">
        <v>496</v>
      </c>
      <c r="E753" s="474" t="s">
        <v>498</v>
      </c>
      <c r="F753" s="471">
        <v>52000</v>
      </c>
      <c r="G753" s="471">
        <v>40100</v>
      </c>
      <c r="H753" s="471">
        <v>12000</v>
      </c>
      <c r="I753" s="471">
        <v>3100</v>
      </c>
      <c r="J753" s="471">
        <v>8700</v>
      </c>
      <c r="K753" s="471">
        <v>100</v>
      </c>
    </row>
    <row r="754" spans="1:11">
      <c r="A754" s="473" t="s">
        <v>325</v>
      </c>
      <c r="B754" s="507" t="s">
        <v>326</v>
      </c>
      <c r="C754" s="507" t="s">
        <v>818</v>
      </c>
      <c r="D754" s="507" t="s">
        <v>496</v>
      </c>
      <c r="E754" s="474" t="s">
        <v>499</v>
      </c>
      <c r="F754" s="471">
        <v>5800</v>
      </c>
      <c r="G754" s="471">
        <v>3300</v>
      </c>
      <c r="H754" s="471">
        <v>2500</v>
      </c>
      <c r="I754" s="471">
        <v>1000</v>
      </c>
      <c r="J754" s="471">
        <v>1600</v>
      </c>
      <c r="K754" s="475" t="s">
        <v>611</v>
      </c>
    </row>
    <row r="755" spans="1:11">
      <c r="A755" s="473" t="s">
        <v>325</v>
      </c>
      <c r="B755" s="507" t="s">
        <v>326</v>
      </c>
      <c r="C755" s="507" t="s">
        <v>818</v>
      </c>
      <c r="D755" s="507" t="s">
        <v>500</v>
      </c>
      <c r="E755" s="474" t="s">
        <v>480</v>
      </c>
      <c r="F755" s="471">
        <v>1400</v>
      </c>
      <c r="G755" s="471">
        <v>700</v>
      </c>
      <c r="H755" s="471">
        <v>700</v>
      </c>
      <c r="I755" s="471">
        <v>400</v>
      </c>
      <c r="J755" s="471">
        <v>300</v>
      </c>
      <c r="K755" s="475" t="s">
        <v>611</v>
      </c>
    </row>
    <row r="756" spans="1:11">
      <c r="A756" s="473" t="s">
        <v>325</v>
      </c>
      <c r="B756" s="507" t="s">
        <v>326</v>
      </c>
      <c r="C756" s="507" t="s">
        <v>818</v>
      </c>
      <c r="D756" s="507" t="s">
        <v>500</v>
      </c>
      <c r="E756" s="474" t="s">
        <v>497</v>
      </c>
      <c r="F756" s="471">
        <v>100</v>
      </c>
      <c r="G756" s="471">
        <v>100</v>
      </c>
      <c r="H756" s="471">
        <v>0</v>
      </c>
      <c r="I756" s="475" t="s">
        <v>611</v>
      </c>
      <c r="J756" s="471">
        <v>0</v>
      </c>
      <c r="K756" s="475" t="s">
        <v>611</v>
      </c>
    </row>
    <row r="757" spans="1:11">
      <c r="A757" s="473" t="s">
        <v>325</v>
      </c>
      <c r="B757" s="507" t="s">
        <v>326</v>
      </c>
      <c r="C757" s="507" t="s">
        <v>818</v>
      </c>
      <c r="D757" s="507" t="s">
        <v>500</v>
      </c>
      <c r="E757" s="474" t="s">
        <v>498</v>
      </c>
      <c r="F757" s="471">
        <v>1200</v>
      </c>
      <c r="G757" s="471">
        <v>600</v>
      </c>
      <c r="H757" s="471">
        <v>600</v>
      </c>
      <c r="I757" s="471">
        <v>400</v>
      </c>
      <c r="J757" s="471">
        <v>300</v>
      </c>
      <c r="K757" s="475" t="s">
        <v>611</v>
      </c>
    </row>
    <row r="758" spans="1:11">
      <c r="A758" s="473" t="s">
        <v>325</v>
      </c>
      <c r="B758" s="507" t="s">
        <v>326</v>
      </c>
      <c r="C758" s="507" t="s">
        <v>818</v>
      </c>
      <c r="D758" s="507" t="s">
        <v>500</v>
      </c>
      <c r="E758" s="474" t="s">
        <v>499</v>
      </c>
      <c r="F758" s="471">
        <v>100</v>
      </c>
      <c r="G758" s="471">
        <v>100</v>
      </c>
      <c r="H758" s="471">
        <v>0</v>
      </c>
      <c r="I758" s="471">
        <v>0</v>
      </c>
      <c r="J758" s="475" t="s">
        <v>611</v>
      </c>
      <c r="K758" s="475" t="s">
        <v>611</v>
      </c>
    </row>
    <row r="759" spans="1:11">
      <c r="A759" s="473" t="s">
        <v>325</v>
      </c>
      <c r="B759" s="507" t="s">
        <v>326</v>
      </c>
      <c r="C759" s="507" t="s">
        <v>818</v>
      </c>
      <c r="D759" s="507" t="s">
        <v>501</v>
      </c>
      <c r="E759" s="474" t="s">
        <v>480</v>
      </c>
      <c r="F759" s="471">
        <v>124600</v>
      </c>
      <c r="G759" s="471">
        <v>2400</v>
      </c>
      <c r="H759" s="471">
        <v>122200</v>
      </c>
      <c r="I759" s="471">
        <v>115000</v>
      </c>
      <c r="J759" s="471">
        <v>7200</v>
      </c>
      <c r="K759" s="471">
        <v>0</v>
      </c>
    </row>
    <row r="760" spans="1:11">
      <c r="A760" s="473" t="s">
        <v>325</v>
      </c>
      <c r="B760" s="507" t="s">
        <v>326</v>
      </c>
      <c r="C760" s="507" t="s">
        <v>818</v>
      </c>
      <c r="D760" s="507" t="s">
        <v>501</v>
      </c>
      <c r="E760" s="474" t="s">
        <v>497</v>
      </c>
      <c r="F760" s="475" t="s">
        <v>611</v>
      </c>
      <c r="G760" s="475" t="s">
        <v>611</v>
      </c>
      <c r="H760" s="475" t="s">
        <v>611</v>
      </c>
      <c r="I760" s="475" t="s">
        <v>611</v>
      </c>
      <c r="J760" s="475" t="s">
        <v>611</v>
      </c>
      <c r="K760" s="475" t="s">
        <v>611</v>
      </c>
    </row>
    <row r="761" spans="1:11">
      <c r="A761" s="473" t="s">
        <v>325</v>
      </c>
      <c r="B761" s="507" t="s">
        <v>326</v>
      </c>
      <c r="C761" s="507" t="s">
        <v>818</v>
      </c>
      <c r="D761" s="507" t="s">
        <v>501</v>
      </c>
      <c r="E761" s="474" t="s">
        <v>498</v>
      </c>
      <c r="F761" s="471">
        <v>8600</v>
      </c>
      <c r="G761" s="471">
        <v>2200</v>
      </c>
      <c r="H761" s="471">
        <v>6400</v>
      </c>
      <c r="I761" s="471">
        <v>2700</v>
      </c>
      <c r="J761" s="471">
        <v>3700</v>
      </c>
      <c r="K761" s="475" t="s">
        <v>611</v>
      </c>
    </row>
    <row r="762" spans="1:11">
      <c r="A762" s="473" t="s">
        <v>325</v>
      </c>
      <c r="B762" s="507" t="s">
        <v>326</v>
      </c>
      <c r="C762" s="507" t="s">
        <v>818</v>
      </c>
      <c r="D762" s="507" t="s">
        <v>501</v>
      </c>
      <c r="E762" s="474" t="s">
        <v>502</v>
      </c>
      <c r="F762" s="471">
        <v>11600</v>
      </c>
      <c r="G762" s="471">
        <v>200</v>
      </c>
      <c r="H762" s="471">
        <v>11400</v>
      </c>
      <c r="I762" s="471">
        <v>9500</v>
      </c>
      <c r="J762" s="471">
        <v>1900</v>
      </c>
      <c r="K762" s="471">
        <v>0</v>
      </c>
    </row>
    <row r="763" spans="1:11">
      <c r="A763" s="473" t="s">
        <v>325</v>
      </c>
      <c r="B763" s="507" t="s">
        <v>326</v>
      </c>
      <c r="C763" s="507" t="s">
        <v>818</v>
      </c>
      <c r="D763" s="507" t="s">
        <v>501</v>
      </c>
      <c r="E763" s="474" t="s">
        <v>503</v>
      </c>
      <c r="F763" s="471">
        <v>11400</v>
      </c>
      <c r="G763" s="475" t="s">
        <v>611</v>
      </c>
      <c r="H763" s="471">
        <v>11400</v>
      </c>
      <c r="I763" s="471">
        <v>10500</v>
      </c>
      <c r="J763" s="471">
        <v>900</v>
      </c>
      <c r="K763" s="475" t="s">
        <v>611</v>
      </c>
    </row>
    <row r="764" spans="1:11">
      <c r="A764" s="473" t="s">
        <v>325</v>
      </c>
      <c r="B764" s="507" t="s">
        <v>326</v>
      </c>
      <c r="C764" s="507" t="s">
        <v>818</v>
      </c>
      <c r="D764" s="507" t="s">
        <v>501</v>
      </c>
      <c r="E764" s="474" t="s">
        <v>504</v>
      </c>
      <c r="F764" s="471">
        <v>11600</v>
      </c>
      <c r="G764" s="475" t="s">
        <v>611</v>
      </c>
      <c r="H764" s="471">
        <v>11600</v>
      </c>
      <c r="I764" s="471">
        <v>11100</v>
      </c>
      <c r="J764" s="471">
        <v>400</v>
      </c>
      <c r="K764" s="475" t="s">
        <v>611</v>
      </c>
    </row>
    <row r="765" spans="1:11">
      <c r="A765" s="473" t="s">
        <v>325</v>
      </c>
      <c r="B765" s="507" t="s">
        <v>326</v>
      </c>
      <c r="C765" s="507" t="s">
        <v>818</v>
      </c>
      <c r="D765" s="507" t="s">
        <v>501</v>
      </c>
      <c r="E765" s="474" t="s">
        <v>505</v>
      </c>
      <c r="F765" s="471">
        <v>17000</v>
      </c>
      <c r="G765" s="475" t="s">
        <v>611</v>
      </c>
      <c r="H765" s="471">
        <v>17000</v>
      </c>
      <c r="I765" s="471">
        <v>16800</v>
      </c>
      <c r="J765" s="471">
        <v>200</v>
      </c>
      <c r="K765" s="475" t="s">
        <v>611</v>
      </c>
    </row>
    <row r="766" spans="1:11">
      <c r="A766" s="473" t="s">
        <v>325</v>
      </c>
      <c r="B766" s="507" t="s">
        <v>326</v>
      </c>
      <c r="C766" s="507" t="s">
        <v>818</v>
      </c>
      <c r="D766" s="507" t="s">
        <v>501</v>
      </c>
      <c r="E766" s="474" t="s">
        <v>506</v>
      </c>
      <c r="F766" s="471">
        <v>21800</v>
      </c>
      <c r="G766" s="475" t="s">
        <v>611</v>
      </c>
      <c r="H766" s="471">
        <v>21800</v>
      </c>
      <c r="I766" s="471">
        <v>21800</v>
      </c>
      <c r="J766" s="475" t="s">
        <v>611</v>
      </c>
      <c r="K766" s="475" t="s">
        <v>611</v>
      </c>
    </row>
    <row r="767" spans="1:11">
      <c r="A767" s="473" t="s">
        <v>325</v>
      </c>
      <c r="B767" s="507" t="s">
        <v>326</v>
      </c>
      <c r="C767" s="507" t="s">
        <v>818</v>
      </c>
      <c r="D767" s="507" t="s">
        <v>501</v>
      </c>
      <c r="E767" s="474" t="s">
        <v>507</v>
      </c>
      <c r="F767" s="471">
        <v>31200</v>
      </c>
      <c r="G767" s="475" t="s">
        <v>611</v>
      </c>
      <c r="H767" s="471">
        <v>31200</v>
      </c>
      <c r="I767" s="471">
        <v>31200</v>
      </c>
      <c r="J767" s="475" t="s">
        <v>611</v>
      </c>
      <c r="K767" s="475" t="s">
        <v>611</v>
      </c>
    </row>
    <row r="768" spans="1:11">
      <c r="A768" s="473" t="s">
        <v>325</v>
      </c>
      <c r="B768" s="507" t="s">
        <v>326</v>
      </c>
      <c r="C768" s="507" t="s">
        <v>818</v>
      </c>
      <c r="D768" s="507" t="s">
        <v>501</v>
      </c>
      <c r="E768" s="474" t="s">
        <v>508</v>
      </c>
      <c r="F768" s="471">
        <v>11500</v>
      </c>
      <c r="G768" s="475" t="s">
        <v>611</v>
      </c>
      <c r="H768" s="471">
        <v>11500</v>
      </c>
      <c r="I768" s="471">
        <v>11500</v>
      </c>
      <c r="J768" s="475" t="s">
        <v>611</v>
      </c>
      <c r="K768" s="475" t="s">
        <v>611</v>
      </c>
    </row>
    <row r="769" spans="1:11">
      <c r="A769" s="473" t="s">
        <v>325</v>
      </c>
      <c r="B769" s="507" t="s">
        <v>326</v>
      </c>
      <c r="C769" s="507" t="s">
        <v>818</v>
      </c>
      <c r="D769" s="507" t="s">
        <v>509</v>
      </c>
      <c r="E769" s="474" t="s">
        <v>480</v>
      </c>
      <c r="F769" s="471">
        <v>200</v>
      </c>
      <c r="G769" s="471">
        <v>0</v>
      </c>
      <c r="H769" s="471">
        <v>100</v>
      </c>
      <c r="I769" s="471">
        <v>100</v>
      </c>
      <c r="J769" s="471">
        <v>0</v>
      </c>
      <c r="K769" s="475" t="s">
        <v>611</v>
      </c>
    </row>
    <row r="770" spans="1:11">
      <c r="A770" s="473" t="s">
        <v>325</v>
      </c>
      <c r="B770" s="507" t="s">
        <v>326</v>
      </c>
      <c r="C770" s="507" t="s">
        <v>819</v>
      </c>
      <c r="D770" s="507" t="s">
        <v>304</v>
      </c>
      <c r="E770" s="474" t="s">
        <v>480</v>
      </c>
      <c r="F770" s="471">
        <v>59800</v>
      </c>
      <c r="G770" s="471">
        <v>20100</v>
      </c>
      <c r="H770" s="471">
        <v>39700</v>
      </c>
      <c r="I770" s="471">
        <v>35700</v>
      </c>
      <c r="J770" s="471">
        <v>4000</v>
      </c>
      <c r="K770" s="475" t="s">
        <v>611</v>
      </c>
    </row>
    <row r="771" spans="1:11">
      <c r="A771" s="473" t="s">
        <v>325</v>
      </c>
      <c r="B771" s="507" t="s">
        <v>326</v>
      </c>
      <c r="C771" s="507" t="s">
        <v>819</v>
      </c>
      <c r="D771" s="507" t="s">
        <v>496</v>
      </c>
      <c r="E771" s="474" t="s">
        <v>480</v>
      </c>
      <c r="F771" s="471">
        <v>23500</v>
      </c>
      <c r="G771" s="471">
        <v>19200</v>
      </c>
      <c r="H771" s="471">
        <v>4200</v>
      </c>
      <c r="I771" s="471">
        <v>1800</v>
      </c>
      <c r="J771" s="471">
        <v>2400</v>
      </c>
      <c r="K771" s="475" t="s">
        <v>611</v>
      </c>
    </row>
    <row r="772" spans="1:11">
      <c r="A772" s="473" t="s">
        <v>325</v>
      </c>
      <c r="B772" s="507" t="s">
        <v>326</v>
      </c>
      <c r="C772" s="507" t="s">
        <v>819</v>
      </c>
      <c r="D772" s="507" t="s">
        <v>496</v>
      </c>
      <c r="E772" s="474" t="s">
        <v>497</v>
      </c>
      <c r="F772" s="471">
        <v>300</v>
      </c>
      <c r="G772" s="471">
        <v>300</v>
      </c>
      <c r="H772" s="471">
        <v>100</v>
      </c>
      <c r="I772" s="475" t="s">
        <v>611</v>
      </c>
      <c r="J772" s="471">
        <v>100</v>
      </c>
      <c r="K772" s="475" t="s">
        <v>611</v>
      </c>
    </row>
    <row r="773" spans="1:11">
      <c r="A773" s="473" t="s">
        <v>325</v>
      </c>
      <c r="B773" s="507" t="s">
        <v>326</v>
      </c>
      <c r="C773" s="507" t="s">
        <v>819</v>
      </c>
      <c r="D773" s="507" t="s">
        <v>496</v>
      </c>
      <c r="E773" s="474" t="s">
        <v>498</v>
      </c>
      <c r="F773" s="471">
        <v>21000</v>
      </c>
      <c r="G773" s="471">
        <v>17400</v>
      </c>
      <c r="H773" s="471">
        <v>3500</v>
      </c>
      <c r="I773" s="471">
        <v>1600</v>
      </c>
      <c r="J773" s="471">
        <v>2000</v>
      </c>
      <c r="K773" s="475" t="s">
        <v>611</v>
      </c>
    </row>
    <row r="774" spans="1:11">
      <c r="A774" s="473" t="s">
        <v>325</v>
      </c>
      <c r="B774" s="507" t="s">
        <v>326</v>
      </c>
      <c r="C774" s="507" t="s">
        <v>819</v>
      </c>
      <c r="D774" s="507" t="s">
        <v>496</v>
      </c>
      <c r="E774" s="474" t="s">
        <v>499</v>
      </c>
      <c r="F774" s="471">
        <v>2200</v>
      </c>
      <c r="G774" s="471">
        <v>1600</v>
      </c>
      <c r="H774" s="471">
        <v>600</v>
      </c>
      <c r="I774" s="471">
        <v>200</v>
      </c>
      <c r="J774" s="471">
        <v>400</v>
      </c>
      <c r="K774" s="475" t="s">
        <v>611</v>
      </c>
    </row>
    <row r="775" spans="1:11">
      <c r="A775" s="473" t="s">
        <v>325</v>
      </c>
      <c r="B775" s="507" t="s">
        <v>326</v>
      </c>
      <c r="C775" s="507" t="s">
        <v>819</v>
      </c>
      <c r="D775" s="507" t="s">
        <v>500</v>
      </c>
      <c r="E775" s="474" t="s">
        <v>480</v>
      </c>
      <c r="F775" s="471">
        <v>400</v>
      </c>
      <c r="G775" s="471">
        <v>200</v>
      </c>
      <c r="H775" s="471">
        <v>200</v>
      </c>
      <c r="I775" s="471">
        <v>200</v>
      </c>
      <c r="J775" s="471">
        <v>100</v>
      </c>
      <c r="K775" s="475" t="s">
        <v>611</v>
      </c>
    </row>
    <row r="776" spans="1:11">
      <c r="A776" s="473" t="s">
        <v>325</v>
      </c>
      <c r="B776" s="507" t="s">
        <v>326</v>
      </c>
      <c r="C776" s="507" t="s">
        <v>819</v>
      </c>
      <c r="D776" s="507" t="s">
        <v>500</v>
      </c>
      <c r="E776" s="474" t="s">
        <v>497</v>
      </c>
      <c r="F776" s="471">
        <v>0</v>
      </c>
      <c r="G776" s="475" t="s">
        <v>611</v>
      </c>
      <c r="H776" s="471">
        <v>0</v>
      </c>
      <c r="I776" s="471">
        <v>0</v>
      </c>
      <c r="J776" s="475" t="s">
        <v>611</v>
      </c>
      <c r="K776" s="475" t="s">
        <v>611</v>
      </c>
    </row>
    <row r="777" spans="1:11">
      <c r="A777" s="473" t="s">
        <v>325</v>
      </c>
      <c r="B777" s="507" t="s">
        <v>326</v>
      </c>
      <c r="C777" s="507" t="s">
        <v>819</v>
      </c>
      <c r="D777" s="507" t="s">
        <v>500</v>
      </c>
      <c r="E777" s="474" t="s">
        <v>498</v>
      </c>
      <c r="F777" s="471">
        <v>400</v>
      </c>
      <c r="G777" s="471">
        <v>200</v>
      </c>
      <c r="H777" s="471">
        <v>200</v>
      </c>
      <c r="I777" s="471">
        <v>200</v>
      </c>
      <c r="J777" s="471">
        <v>100</v>
      </c>
      <c r="K777" s="475" t="s">
        <v>611</v>
      </c>
    </row>
    <row r="778" spans="1:11">
      <c r="A778" s="473" t="s">
        <v>325</v>
      </c>
      <c r="B778" s="507" t="s">
        <v>326</v>
      </c>
      <c r="C778" s="507" t="s">
        <v>819</v>
      </c>
      <c r="D778" s="507" t="s">
        <v>500</v>
      </c>
      <c r="E778" s="474" t="s">
        <v>499</v>
      </c>
      <c r="F778" s="475" t="s">
        <v>611</v>
      </c>
      <c r="G778" s="475" t="s">
        <v>611</v>
      </c>
      <c r="H778" s="475" t="s">
        <v>611</v>
      </c>
      <c r="I778" s="475" t="s">
        <v>611</v>
      </c>
      <c r="J778" s="475" t="s">
        <v>611</v>
      </c>
      <c r="K778" s="475" t="s">
        <v>611</v>
      </c>
    </row>
    <row r="779" spans="1:11">
      <c r="A779" s="473" t="s">
        <v>325</v>
      </c>
      <c r="B779" s="507" t="s">
        <v>326</v>
      </c>
      <c r="C779" s="507" t="s">
        <v>819</v>
      </c>
      <c r="D779" s="507" t="s">
        <v>501</v>
      </c>
      <c r="E779" s="474" t="s">
        <v>480</v>
      </c>
      <c r="F779" s="471">
        <v>35900</v>
      </c>
      <c r="G779" s="471">
        <v>700</v>
      </c>
      <c r="H779" s="471">
        <v>35200</v>
      </c>
      <c r="I779" s="471">
        <v>33700</v>
      </c>
      <c r="J779" s="471">
        <v>1500</v>
      </c>
      <c r="K779" s="475" t="s">
        <v>611</v>
      </c>
    </row>
    <row r="780" spans="1:11">
      <c r="A780" s="473" t="s">
        <v>325</v>
      </c>
      <c r="B780" s="507" t="s">
        <v>326</v>
      </c>
      <c r="C780" s="507" t="s">
        <v>819</v>
      </c>
      <c r="D780" s="507" t="s">
        <v>501</v>
      </c>
      <c r="E780" s="474" t="s">
        <v>497</v>
      </c>
      <c r="F780" s="475" t="s">
        <v>611</v>
      </c>
      <c r="G780" s="475" t="s">
        <v>611</v>
      </c>
      <c r="H780" s="475" t="s">
        <v>611</v>
      </c>
      <c r="I780" s="475" t="s">
        <v>611</v>
      </c>
      <c r="J780" s="475" t="s">
        <v>611</v>
      </c>
      <c r="K780" s="475" t="s">
        <v>611</v>
      </c>
    </row>
    <row r="781" spans="1:11">
      <c r="A781" s="473" t="s">
        <v>325</v>
      </c>
      <c r="B781" s="507" t="s">
        <v>326</v>
      </c>
      <c r="C781" s="507" t="s">
        <v>819</v>
      </c>
      <c r="D781" s="507" t="s">
        <v>501</v>
      </c>
      <c r="E781" s="474" t="s">
        <v>498</v>
      </c>
      <c r="F781" s="471">
        <v>2600</v>
      </c>
      <c r="G781" s="471">
        <v>600</v>
      </c>
      <c r="H781" s="471">
        <v>2000</v>
      </c>
      <c r="I781" s="471">
        <v>1300</v>
      </c>
      <c r="J781" s="471">
        <v>800</v>
      </c>
      <c r="K781" s="475" t="s">
        <v>611</v>
      </c>
    </row>
    <row r="782" spans="1:11">
      <c r="A782" s="473" t="s">
        <v>325</v>
      </c>
      <c r="B782" s="507" t="s">
        <v>326</v>
      </c>
      <c r="C782" s="507" t="s">
        <v>819</v>
      </c>
      <c r="D782" s="507" t="s">
        <v>501</v>
      </c>
      <c r="E782" s="474" t="s">
        <v>502</v>
      </c>
      <c r="F782" s="471">
        <v>2400</v>
      </c>
      <c r="G782" s="471">
        <v>100</v>
      </c>
      <c r="H782" s="471">
        <v>2400</v>
      </c>
      <c r="I782" s="471">
        <v>2000</v>
      </c>
      <c r="J782" s="471">
        <v>400</v>
      </c>
      <c r="K782" s="475" t="s">
        <v>611</v>
      </c>
    </row>
    <row r="783" spans="1:11">
      <c r="A783" s="473" t="s">
        <v>325</v>
      </c>
      <c r="B783" s="507" t="s">
        <v>326</v>
      </c>
      <c r="C783" s="507" t="s">
        <v>819</v>
      </c>
      <c r="D783" s="507" t="s">
        <v>501</v>
      </c>
      <c r="E783" s="474" t="s">
        <v>503</v>
      </c>
      <c r="F783" s="471">
        <v>3100</v>
      </c>
      <c r="G783" s="475" t="s">
        <v>611</v>
      </c>
      <c r="H783" s="471">
        <v>3100</v>
      </c>
      <c r="I783" s="471">
        <v>2800</v>
      </c>
      <c r="J783" s="471">
        <v>200</v>
      </c>
      <c r="K783" s="475" t="s">
        <v>611</v>
      </c>
    </row>
    <row r="784" spans="1:11">
      <c r="A784" s="473" t="s">
        <v>325</v>
      </c>
      <c r="B784" s="507" t="s">
        <v>326</v>
      </c>
      <c r="C784" s="507" t="s">
        <v>819</v>
      </c>
      <c r="D784" s="507" t="s">
        <v>501</v>
      </c>
      <c r="E784" s="474" t="s">
        <v>504</v>
      </c>
      <c r="F784" s="471">
        <v>3500</v>
      </c>
      <c r="G784" s="475" t="s">
        <v>611</v>
      </c>
      <c r="H784" s="471">
        <v>3500</v>
      </c>
      <c r="I784" s="471">
        <v>3400</v>
      </c>
      <c r="J784" s="471">
        <v>100</v>
      </c>
      <c r="K784" s="475" t="s">
        <v>611</v>
      </c>
    </row>
    <row r="785" spans="1:11">
      <c r="A785" s="473" t="s">
        <v>325</v>
      </c>
      <c r="B785" s="507" t="s">
        <v>326</v>
      </c>
      <c r="C785" s="507" t="s">
        <v>819</v>
      </c>
      <c r="D785" s="507" t="s">
        <v>501</v>
      </c>
      <c r="E785" s="474" t="s">
        <v>505</v>
      </c>
      <c r="F785" s="471">
        <v>3100</v>
      </c>
      <c r="G785" s="475" t="s">
        <v>611</v>
      </c>
      <c r="H785" s="471">
        <v>3100</v>
      </c>
      <c r="I785" s="471">
        <v>3100</v>
      </c>
      <c r="J785" s="475" t="s">
        <v>611</v>
      </c>
      <c r="K785" s="475" t="s">
        <v>611</v>
      </c>
    </row>
    <row r="786" spans="1:11">
      <c r="A786" s="473" t="s">
        <v>325</v>
      </c>
      <c r="B786" s="507" t="s">
        <v>326</v>
      </c>
      <c r="C786" s="507" t="s">
        <v>819</v>
      </c>
      <c r="D786" s="507" t="s">
        <v>501</v>
      </c>
      <c r="E786" s="474" t="s">
        <v>506</v>
      </c>
      <c r="F786" s="471">
        <v>6300</v>
      </c>
      <c r="G786" s="475" t="s">
        <v>611</v>
      </c>
      <c r="H786" s="471">
        <v>6300</v>
      </c>
      <c r="I786" s="471">
        <v>6300</v>
      </c>
      <c r="J786" s="475" t="s">
        <v>611</v>
      </c>
      <c r="K786" s="475" t="s">
        <v>611</v>
      </c>
    </row>
    <row r="787" spans="1:11">
      <c r="A787" s="473" t="s">
        <v>325</v>
      </c>
      <c r="B787" s="507" t="s">
        <v>326</v>
      </c>
      <c r="C787" s="507" t="s">
        <v>819</v>
      </c>
      <c r="D787" s="507" t="s">
        <v>501</v>
      </c>
      <c r="E787" s="474" t="s">
        <v>507</v>
      </c>
      <c r="F787" s="471">
        <v>9200</v>
      </c>
      <c r="G787" s="475" t="s">
        <v>611</v>
      </c>
      <c r="H787" s="471">
        <v>9200</v>
      </c>
      <c r="I787" s="471">
        <v>9200</v>
      </c>
      <c r="J787" s="475" t="s">
        <v>611</v>
      </c>
      <c r="K787" s="475" t="s">
        <v>611</v>
      </c>
    </row>
    <row r="788" spans="1:11">
      <c r="A788" s="473" t="s">
        <v>325</v>
      </c>
      <c r="B788" s="507" t="s">
        <v>326</v>
      </c>
      <c r="C788" s="507" t="s">
        <v>819</v>
      </c>
      <c r="D788" s="507" t="s">
        <v>501</v>
      </c>
      <c r="E788" s="474" t="s">
        <v>508</v>
      </c>
      <c r="F788" s="471">
        <v>5700</v>
      </c>
      <c r="G788" s="475" t="s">
        <v>611</v>
      </c>
      <c r="H788" s="471">
        <v>5700</v>
      </c>
      <c r="I788" s="471">
        <v>5700</v>
      </c>
      <c r="J788" s="475" t="s">
        <v>611</v>
      </c>
      <c r="K788" s="475" t="s">
        <v>611</v>
      </c>
    </row>
    <row r="789" spans="1:11">
      <c r="A789" s="473" t="s">
        <v>325</v>
      </c>
      <c r="B789" s="507" t="s">
        <v>326</v>
      </c>
      <c r="C789" s="507" t="s">
        <v>819</v>
      </c>
      <c r="D789" s="507" t="s">
        <v>509</v>
      </c>
      <c r="E789" s="474" t="s">
        <v>480</v>
      </c>
      <c r="F789" s="471">
        <v>0</v>
      </c>
      <c r="G789" s="475" t="s">
        <v>611</v>
      </c>
      <c r="H789" s="471">
        <v>0</v>
      </c>
      <c r="I789" s="471">
        <v>0</v>
      </c>
      <c r="J789" s="475" t="s">
        <v>611</v>
      </c>
      <c r="K789" s="475" t="s">
        <v>611</v>
      </c>
    </row>
    <row r="790" spans="1:11">
      <c r="A790" s="473" t="s">
        <v>325</v>
      </c>
      <c r="B790" s="507" t="s">
        <v>326</v>
      </c>
      <c r="C790" s="507" t="s">
        <v>820</v>
      </c>
      <c r="D790" s="507" t="s">
        <v>304</v>
      </c>
      <c r="E790" s="474" t="s">
        <v>480</v>
      </c>
      <c r="F790" s="471">
        <v>58000</v>
      </c>
      <c r="G790" s="471">
        <v>16100</v>
      </c>
      <c r="H790" s="471">
        <v>41900</v>
      </c>
      <c r="I790" s="471">
        <v>38700</v>
      </c>
      <c r="J790" s="471">
        <v>3100</v>
      </c>
      <c r="K790" s="471">
        <v>100</v>
      </c>
    </row>
    <row r="791" spans="1:11">
      <c r="A791" s="473" t="s">
        <v>325</v>
      </c>
      <c r="B791" s="507" t="s">
        <v>326</v>
      </c>
      <c r="C791" s="507" t="s">
        <v>820</v>
      </c>
      <c r="D791" s="507" t="s">
        <v>496</v>
      </c>
      <c r="E791" s="474" t="s">
        <v>480</v>
      </c>
      <c r="F791" s="471">
        <v>17400</v>
      </c>
      <c r="G791" s="471">
        <v>14600</v>
      </c>
      <c r="H791" s="471">
        <v>2700</v>
      </c>
      <c r="I791" s="471">
        <v>1300</v>
      </c>
      <c r="J791" s="471">
        <v>1400</v>
      </c>
      <c r="K791" s="471">
        <v>0</v>
      </c>
    </row>
    <row r="792" spans="1:11">
      <c r="A792" s="473" t="s">
        <v>325</v>
      </c>
      <c r="B792" s="507" t="s">
        <v>326</v>
      </c>
      <c r="C792" s="507" t="s">
        <v>820</v>
      </c>
      <c r="D792" s="507" t="s">
        <v>496</v>
      </c>
      <c r="E792" s="474" t="s">
        <v>497</v>
      </c>
      <c r="F792" s="471">
        <v>200</v>
      </c>
      <c r="G792" s="471">
        <v>100</v>
      </c>
      <c r="H792" s="471">
        <v>0</v>
      </c>
      <c r="I792" s="471">
        <v>0</v>
      </c>
      <c r="J792" s="475" t="s">
        <v>611</v>
      </c>
      <c r="K792" s="475" t="s">
        <v>611</v>
      </c>
    </row>
    <row r="793" spans="1:11">
      <c r="A793" s="473" t="s">
        <v>325</v>
      </c>
      <c r="B793" s="507" t="s">
        <v>326</v>
      </c>
      <c r="C793" s="507" t="s">
        <v>820</v>
      </c>
      <c r="D793" s="507" t="s">
        <v>496</v>
      </c>
      <c r="E793" s="474" t="s">
        <v>498</v>
      </c>
      <c r="F793" s="471">
        <v>15500</v>
      </c>
      <c r="G793" s="471">
        <v>13200</v>
      </c>
      <c r="H793" s="471">
        <v>2300</v>
      </c>
      <c r="I793" s="471">
        <v>1100</v>
      </c>
      <c r="J793" s="471">
        <v>1200</v>
      </c>
      <c r="K793" s="471">
        <v>0</v>
      </c>
    </row>
    <row r="794" spans="1:11">
      <c r="A794" s="473" t="s">
        <v>325</v>
      </c>
      <c r="B794" s="507" t="s">
        <v>326</v>
      </c>
      <c r="C794" s="507" t="s">
        <v>820</v>
      </c>
      <c r="D794" s="507" t="s">
        <v>496</v>
      </c>
      <c r="E794" s="474" t="s">
        <v>499</v>
      </c>
      <c r="F794" s="471">
        <v>1700</v>
      </c>
      <c r="G794" s="471">
        <v>1300</v>
      </c>
      <c r="H794" s="471">
        <v>400</v>
      </c>
      <c r="I794" s="471">
        <v>200</v>
      </c>
      <c r="J794" s="471">
        <v>200</v>
      </c>
      <c r="K794" s="471">
        <v>0</v>
      </c>
    </row>
    <row r="795" spans="1:11">
      <c r="A795" s="473" t="s">
        <v>325</v>
      </c>
      <c r="B795" s="507" t="s">
        <v>326</v>
      </c>
      <c r="C795" s="507" t="s">
        <v>820</v>
      </c>
      <c r="D795" s="507" t="s">
        <v>500</v>
      </c>
      <c r="E795" s="474" t="s">
        <v>480</v>
      </c>
      <c r="F795" s="471">
        <v>700</v>
      </c>
      <c r="G795" s="471">
        <v>500</v>
      </c>
      <c r="H795" s="471">
        <v>100</v>
      </c>
      <c r="I795" s="471">
        <v>0</v>
      </c>
      <c r="J795" s="471">
        <v>100</v>
      </c>
      <c r="K795" s="475" t="s">
        <v>611</v>
      </c>
    </row>
    <row r="796" spans="1:11">
      <c r="A796" s="473" t="s">
        <v>325</v>
      </c>
      <c r="B796" s="507" t="s">
        <v>326</v>
      </c>
      <c r="C796" s="507" t="s">
        <v>820</v>
      </c>
      <c r="D796" s="507" t="s">
        <v>500</v>
      </c>
      <c r="E796" s="474" t="s">
        <v>497</v>
      </c>
      <c r="F796" s="471">
        <v>100</v>
      </c>
      <c r="G796" s="471">
        <v>0</v>
      </c>
      <c r="H796" s="471">
        <v>0</v>
      </c>
      <c r="I796" s="471">
        <v>0</v>
      </c>
      <c r="J796" s="471">
        <v>0</v>
      </c>
      <c r="K796" s="475" t="s">
        <v>611</v>
      </c>
    </row>
    <row r="797" spans="1:11">
      <c r="A797" s="473" t="s">
        <v>325</v>
      </c>
      <c r="B797" s="507" t="s">
        <v>326</v>
      </c>
      <c r="C797" s="507" t="s">
        <v>820</v>
      </c>
      <c r="D797" s="507" t="s">
        <v>500</v>
      </c>
      <c r="E797" s="474" t="s">
        <v>498</v>
      </c>
      <c r="F797" s="471">
        <v>600</v>
      </c>
      <c r="G797" s="471">
        <v>500</v>
      </c>
      <c r="H797" s="471">
        <v>100</v>
      </c>
      <c r="I797" s="471">
        <v>0</v>
      </c>
      <c r="J797" s="471">
        <v>100</v>
      </c>
      <c r="K797" s="475" t="s">
        <v>611</v>
      </c>
    </row>
    <row r="798" spans="1:11">
      <c r="A798" s="473" t="s">
        <v>325</v>
      </c>
      <c r="B798" s="507" t="s">
        <v>326</v>
      </c>
      <c r="C798" s="507" t="s">
        <v>820</v>
      </c>
      <c r="D798" s="507" t="s">
        <v>500</v>
      </c>
      <c r="E798" s="474" t="s">
        <v>499</v>
      </c>
      <c r="F798" s="475" t="s">
        <v>611</v>
      </c>
      <c r="G798" s="475" t="s">
        <v>611</v>
      </c>
      <c r="H798" s="475" t="s">
        <v>611</v>
      </c>
      <c r="I798" s="475" t="s">
        <v>611</v>
      </c>
      <c r="J798" s="475" t="s">
        <v>611</v>
      </c>
      <c r="K798" s="475" t="s">
        <v>611</v>
      </c>
    </row>
    <row r="799" spans="1:11">
      <c r="A799" s="473" t="s">
        <v>325</v>
      </c>
      <c r="B799" s="507" t="s">
        <v>326</v>
      </c>
      <c r="C799" s="507" t="s">
        <v>820</v>
      </c>
      <c r="D799" s="507" t="s">
        <v>501</v>
      </c>
      <c r="E799" s="474" t="s">
        <v>480</v>
      </c>
      <c r="F799" s="471">
        <v>40000</v>
      </c>
      <c r="G799" s="471">
        <v>900</v>
      </c>
      <c r="H799" s="471">
        <v>39100</v>
      </c>
      <c r="I799" s="471">
        <v>37400</v>
      </c>
      <c r="J799" s="471">
        <v>1600</v>
      </c>
      <c r="K799" s="471">
        <v>0</v>
      </c>
    </row>
    <row r="800" spans="1:11">
      <c r="A800" s="473" t="s">
        <v>325</v>
      </c>
      <c r="B800" s="507" t="s">
        <v>326</v>
      </c>
      <c r="C800" s="507" t="s">
        <v>820</v>
      </c>
      <c r="D800" s="507" t="s">
        <v>501</v>
      </c>
      <c r="E800" s="474" t="s">
        <v>497</v>
      </c>
      <c r="F800" s="475" t="s">
        <v>611</v>
      </c>
      <c r="G800" s="475" t="s">
        <v>611</v>
      </c>
      <c r="H800" s="475" t="s">
        <v>611</v>
      </c>
      <c r="I800" s="475" t="s">
        <v>611</v>
      </c>
      <c r="J800" s="475" t="s">
        <v>611</v>
      </c>
      <c r="K800" s="475" t="s">
        <v>611</v>
      </c>
    </row>
    <row r="801" spans="1:11">
      <c r="A801" s="473" t="s">
        <v>325</v>
      </c>
      <c r="B801" s="507" t="s">
        <v>326</v>
      </c>
      <c r="C801" s="507" t="s">
        <v>820</v>
      </c>
      <c r="D801" s="507" t="s">
        <v>501</v>
      </c>
      <c r="E801" s="474" t="s">
        <v>498</v>
      </c>
      <c r="F801" s="471">
        <v>2800</v>
      </c>
      <c r="G801" s="471">
        <v>900</v>
      </c>
      <c r="H801" s="471">
        <v>2000</v>
      </c>
      <c r="I801" s="471">
        <v>1000</v>
      </c>
      <c r="J801" s="471">
        <v>900</v>
      </c>
      <c r="K801" s="471">
        <v>0</v>
      </c>
    </row>
    <row r="802" spans="1:11">
      <c r="A802" s="473" t="s">
        <v>325</v>
      </c>
      <c r="B802" s="507" t="s">
        <v>326</v>
      </c>
      <c r="C802" s="507" t="s">
        <v>820</v>
      </c>
      <c r="D802" s="507" t="s">
        <v>501</v>
      </c>
      <c r="E802" s="474" t="s">
        <v>502</v>
      </c>
      <c r="F802" s="471">
        <v>2600</v>
      </c>
      <c r="G802" s="471">
        <v>0</v>
      </c>
      <c r="H802" s="471">
        <v>2600</v>
      </c>
      <c r="I802" s="471">
        <v>2300</v>
      </c>
      <c r="J802" s="471">
        <v>300</v>
      </c>
      <c r="K802" s="475" t="s">
        <v>611</v>
      </c>
    </row>
    <row r="803" spans="1:11">
      <c r="A803" s="473" t="s">
        <v>325</v>
      </c>
      <c r="B803" s="507" t="s">
        <v>326</v>
      </c>
      <c r="C803" s="507" t="s">
        <v>820</v>
      </c>
      <c r="D803" s="507" t="s">
        <v>501</v>
      </c>
      <c r="E803" s="474" t="s">
        <v>503</v>
      </c>
      <c r="F803" s="471">
        <v>1800</v>
      </c>
      <c r="G803" s="475" t="s">
        <v>611</v>
      </c>
      <c r="H803" s="471">
        <v>1800</v>
      </c>
      <c r="I803" s="471">
        <v>1500</v>
      </c>
      <c r="J803" s="471">
        <v>300</v>
      </c>
      <c r="K803" s="475" t="s">
        <v>611</v>
      </c>
    </row>
    <row r="804" spans="1:11">
      <c r="A804" s="473" t="s">
        <v>325</v>
      </c>
      <c r="B804" s="507" t="s">
        <v>326</v>
      </c>
      <c r="C804" s="507" t="s">
        <v>820</v>
      </c>
      <c r="D804" s="507" t="s">
        <v>501</v>
      </c>
      <c r="E804" s="474" t="s">
        <v>504</v>
      </c>
      <c r="F804" s="471">
        <v>3400</v>
      </c>
      <c r="G804" s="475" t="s">
        <v>611</v>
      </c>
      <c r="H804" s="471">
        <v>3400</v>
      </c>
      <c r="I804" s="471">
        <v>3300</v>
      </c>
      <c r="J804" s="471">
        <v>100</v>
      </c>
      <c r="K804" s="475" t="s">
        <v>611</v>
      </c>
    </row>
    <row r="805" spans="1:11">
      <c r="A805" s="473" t="s">
        <v>325</v>
      </c>
      <c r="B805" s="507" t="s">
        <v>326</v>
      </c>
      <c r="C805" s="507" t="s">
        <v>820</v>
      </c>
      <c r="D805" s="507" t="s">
        <v>501</v>
      </c>
      <c r="E805" s="474" t="s">
        <v>505</v>
      </c>
      <c r="F805" s="471">
        <v>4200</v>
      </c>
      <c r="G805" s="475" t="s">
        <v>611</v>
      </c>
      <c r="H805" s="471">
        <v>4200</v>
      </c>
      <c r="I805" s="471">
        <v>4200</v>
      </c>
      <c r="J805" s="475" t="s">
        <v>611</v>
      </c>
      <c r="K805" s="475" t="s">
        <v>611</v>
      </c>
    </row>
    <row r="806" spans="1:11">
      <c r="A806" s="473" t="s">
        <v>325</v>
      </c>
      <c r="B806" s="507" t="s">
        <v>326</v>
      </c>
      <c r="C806" s="507" t="s">
        <v>820</v>
      </c>
      <c r="D806" s="507" t="s">
        <v>501</v>
      </c>
      <c r="E806" s="474" t="s">
        <v>506</v>
      </c>
      <c r="F806" s="471">
        <v>6300</v>
      </c>
      <c r="G806" s="475" t="s">
        <v>611</v>
      </c>
      <c r="H806" s="471">
        <v>6300</v>
      </c>
      <c r="I806" s="471">
        <v>6300</v>
      </c>
      <c r="J806" s="475" t="s">
        <v>611</v>
      </c>
      <c r="K806" s="475" t="s">
        <v>611</v>
      </c>
    </row>
    <row r="807" spans="1:11">
      <c r="A807" s="473" t="s">
        <v>325</v>
      </c>
      <c r="B807" s="507" t="s">
        <v>326</v>
      </c>
      <c r="C807" s="507" t="s">
        <v>820</v>
      </c>
      <c r="D807" s="507" t="s">
        <v>501</v>
      </c>
      <c r="E807" s="474" t="s">
        <v>507</v>
      </c>
      <c r="F807" s="471">
        <v>10100</v>
      </c>
      <c r="G807" s="475" t="s">
        <v>611</v>
      </c>
      <c r="H807" s="471">
        <v>10100</v>
      </c>
      <c r="I807" s="471">
        <v>10100</v>
      </c>
      <c r="J807" s="475" t="s">
        <v>611</v>
      </c>
      <c r="K807" s="475" t="s">
        <v>611</v>
      </c>
    </row>
    <row r="808" spans="1:11">
      <c r="A808" s="473" t="s">
        <v>325</v>
      </c>
      <c r="B808" s="507" t="s">
        <v>326</v>
      </c>
      <c r="C808" s="507" t="s">
        <v>820</v>
      </c>
      <c r="D808" s="507" t="s">
        <v>501</v>
      </c>
      <c r="E808" s="474" t="s">
        <v>508</v>
      </c>
      <c r="F808" s="471">
        <v>8800</v>
      </c>
      <c r="G808" s="475" t="s">
        <v>611</v>
      </c>
      <c r="H808" s="471">
        <v>8800</v>
      </c>
      <c r="I808" s="471">
        <v>8800</v>
      </c>
      <c r="J808" s="475" t="s">
        <v>611</v>
      </c>
      <c r="K808" s="475" t="s">
        <v>611</v>
      </c>
    </row>
    <row r="809" spans="1:11">
      <c r="A809" s="473" t="s">
        <v>325</v>
      </c>
      <c r="B809" s="507" t="s">
        <v>326</v>
      </c>
      <c r="C809" s="507" t="s">
        <v>820</v>
      </c>
      <c r="D809" s="507" t="s">
        <v>509</v>
      </c>
      <c r="E809" s="474" t="s">
        <v>480</v>
      </c>
      <c r="F809" s="475" t="s">
        <v>611</v>
      </c>
      <c r="G809" s="475" t="s">
        <v>611</v>
      </c>
      <c r="H809" s="475" t="s">
        <v>611</v>
      </c>
      <c r="I809" s="475" t="s">
        <v>611</v>
      </c>
      <c r="J809" s="475" t="s">
        <v>611</v>
      </c>
      <c r="K809" s="475" t="s">
        <v>611</v>
      </c>
    </row>
    <row r="810" spans="1:11">
      <c r="A810" s="473" t="s">
        <v>325</v>
      </c>
      <c r="B810" s="507" t="s">
        <v>326</v>
      </c>
      <c r="C810" s="507" t="s">
        <v>821</v>
      </c>
      <c r="D810" s="507" t="s">
        <v>304</v>
      </c>
      <c r="E810" s="474" t="s">
        <v>480</v>
      </c>
      <c r="F810" s="471">
        <v>51400</v>
      </c>
      <c r="G810" s="471">
        <v>16900</v>
      </c>
      <c r="H810" s="471">
        <v>34500</v>
      </c>
      <c r="I810" s="471">
        <v>31100</v>
      </c>
      <c r="J810" s="471">
        <v>3300</v>
      </c>
      <c r="K810" s="471">
        <v>0</v>
      </c>
    </row>
    <row r="811" spans="1:11">
      <c r="A811" s="473" t="s">
        <v>325</v>
      </c>
      <c r="B811" s="507" t="s">
        <v>326</v>
      </c>
      <c r="C811" s="507" t="s">
        <v>821</v>
      </c>
      <c r="D811" s="507" t="s">
        <v>496</v>
      </c>
      <c r="E811" s="474" t="s">
        <v>480</v>
      </c>
      <c r="F811" s="471">
        <v>18500</v>
      </c>
      <c r="G811" s="471">
        <v>15900</v>
      </c>
      <c r="H811" s="471">
        <v>2600</v>
      </c>
      <c r="I811" s="471">
        <v>1100</v>
      </c>
      <c r="J811" s="471">
        <v>1400</v>
      </c>
      <c r="K811" s="471">
        <v>0</v>
      </c>
    </row>
    <row r="812" spans="1:11">
      <c r="A812" s="473" t="s">
        <v>325</v>
      </c>
      <c r="B812" s="507" t="s">
        <v>326</v>
      </c>
      <c r="C812" s="507" t="s">
        <v>821</v>
      </c>
      <c r="D812" s="507" t="s">
        <v>496</v>
      </c>
      <c r="E812" s="474" t="s">
        <v>497</v>
      </c>
      <c r="F812" s="471">
        <v>300</v>
      </c>
      <c r="G812" s="471">
        <v>300</v>
      </c>
      <c r="H812" s="475" t="s">
        <v>611</v>
      </c>
      <c r="I812" s="475" t="s">
        <v>611</v>
      </c>
      <c r="J812" s="475" t="s">
        <v>611</v>
      </c>
      <c r="K812" s="475" t="s">
        <v>611</v>
      </c>
    </row>
    <row r="813" spans="1:11">
      <c r="A813" s="473" t="s">
        <v>325</v>
      </c>
      <c r="B813" s="507" t="s">
        <v>326</v>
      </c>
      <c r="C813" s="507" t="s">
        <v>821</v>
      </c>
      <c r="D813" s="507" t="s">
        <v>496</v>
      </c>
      <c r="E813" s="474" t="s">
        <v>498</v>
      </c>
      <c r="F813" s="471">
        <v>16400</v>
      </c>
      <c r="G813" s="471">
        <v>14200</v>
      </c>
      <c r="H813" s="471">
        <v>2200</v>
      </c>
      <c r="I813" s="471">
        <v>900</v>
      </c>
      <c r="J813" s="471">
        <v>1300</v>
      </c>
      <c r="K813" s="471">
        <v>0</v>
      </c>
    </row>
    <row r="814" spans="1:11">
      <c r="A814" s="473" t="s">
        <v>325</v>
      </c>
      <c r="B814" s="507" t="s">
        <v>326</v>
      </c>
      <c r="C814" s="507" t="s">
        <v>821</v>
      </c>
      <c r="D814" s="507" t="s">
        <v>496</v>
      </c>
      <c r="E814" s="474" t="s">
        <v>499</v>
      </c>
      <c r="F814" s="471">
        <v>1800</v>
      </c>
      <c r="G814" s="471">
        <v>1400</v>
      </c>
      <c r="H814" s="471">
        <v>400</v>
      </c>
      <c r="I814" s="471">
        <v>200</v>
      </c>
      <c r="J814" s="471">
        <v>100</v>
      </c>
      <c r="K814" s="475" t="s">
        <v>611</v>
      </c>
    </row>
    <row r="815" spans="1:11">
      <c r="A815" s="473" t="s">
        <v>325</v>
      </c>
      <c r="B815" s="507" t="s">
        <v>326</v>
      </c>
      <c r="C815" s="507" t="s">
        <v>821</v>
      </c>
      <c r="D815" s="507" t="s">
        <v>500</v>
      </c>
      <c r="E815" s="474" t="s">
        <v>480</v>
      </c>
      <c r="F815" s="471">
        <v>700</v>
      </c>
      <c r="G815" s="471">
        <v>400</v>
      </c>
      <c r="H815" s="471">
        <v>300</v>
      </c>
      <c r="I815" s="471">
        <v>100</v>
      </c>
      <c r="J815" s="471">
        <v>100</v>
      </c>
      <c r="K815" s="475" t="s">
        <v>611</v>
      </c>
    </row>
    <row r="816" spans="1:11">
      <c r="A816" s="473" t="s">
        <v>325</v>
      </c>
      <c r="B816" s="507" t="s">
        <v>326</v>
      </c>
      <c r="C816" s="507" t="s">
        <v>821</v>
      </c>
      <c r="D816" s="507" t="s">
        <v>500</v>
      </c>
      <c r="E816" s="474" t="s">
        <v>497</v>
      </c>
      <c r="F816" s="471">
        <v>0</v>
      </c>
      <c r="G816" s="471">
        <v>0</v>
      </c>
      <c r="H816" s="475" t="s">
        <v>611</v>
      </c>
      <c r="I816" s="475" t="s">
        <v>611</v>
      </c>
      <c r="J816" s="475" t="s">
        <v>611</v>
      </c>
      <c r="K816" s="475" t="s">
        <v>611</v>
      </c>
    </row>
    <row r="817" spans="1:11">
      <c r="A817" s="473" t="s">
        <v>325</v>
      </c>
      <c r="B817" s="507" t="s">
        <v>326</v>
      </c>
      <c r="C817" s="507" t="s">
        <v>821</v>
      </c>
      <c r="D817" s="507" t="s">
        <v>500</v>
      </c>
      <c r="E817" s="474" t="s">
        <v>498</v>
      </c>
      <c r="F817" s="471">
        <v>600</v>
      </c>
      <c r="G817" s="471">
        <v>300</v>
      </c>
      <c r="H817" s="471">
        <v>200</v>
      </c>
      <c r="I817" s="471">
        <v>100</v>
      </c>
      <c r="J817" s="471">
        <v>100</v>
      </c>
      <c r="K817" s="475" t="s">
        <v>611</v>
      </c>
    </row>
    <row r="818" spans="1:11">
      <c r="A818" s="473" t="s">
        <v>325</v>
      </c>
      <c r="B818" s="507" t="s">
        <v>326</v>
      </c>
      <c r="C818" s="507" t="s">
        <v>821</v>
      </c>
      <c r="D818" s="507" t="s">
        <v>500</v>
      </c>
      <c r="E818" s="474" t="s">
        <v>499</v>
      </c>
      <c r="F818" s="471">
        <v>100</v>
      </c>
      <c r="G818" s="471">
        <v>100</v>
      </c>
      <c r="H818" s="471">
        <v>0</v>
      </c>
      <c r="I818" s="475" t="s">
        <v>611</v>
      </c>
      <c r="J818" s="471">
        <v>0</v>
      </c>
      <c r="K818" s="475" t="s">
        <v>611</v>
      </c>
    </row>
    <row r="819" spans="1:11">
      <c r="A819" s="473" t="s">
        <v>325</v>
      </c>
      <c r="B819" s="507" t="s">
        <v>326</v>
      </c>
      <c r="C819" s="507" t="s">
        <v>821</v>
      </c>
      <c r="D819" s="507" t="s">
        <v>501</v>
      </c>
      <c r="E819" s="474" t="s">
        <v>480</v>
      </c>
      <c r="F819" s="471">
        <v>32200</v>
      </c>
      <c r="G819" s="471">
        <v>600</v>
      </c>
      <c r="H819" s="471">
        <v>31700</v>
      </c>
      <c r="I819" s="471">
        <v>29900</v>
      </c>
      <c r="J819" s="471">
        <v>1800</v>
      </c>
      <c r="K819" s="471">
        <v>0</v>
      </c>
    </row>
    <row r="820" spans="1:11">
      <c r="A820" s="473" t="s">
        <v>325</v>
      </c>
      <c r="B820" s="507" t="s">
        <v>326</v>
      </c>
      <c r="C820" s="507" t="s">
        <v>821</v>
      </c>
      <c r="D820" s="507" t="s">
        <v>501</v>
      </c>
      <c r="E820" s="474" t="s">
        <v>497</v>
      </c>
      <c r="F820" s="475" t="s">
        <v>611</v>
      </c>
      <c r="G820" s="475" t="s">
        <v>611</v>
      </c>
      <c r="H820" s="475" t="s">
        <v>611</v>
      </c>
      <c r="I820" s="475" t="s">
        <v>611</v>
      </c>
      <c r="J820" s="475" t="s">
        <v>611</v>
      </c>
      <c r="K820" s="475" t="s">
        <v>611</v>
      </c>
    </row>
    <row r="821" spans="1:11">
      <c r="A821" s="473" t="s">
        <v>325</v>
      </c>
      <c r="B821" s="507" t="s">
        <v>326</v>
      </c>
      <c r="C821" s="507" t="s">
        <v>821</v>
      </c>
      <c r="D821" s="507" t="s">
        <v>501</v>
      </c>
      <c r="E821" s="474" t="s">
        <v>498</v>
      </c>
      <c r="F821" s="471">
        <v>2700</v>
      </c>
      <c r="G821" s="471">
        <v>500</v>
      </c>
      <c r="H821" s="471">
        <v>2200</v>
      </c>
      <c r="I821" s="471">
        <v>1300</v>
      </c>
      <c r="J821" s="471">
        <v>900</v>
      </c>
      <c r="K821" s="475" t="s">
        <v>611</v>
      </c>
    </row>
    <row r="822" spans="1:11">
      <c r="A822" s="473" t="s">
        <v>325</v>
      </c>
      <c r="B822" s="507" t="s">
        <v>326</v>
      </c>
      <c r="C822" s="507" t="s">
        <v>821</v>
      </c>
      <c r="D822" s="507" t="s">
        <v>501</v>
      </c>
      <c r="E822" s="474" t="s">
        <v>502</v>
      </c>
      <c r="F822" s="471">
        <v>2700</v>
      </c>
      <c r="G822" s="471">
        <v>100</v>
      </c>
      <c r="H822" s="471">
        <v>2500</v>
      </c>
      <c r="I822" s="471">
        <v>2200</v>
      </c>
      <c r="J822" s="471">
        <v>300</v>
      </c>
      <c r="K822" s="475" t="s">
        <v>611</v>
      </c>
    </row>
    <row r="823" spans="1:11">
      <c r="A823" s="473" t="s">
        <v>325</v>
      </c>
      <c r="B823" s="507" t="s">
        <v>326</v>
      </c>
      <c r="C823" s="507" t="s">
        <v>821</v>
      </c>
      <c r="D823" s="507" t="s">
        <v>501</v>
      </c>
      <c r="E823" s="474" t="s">
        <v>503</v>
      </c>
      <c r="F823" s="471">
        <v>1900</v>
      </c>
      <c r="G823" s="475" t="s">
        <v>611</v>
      </c>
      <c r="H823" s="471">
        <v>1900</v>
      </c>
      <c r="I823" s="471">
        <v>1300</v>
      </c>
      <c r="J823" s="471">
        <v>500</v>
      </c>
      <c r="K823" s="471">
        <v>0</v>
      </c>
    </row>
    <row r="824" spans="1:11">
      <c r="A824" s="473" t="s">
        <v>325</v>
      </c>
      <c r="B824" s="507" t="s">
        <v>326</v>
      </c>
      <c r="C824" s="507" t="s">
        <v>821</v>
      </c>
      <c r="D824" s="507" t="s">
        <v>501</v>
      </c>
      <c r="E824" s="474" t="s">
        <v>504</v>
      </c>
      <c r="F824" s="471">
        <v>2700</v>
      </c>
      <c r="G824" s="475" t="s">
        <v>611</v>
      </c>
      <c r="H824" s="471">
        <v>2700</v>
      </c>
      <c r="I824" s="471">
        <v>2700</v>
      </c>
      <c r="J824" s="471">
        <v>0</v>
      </c>
      <c r="K824" s="475" t="s">
        <v>611</v>
      </c>
    </row>
    <row r="825" spans="1:11">
      <c r="A825" s="473" t="s">
        <v>325</v>
      </c>
      <c r="B825" s="507" t="s">
        <v>326</v>
      </c>
      <c r="C825" s="507" t="s">
        <v>821</v>
      </c>
      <c r="D825" s="507" t="s">
        <v>501</v>
      </c>
      <c r="E825" s="474" t="s">
        <v>505</v>
      </c>
      <c r="F825" s="471">
        <v>3300</v>
      </c>
      <c r="G825" s="475" t="s">
        <v>611</v>
      </c>
      <c r="H825" s="471">
        <v>3300</v>
      </c>
      <c r="I825" s="471">
        <v>3300</v>
      </c>
      <c r="J825" s="475" t="s">
        <v>611</v>
      </c>
      <c r="K825" s="475" t="s">
        <v>611</v>
      </c>
    </row>
    <row r="826" spans="1:11">
      <c r="A826" s="473" t="s">
        <v>325</v>
      </c>
      <c r="B826" s="507" t="s">
        <v>326</v>
      </c>
      <c r="C826" s="507" t="s">
        <v>821</v>
      </c>
      <c r="D826" s="507" t="s">
        <v>501</v>
      </c>
      <c r="E826" s="474" t="s">
        <v>506</v>
      </c>
      <c r="F826" s="471">
        <v>5700</v>
      </c>
      <c r="G826" s="475" t="s">
        <v>611</v>
      </c>
      <c r="H826" s="471">
        <v>5700</v>
      </c>
      <c r="I826" s="471">
        <v>5700</v>
      </c>
      <c r="J826" s="475" t="s">
        <v>611</v>
      </c>
      <c r="K826" s="475" t="s">
        <v>611</v>
      </c>
    </row>
    <row r="827" spans="1:11">
      <c r="A827" s="473" t="s">
        <v>325</v>
      </c>
      <c r="B827" s="507" t="s">
        <v>326</v>
      </c>
      <c r="C827" s="507" t="s">
        <v>821</v>
      </c>
      <c r="D827" s="507" t="s">
        <v>501</v>
      </c>
      <c r="E827" s="474" t="s">
        <v>507</v>
      </c>
      <c r="F827" s="471">
        <v>6700</v>
      </c>
      <c r="G827" s="475" t="s">
        <v>611</v>
      </c>
      <c r="H827" s="471">
        <v>6700</v>
      </c>
      <c r="I827" s="471">
        <v>6700</v>
      </c>
      <c r="J827" s="475" t="s">
        <v>611</v>
      </c>
      <c r="K827" s="475" t="s">
        <v>611</v>
      </c>
    </row>
    <row r="828" spans="1:11">
      <c r="A828" s="473" t="s">
        <v>325</v>
      </c>
      <c r="B828" s="507" t="s">
        <v>326</v>
      </c>
      <c r="C828" s="507" t="s">
        <v>821</v>
      </c>
      <c r="D828" s="507" t="s">
        <v>501</v>
      </c>
      <c r="E828" s="474" t="s">
        <v>508</v>
      </c>
      <c r="F828" s="471">
        <v>6700</v>
      </c>
      <c r="G828" s="475" t="s">
        <v>611</v>
      </c>
      <c r="H828" s="471">
        <v>6700</v>
      </c>
      <c r="I828" s="471">
        <v>6700</v>
      </c>
      <c r="J828" s="475" t="s">
        <v>611</v>
      </c>
      <c r="K828" s="475" t="s">
        <v>611</v>
      </c>
    </row>
    <row r="829" spans="1:11">
      <c r="A829" s="473" t="s">
        <v>325</v>
      </c>
      <c r="B829" s="507" t="s">
        <v>326</v>
      </c>
      <c r="C829" s="507" t="s">
        <v>821</v>
      </c>
      <c r="D829" s="507" t="s">
        <v>509</v>
      </c>
      <c r="E829" s="474" t="s">
        <v>480</v>
      </c>
      <c r="F829" s="471">
        <v>0</v>
      </c>
      <c r="G829" s="475" t="s">
        <v>611</v>
      </c>
      <c r="H829" s="471">
        <v>0</v>
      </c>
      <c r="I829" s="471">
        <v>0</v>
      </c>
      <c r="J829" s="475" t="s">
        <v>611</v>
      </c>
      <c r="K829" s="475" t="s">
        <v>611</v>
      </c>
    </row>
    <row r="830" spans="1:11">
      <c r="A830" s="473" t="s">
        <v>325</v>
      </c>
      <c r="B830" s="507" t="s">
        <v>326</v>
      </c>
      <c r="C830" s="507" t="s">
        <v>822</v>
      </c>
      <c r="D830" s="507" t="s">
        <v>304</v>
      </c>
      <c r="E830" s="474" t="s">
        <v>480</v>
      </c>
      <c r="F830" s="471">
        <v>28300</v>
      </c>
      <c r="G830" s="471">
        <v>11000</v>
      </c>
      <c r="H830" s="471">
        <v>17300</v>
      </c>
      <c r="I830" s="471">
        <v>15900</v>
      </c>
      <c r="J830" s="471">
        <v>1400</v>
      </c>
      <c r="K830" s="475" t="s">
        <v>611</v>
      </c>
    </row>
    <row r="831" spans="1:11">
      <c r="A831" s="473" t="s">
        <v>325</v>
      </c>
      <c r="B831" s="507" t="s">
        <v>326</v>
      </c>
      <c r="C831" s="507" t="s">
        <v>822</v>
      </c>
      <c r="D831" s="507" t="s">
        <v>496</v>
      </c>
      <c r="E831" s="474" t="s">
        <v>480</v>
      </c>
      <c r="F831" s="471">
        <v>11000</v>
      </c>
      <c r="G831" s="471">
        <v>9500</v>
      </c>
      <c r="H831" s="471">
        <v>1400</v>
      </c>
      <c r="I831" s="471">
        <v>700</v>
      </c>
      <c r="J831" s="471">
        <v>700</v>
      </c>
      <c r="K831" s="475" t="s">
        <v>611</v>
      </c>
    </row>
    <row r="832" spans="1:11">
      <c r="A832" s="473" t="s">
        <v>325</v>
      </c>
      <c r="B832" s="507" t="s">
        <v>326</v>
      </c>
      <c r="C832" s="507" t="s">
        <v>822</v>
      </c>
      <c r="D832" s="507" t="s">
        <v>496</v>
      </c>
      <c r="E832" s="474" t="s">
        <v>497</v>
      </c>
      <c r="F832" s="471">
        <v>100</v>
      </c>
      <c r="G832" s="471">
        <v>100</v>
      </c>
      <c r="H832" s="471">
        <v>0</v>
      </c>
      <c r="I832" s="475" t="s">
        <v>611</v>
      </c>
      <c r="J832" s="471">
        <v>0</v>
      </c>
      <c r="K832" s="475" t="s">
        <v>611</v>
      </c>
    </row>
    <row r="833" spans="1:11">
      <c r="A833" s="473" t="s">
        <v>325</v>
      </c>
      <c r="B833" s="507" t="s">
        <v>326</v>
      </c>
      <c r="C833" s="507" t="s">
        <v>822</v>
      </c>
      <c r="D833" s="507" t="s">
        <v>496</v>
      </c>
      <c r="E833" s="474" t="s">
        <v>498</v>
      </c>
      <c r="F833" s="471">
        <v>9700</v>
      </c>
      <c r="G833" s="471">
        <v>8400</v>
      </c>
      <c r="H833" s="471">
        <v>1300</v>
      </c>
      <c r="I833" s="471">
        <v>600</v>
      </c>
      <c r="J833" s="471">
        <v>700</v>
      </c>
      <c r="K833" s="475" t="s">
        <v>611</v>
      </c>
    </row>
    <row r="834" spans="1:11">
      <c r="A834" s="473" t="s">
        <v>325</v>
      </c>
      <c r="B834" s="507" t="s">
        <v>326</v>
      </c>
      <c r="C834" s="507" t="s">
        <v>822</v>
      </c>
      <c r="D834" s="507" t="s">
        <v>496</v>
      </c>
      <c r="E834" s="474" t="s">
        <v>499</v>
      </c>
      <c r="F834" s="471">
        <v>1200</v>
      </c>
      <c r="G834" s="471">
        <v>1000</v>
      </c>
      <c r="H834" s="471">
        <v>100</v>
      </c>
      <c r="I834" s="471">
        <v>100</v>
      </c>
      <c r="J834" s="471">
        <v>0</v>
      </c>
      <c r="K834" s="475" t="s">
        <v>611</v>
      </c>
    </row>
    <row r="835" spans="1:11">
      <c r="A835" s="473" t="s">
        <v>325</v>
      </c>
      <c r="B835" s="507" t="s">
        <v>326</v>
      </c>
      <c r="C835" s="507" t="s">
        <v>822</v>
      </c>
      <c r="D835" s="507" t="s">
        <v>500</v>
      </c>
      <c r="E835" s="474" t="s">
        <v>480</v>
      </c>
      <c r="F835" s="471">
        <v>500</v>
      </c>
      <c r="G835" s="471">
        <v>400</v>
      </c>
      <c r="H835" s="471">
        <v>100</v>
      </c>
      <c r="I835" s="471">
        <v>0</v>
      </c>
      <c r="J835" s="471">
        <v>0</v>
      </c>
      <c r="K835" s="475" t="s">
        <v>611</v>
      </c>
    </row>
    <row r="836" spans="1:11">
      <c r="A836" s="473" t="s">
        <v>325</v>
      </c>
      <c r="B836" s="507" t="s">
        <v>326</v>
      </c>
      <c r="C836" s="507" t="s">
        <v>822</v>
      </c>
      <c r="D836" s="507" t="s">
        <v>500</v>
      </c>
      <c r="E836" s="474" t="s">
        <v>497</v>
      </c>
      <c r="F836" s="471">
        <v>0</v>
      </c>
      <c r="G836" s="471">
        <v>0</v>
      </c>
      <c r="H836" s="475" t="s">
        <v>611</v>
      </c>
      <c r="I836" s="475" t="s">
        <v>611</v>
      </c>
      <c r="J836" s="475" t="s">
        <v>611</v>
      </c>
      <c r="K836" s="475" t="s">
        <v>611</v>
      </c>
    </row>
    <row r="837" spans="1:11">
      <c r="A837" s="473" t="s">
        <v>325</v>
      </c>
      <c r="B837" s="507" t="s">
        <v>326</v>
      </c>
      <c r="C837" s="507" t="s">
        <v>822</v>
      </c>
      <c r="D837" s="507" t="s">
        <v>500</v>
      </c>
      <c r="E837" s="474" t="s">
        <v>498</v>
      </c>
      <c r="F837" s="471">
        <v>400</v>
      </c>
      <c r="G837" s="471">
        <v>400</v>
      </c>
      <c r="H837" s="471">
        <v>100</v>
      </c>
      <c r="I837" s="471">
        <v>0</v>
      </c>
      <c r="J837" s="471">
        <v>0</v>
      </c>
      <c r="K837" s="475" t="s">
        <v>611</v>
      </c>
    </row>
    <row r="838" spans="1:11">
      <c r="A838" s="473" t="s">
        <v>325</v>
      </c>
      <c r="B838" s="507" t="s">
        <v>326</v>
      </c>
      <c r="C838" s="507" t="s">
        <v>822</v>
      </c>
      <c r="D838" s="507" t="s">
        <v>500</v>
      </c>
      <c r="E838" s="474" t="s">
        <v>499</v>
      </c>
      <c r="F838" s="475" t="s">
        <v>611</v>
      </c>
      <c r="G838" s="475" t="s">
        <v>611</v>
      </c>
      <c r="H838" s="475" t="s">
        <v>611</v>
      </c>
      <c r="I838" s="475" t="s">
        <v>611</v>
      </c>
      <c r="J838" s="475" t="s">
        <v>611</v>
      </c>
      <c r="K838" s="475" t="s">
        <v>611</v>
      </c>
    </row>
    <row r="839" spans="1:11">
      <c r="A839" s="473" t="s">
        <v>325</v>
      </c>
      <c r="B839" s="507" t="s">
        <v>326</v>
      </c>
      <c r="C839" s="507" t="s">
        <v>822</v>
      </c>
      <c r="D839" s="507" t="s">
        <v>501</v>
      </c>
      <c r="E839" s="474" t="s">
        <v>480</v>
      </c>
      <c r="F839" s="471">
        <v>16900</v>
      </c>
      <c r="G839" s="471">
        <v>1000</v>
      </c>
      <c r="H839" s="471">
        <v>15800</v>
      </c>
      <c r="I839" s="471">
        <v>15100</v>
      </c>
      <c r="J839" s="471">
        <v>700</v>
      </c>
      <c r="K839" s="475" t="s">
        <v>611</v>
      </c>
    </row>
    <row r="840" spans="1:11">
      <c r="A840" s="473" t="s">
        <v>325</v>
      </c>
      <c r="B840" s="507" t="s">
        <v>326</v>
      </c>
      <c r="C840" s="507" t="s">
        <v>822</v>
      </c>
      <c r="D840" s="507" t="s">
        <v>501</v>
      </c>
      <c r="E840" s="474" t="s">
        <v>497</v>
      </c>
      <c r="F840" s="475" t="s">
        <v>611</v>
      </c>
      <c r="G840" s="475" t="s">
        <v>611</v>
      </c>
      <c r="H840" s="475" t="s">
        <v>611</v>
      </c>
      <c r="I840" s="475" t="s">
        <v>611</v>
      </c>
      <c r="J840" s="475" t="s">
        <v>611</v>
      </c>
      <c r="K840" s="475" t="s">
        <v>611</v>
      </c>
    </row>
    <row r="841" spans="1:11">
      <c r="A841" s="473" t="s">
        <v>325</v>
      </c>
      <c r="B841" s="507" t="s">
        <v>326</v>
      </c>
      <c r="C841" s="507" t="s">
        <v>822</v>
      </c>
      <c r="D841" s="507" t="s">
        <v>501</v>
      </c>
      <c r="E841" s="474" t="s">
        <v>498</v>
      </c>
      <c r="F841" s="471">
        <v>1500</v>
      </c>
      <c r="G841" s="471">
        <v>800</v>
      </c>
      <c r="H841" s="471">
        <v>600</v>
      </c>
      <c r="I841" s="471">
        <v>400</v>
      </c>
      <c r="J841" s="471">
        <v>200</v>
      </c>
      <c r="K841" s="475" t="s">
        <v>611</v>
      </c>
    </row>
    <row r="842" spans="1:11">
      <c r="A842" s="473" t="s">
        <v>325</v>
      </c>
      <c r="B842" s="507" t="s">
        <v>326</v>
      </c>
      <c r="C842" s="507" t="s">
        <v>822</v>
      </c>
      <c r="D842" s="507" t="s">
        <v>501</v>
      </c>
      <c r="E842" s="474" t="s">
        <v>502</v>
      </c>
      <c r="F842" s="471">
        <v>1800</v>
      </c>
      <c r="G842" s="471">
        <v>200</v>
      </c>
      <c r="H842" s="471">
        <v>1600</v>
      </c>
      <c r="I842" s="471">
        <v>1200</v>
      </c>
      <c r="J842" s="471">
        <v>400</v>
      </c>
      <c r="K842" s="475" t="s">
        <v>611</v>
      </c>
    </row>
    <row r="843" spans="1:11">
      <c r="A843" s="473" t="s">
        <v>325</v>
      </c>
      <c r="B843" s="507" t="s">
        <v>326</v>
      </c>
      <c r="C843" s="507" t="s">
        <v>822</v>
      </c>
      <c r="D843" s="507" t="s">
        <v>501</v>
      </c>
      <c r="E843" s="474" t="s">
        <v>503</v>
      </c>
      <c r="F843" s="471">
        <v>800</v>
      </c>
      <c r="G843" s="475" t="s">
        <v>611</v>
      </c>
      <c r="H843" s="471">
        <v>800</v>
      </c>
      <c r="I843" s="471">
        <v>800</v>
      </c>
      <c r="J843" s="471">
        <v>0</v>
      </c>
      <c r="K843" s="475" t="s">
        <v>611</v>
      </c>
    </row>
    <row r="844" spans="1:11">
      <c r="A844" s="473" t="s">
        <v>325</v>
      </c>
      <c r="B844" s="507" t="s">
        <v>326</v>
      </c>
      <c r="C844" s="507" t="s">
        <v>822</v>
      </c>
      <c r="D844" s="507" t="s">
        <v>501</v>
      </c>
      <c r="E844" s="474" t="s">
        <v>504</v>
      </c>
      <c r="F844" s="471">
        <v>1200</v>
      </c>
      <c r="G844" s="475" t="s">
        <v>611</v>
      </c>
      <c r="H844" s="471">
        <v>1200</v>
      </c>
      <c r="I844" s="471">
        <v>1200</v>
      </c>
      <c r="J844" s="475" t="s">
        <v>611</v>
      </c>
      <c r="K844" s="475" t="s">
        <v>611</v>
      </c>
    </row>
    <row r="845" spans="1:11">
      <c r="A845" s="473" t="s">
        <v>325</v>
      </c>
      <c r="B845" s="507" t="s">
        <v>326</v>
      </c>
      <c r="C845" s="507" t="s">
        <v>822</v>
      </c>
      <c r="D845" s="507" t="s">
        <v>501</v>
      </c>
      <c r="E845" s="474" t="s">
        <v>505</v>
      </c>
      <c r="F845" s="471">
        <v>1900</v>
      </c>
      <c r="G845" s="475" t="s">
        <v>611</v>
      </c>
      <c r="H845" s="471">
        <v>1900</v>
      </c>
      <c r="I845" s="471">
        <v>1900</v>
      </c>
      <c r="J845" s="475" t="s">
        <v>611</v>
      </c>
      <c r="K845" s="475" t="s">
        <v>611</v>
      </c>
    </row>
    <row r="846" spans="1:11">
      <c r="A846" s="473" t="s">
        <v>325</v>
      </c>
      <c r="B846" s="507" t="s">
        <v>326</v>
      </c>
      <c r="C846" s="507" t="s">
        <v>822</v>
      </c>
      <c r="D846" s="507" t="s">
        <v>501</v>
      </c>
      <c r="E846" s="474" t="s">
        <v>506</v>
      </c>
      <c r="F846" s="471">
        <v>3100</v>
      </c>
      <c r="G846" s="475" t="s">
        <v>611</v>
      </c>
      <c r="H846" s="471">
        <v>3100</v>
      </c>
      <c r="I846" s="471">
        <v>3100</v>
      </c>
      <c r="J846" s="475" t="s">
        <v>611</v>
      </c>
      <c r="K846" s="475" t="s">
        <v>611</v>
      </c>
    </row>
    <row r="847" spans="1:11">
      <c r="A847" s="473" t="s">
        <v>325</v>
      </c>
      <c r="B847" s="507" t="s">
        <v>326</v>
      </c>
      <c r="C847" s="507" t="s">
        <v>822</v>
      </c>
      <c r="D847" s="507" t="s">
        <v>501</v>
      </c>
      <c r="E847" s="474" t="s">
        <v>507</v>
      </c>
      <c r="F847" s="471">
        <v>3400</v>
      </c>
      <c r="G847" s="475" t="s">
        <v>611</v>
      </c>
      <c r="H847" s="471">
        <v>3400</v>
      </c>
      <c r="I847" s="471">
        <v>3400</v>
      </c>
      <c r="J847" s="475" t="s">
        <v>611</v>
      </c>
      <c r="K847" s="475" t="s">
        <v>611</v>
      </c>
    </row>
    <row r="848" spans="1:11">
      <c r="A848" s="473" t="s">
        <v>325</v>
      </c>
      <c r="B848" s="507" t="s">
        <v>326</v>
      </c>
      <c r="C848" s="507" t="s">
        <v>822</v>
      </c>
      <c r="D848" s="507" t="s">
        <v>501</v>
      </c>
      <c r="E848" s="474" t="s">
        <v>508</v>
      </c>
      <c r="F848" s="471">
        <v>3200</v>
      </c>
      <c r="G848" s="475" t="s">
        <v>611</v>
      </c>
      <c r="H848" s="471">
        <v>3200</v>
      </c>
      <c r="I848" s="471">
        <v>3200</v>
      </c>
      <c r="J848" s="475" t="s">
        <v>611</v>
      </c>
      <c r="K848" s="475" t="s">
        <v>611</v>
      </c>
    </row>
    <row r="849" spans="1:11">
      <c r="A849" s="473" t="s">
        <v>325</v>
      </c>
      <c r="B849" s="507" t="s">
        <v>326</v>
      </c>
      <c r="C849" s="507" t="s">
        <v>822</v>
      </c>
      <c r="D849" s="507" t="s">
        <v>509</v>
      </c>
      <c r="E849" s="474" t="s">
        <v>480</v>
      </c>
      <c r="F849" s="475" t="s">
        <v>611</v>
      </c>
      <c r="G849" s="475" t="s">
        <v>611</v>
      </c>
      <c r="H849" s="475" t="s">
        <v>611</v>
      </c>
      <c r="I849" s="475" t="s">
        <v>611</v>
      </c>
      <c r="J849" s="475" t="s">
        <v>611</v>
      </c>
      <c r="K849" s="475" t="s">
        <v>611</v>
      </c>
    </row>
    <row r="850" spans="1:11">
      <c r="A850" s="473" t="s">
        <v>325</v>
      </c>
      <c r="B850" s="507" t="s">
        <v>326</v>
      </c>
      <c r="C850" s="507" t="s">
        <v>823</v>
      </c>
      <c r="D850" s="507" t="s">
        <v>304</v>
      </c>
      <c r="E850" s="474" t="s">
        <v>480</v>
      </c>
      <c r="F850" s="471">
        <v>14900</v>
      </c>
      <c r="G850" s="471">
        <v>5500</v>
      </c>
      <c r="H850" s="471">
        <v>9400</v>
      </c>
      <c r="I850" s="471">
        <v>8600</v>
      </c>
      <c r="J850" s="471">
        <v>800</v>
      </c>
      <c r="K850" s="475" t="s">
        <v>611</v>
      </c>
    </row>
    <row r="851" spans="1:11">
      <c r="A851" s="473" t="s">
        <v>325</v>
      </c>
      <c r="B851" s="507" t="s">
        <v>326</v>
      </c>
      <c r="C851" s="507" t="s">
        <v>823</v>
      </c>
      <c r="D851" s="507" t="s">
        <v>496</v>
      </c>
      <c r="E851" s="474" t="s">
        <v>480</v>
      </c>
      <c r="F851" s="471">
        <v>5800</v>
      </c>
      <c r="G851" s="471">
        <v>5000</v>
      </c>
      <c r="H851" s="471">
        <v>800</v>
      </c>
      <c r="I851" s="471">
        <v>400</v>
      </c>
      <c r="J851" s="471">
        <v>400</v>
      </c>
      <c r="K851" s="475" t="s">
        <v>611</v>
      </c>
    </row>
    <row r="852" spans="1:11">
      <c r="A852" s="473" t="s">
        <v>325</v>
      </c>
      <c r="B852" s="507" t="s">
        <v>326</v>
      </c>
      <c r="C852" s="507" t="s">
        <v>823</v>
      </c>
      <c r="D852" s="507" t="s">
        <v>496</v>
      </c>
      <c r="E852" s="474" t="s">
        <v>497</v>
      </c>
      <c r="F852" s="471">
        <v>100</v>
      </c>
      <c r="G852" s="471">
        <v>100</v>
      </c>
      <c r="H852" s="475" t="s">
        <v>611</v>
      </c>
      <c r="I852" s="475" t="s">
        <v>611</v>
      </c>
      <c r="J852" s="475" t="s">
        <v>611</v>
      </c>
      <c r="K852" s="475" t="s">
        <v>611</v>
      </c>
    </row>
    <row r="853" spans="1:11">
      <c r="A853" s="473" t="s">
        <v>325</v>
      </c>
      <c r="B853" s="507" t="s">
        <v>326</v>
      </c>
      <c r="C853" s="507" t="s">
        <v>823</v>
      </c>
      <c r="D853" s="507" t="s">
        <v>496</v>
      </c>
      <c r="E853" s="474" t="s">
        <v>498</v>
      </c>
      <c r="F853" s="471">
        <v>5200</v>
      </c>
      <c r="G853" s="471">
        <v>4400</v>
      </c>
      <c r="H853" s="471">
        <v>800</v>
      </c>
      <c r="I853" s="471">
        <v>400</v>
      </c>
      <c r="J853" s="471">
        <v>400</v>
      </c>
      <c r="K853" s="475" t="s">
        <v>611</v>
      </c>
    </row>
    <row r="854" spans="1:11">
      <c r="A854" s="473" t="s">
        <v>325</v>
      </c>
      <c r="B854" s="507" t="s">
        <v>326</v>
      </c>
      <c r="C854" s="507" t="s">
        <v>823</v>
      </c>
      <c r="D854" s="507" t="s">
        <v>496</v>
      </c>
      <c r="E854" s="474" t="s">
        <v>499</v>
      </c>
      <c r="F854" s="471">
        <v>500</v>
      </c>
      <c r="G854" s="471">
        <v>500</v>
      </c>
      <c r="H854" s="471">
        <v>100</v>
      </c>
      <c r="I854" s="471">
        <v>100</v>
      </c>
      <c r="J854" s="475" t="s">
        <v>611</v>
      </c>
      <c r="K854" s="475" t="s">
        <v>611</v>
      </c>
    </row>
    <row r="855" spans="1:11">
      <c r="A855" s="473" t="s">
        <v>325</v>
      </c>
      <c r="B855" s="507" t="s">
        <v>326</v>
      </c>
      <c r="C855" s="507" t="s">
        <v>823</v>
      </c>
      <c r="D855" s="507" t="s">
        <v>500</v>
      </c>
      <c r="E855" s="474" t="s">
        <v>480</v>
      </c>
      <c r="F855" s="471">
        <v>200</v>
      </c>
      <c r="G855" s="471">
        <v>100</v>
      </c>
      <c r="H855" s="471">
        <v>100</v>
      </c>
      <c r="I855" s="471">
        <v>100</v>
      </c>
      <c r="J855" s="475" t="s">
        <v>611</v>
      </c>
      <c r="K855" s="475" t="s">
        <v>611</v>
      </c>
    </row>
    <row r="856" spans="1:11">
      <c r="A856" s="473" t="s">
        <v>325</v>
      </c>
      <c r="B856" s="507" t="s">
        <v>326</v>
      </c>
      <c r="C856" s="507" t="s">
        <v>823</v>
      </c>
      <c r="D856" s="507" t="s">
        <v>500</v>
      </c>
      <c r="E856" s="474" t="s">
        <v>497</v>
      </c>
      <c r="F856" s="471">
        <v>100</v>
      </c>
      <c r="G856" s="471">
        <v>0</v>
      </c>
      <c r="H856" s="471">
        <v>0</v>
      </c>
      <c r="I856" s="471">
        <v>0</v>
      </c>
      <c r="J856" s="475" t="s">
        <v>611</v>
      </c>
      <c r="K856" s="475" t="s">
        <v>611</v>
      </c>
    </row>
    <row r="857" spans="1:11">
      <c r="A857" s="473" t="s">
        <v>325</v>
      </c>
      <c r="B857" s="507" t="s">
        <v>326</v>
      </c>
      <c r="C857" s="507" t="s">
        <v>823</v>
      </c>
      <c r="D857" s="507" t="s">
        <v>500</v>
      </c>
      <c r="E857" s="474" t="s">
        <v>498</v>
      </c>
      <c r="F857" s="471">
        <v>100</v>
      </c>
      <c r="G857" s="471">
        <v>100</v>
      </c>
      <c r="H857" s="471">
        <v>0</v>
      </c>
      <c r="I857" s="471">
        <v>0</v>
      </c>
      <c r="J857" s="475" t="s">
        <v>611</v>
      </c>
      <c r="K857" s="475" t="s">
        <v>611</v>
      </c>
    </row>
    <row r="858" spans="1:11">
      <c r="A858" s="473" t="s">
        <v>325</v>
      </c>
      <c r="B858" s="507" t="s">
        <v>326</v>
      </c>
      <c r="C858" s="507" t="s">
        <v>823</v>
      </c>
      <c r="D858" s="507" t="s">
        <v>500</v>
      </c>
      <c r="E858" s="474" t="s">
        <v>499</v>
      </c>
      <c r="F858" s="475" t="s">
        <v>611</v>
      </c>
      <c r="G858" s="475" t="s">
        <v>611</v>
      </c>
      <c r="H858" s="475" t="s">
        <v>611</v>
      </c>
      <c r="I858" s="475" t="s">
        <v>611</v>
      </c>
      <c r="J858" s="475" t="s">
        <v>611</v>
      </c>
      <c r="K858" s="475" t="s">
        <v>611</v>
      </c>
    </row>
    <row r="859" spans="1:11">
      <c r="A859" s="473" t="s">
        <v>325</v>
      </c>
      <c r="B859" s="507" t="s">
        <v>326</v>
      </c>
      <c r="C859" s="507" t="s">
        <v>823</v>
      </c>
      <c r="D859" s="507" t="s">
        <v>501</v>
      </c>
      <c r="E859" s="474" t="s">
        <v>480</v>
      </c>
      <c r="F859" s="471">
        <v>8900</v>
      </c>
      <c r="G859" s="471">
        <v>400</v>
      </c>
      <c r="H859" s="471">
        <v>8500</v>
      </c>
      <c r="I859" s="471">
        <v>8100</v>
      </c>
      <c r="J859" s="471">
        <v>400</v>
      </c>
      <c r="K859" s="475" t="s">
        <v>611</v>
      </c>
    </row>
    <row r="860" spans="1:11">
      <c r="A860" s="473" t="s">
        <v>325</v>
      </c>
      <c r="B860" s="507" t="s">
        <v>326</v>
      </c>
      <c r="C860" s="507" t="s">
        <v>823</v>
      </c>
      <c r="D860" s="507" t="s">
        <v>501</v>
      </c>
      <c r="E860" s="474" t="s">
        <v>497</v>
      </c>
      <c r="F860" s="475" t="s">
        <v>611</v>
      </c>
      <c r="G860" s="475" t="s">
        <v>611</v>
      </c>
      <c r="H860" s="475" t="s">
        <v>611</v>
      </c>
      <c r="I860" s="475" t="s">
        <v>611</v>
      </c>
      <c r="J860" s="475" t="s">
        <v>611</v>
      </c>
      <c r="K860" s="475" t="s">
        <v>611</v>
      </c>
    </row>
    <row r="861" spans="1:11">
      <c r="A861" s="473" t="s">
        <v>325</v>
      </c>
      <c r="B861" s="507" t="s">
        <v>326</v>
      </c>
      <c r="C861" s="507" t="s">
        <v>823</v>
      </c>
      <c r="D861" s="507" t="s">
        <v>501</v>
      </c>
      <c r="E861" s="474" t="s">
        <v>498</v>
      </c>
      <c r="F861" s="471">
        <v>700</v>
      </c>
      <c r="G861" s="471">
        <v>300</v>
      </c>
      <c r="H861" s="471">
        <v>400</v>
      </c>
      <c r="I861" s="471">
        <v>100</v>
      </c>
      <c r="J861" s="471">
        <v>300</v>
      </c>
      <c r="K861" s="475" t="s">
        <v>611</v>
      </c>
    </row>
    <row r="862" spans="1:11">
      <c r="A862" s="473" t="s">
        <v>325</v>
      </c>
      <c r="B862" s="507" t="s">
        <v>326</v>
      </c>
      <c r="C862" s="507" t="s">
        <v>823</v>
      </c>
      <c r="D862" s="507" t="s">
        <v>501</v>
      </c>
      <c r="E862" s="474" t="s">
        <v>502</v>
      </c>
      <c r="F862" s="471">
        <v>800</v>
      </c>
      <c r="G862" s="471">
        <v>0</v>
      </c>
      <c r="H862" s="471">
        <v>800</v>
      </c>
      <c r="I862" s="471">
        <v>700</v>
      </c>
      <c r="J862" s="471">
        <v>100</v>
      </c>
      <c r="K862" s="475" t="s">
        <v>611</v>
      </c>
    </row>
    <row r="863" spans="1:11">
      <c r="A863" s="473" t="s">
        <v>325</v>
      </c>
      <c r="B863" s="507" t="s">
        <v>326</v>
      </c>
      <c r="C863" s="507" t="s">
        <v>823</v>
      </c>
      <c r="D863" s="507" t="s">
        <v>501</v>
      </c>
      <c r="E863" s="474" t="s">
        <v>503</v>
      </c>
      <c r="F863" s="471">
        <v>600</v>
      </c>
      <c r="G863" s="475" t="s">
        <v>611</v>
      </c>
      <c r="H863" s="471">
        <v>600</v>
      </c>
      <c r="I863" s="471">
        <v>600</v>
      </c>
      <c r="J863" s="475" t="s">
        <v>611</v>
      </c>
      <c r="K863" s="475" t="s">
        <v>611</v>
      </c>
    </row>
    <row r="864" spans="1:11">
      <c r="A864" s="473" t="s">
        <v>325</v>
      </c>
      <c r="B864" s="507" t="s">
        <v>326</v>
      </c>
      <c r="C864" s="507" t="s">
        <v>823</v>
      </c>
      <c r="D864" s="507" t="s">
        <v>501</v>
      </c>
      <c r="E864" s="474" t="s">
        <v>504</v>
      </c>
      <c r="F864" s="471">
        <v>600</v>
      </c>
      <c r="G864" s="475" t="s">
        <v>611</v>
      </c>
      <c r="H864" s="471">
        <v>600</v>
      </c>
      <c r="I864" s="471">
        <v>600</v>
      </c>
      <c r="J864" s="475" t="s">
        <v>611</v>
      </c>
      <c r="K864" s="475" t="s">
        <v>611</v>
      </c>
    </row>
    <row r="865" spans="1:11">
      <c r="A865" s="473" t="s">
        <v>325</v>
      </c>
      <c r="B865" s="507" t="s">
        <v>326</v>
      </c>
      <c r="C865" s="507" t="s">
        <v>823</v>
      </c>
      <c r="D865" s="507" t="s">
        <v>501</v>
      </c>
      <c r="E865" s="474" t="s">
        <v>505</v>
      </c>
      <c r="F865" s="471">
        <v>500</v>
      </c>
      <c r="G865" s="475" t="s">
        <v>611</v>
      </c>
      <c r="H865" s="471">
        <v>500</v>
      </c>
      <c r="I865" s="471">
        <v>500</v>
      </c>
      <c r="J865" s="475" t="s">
        <v>611</v>
      </c>
      <c r="K865" s="475" t="s">
        <v>611</v>
      </c>
    </row>
    <row r="866" spans="1:11">
      <c r="A866" s="473" t="s">
        <v>325</v>
      </c>
      <c r="B866" s="507" t="s">
        <v>326</v>
      </c>
      <c r="C866" s="507" t="s">
        <v>823</v>
      </c>
      <c r="D866" s="507" t="s">
        <v>501</v>
      </c>
      <c r="E866" s="474" t="s">
        <v>506</v>
      </c>
      <c r="F866" s="471">
        <v>2600</v>
      </c>
      <c r="G866" s="475" t="s">
        <v>611</v>
      </c>
      <c r="H866" s="471">
        <v>2600</v>
      </c>
      <c r="I866" s="471">
        <v>2600</v>
      </c>
      <c r="J866" s="475" t="s">
        <v>611</v>
      </c>
      <c r="K866" s="475" t="s">
        <v>611</v>
      </c>
    </row>
    <row r="867" spans="1:11">
      <c r="A867" s="473" t="s">
        <v>325</v>
      </c>
      <c r="B867" s="507" t="s">
        <v>326</v>
      </c>
      <c r="C867" s="507" t="s">
        <v>823</v>
      </c>
      <c r="D867" s="507" t="s">
        <v>501</v>
      </c>
      <c r="E867" s="474" t="s">
        <v>507</v>
      </c>
      <c r="F867" s="471">
        <v>1200</v>
      </c>
      <c r="G867" s="475" t="s">
        <v>611</v>
      </c>
      <c r="H867" s="471">
        <v>1200</v>
      </c>
      <c r="I867" s="471">
        <v>1200</v>
      </c>
      <c r="J867" s="475" t="s">
        <v>611</v>
      </c>
      <c r="K867" s="475" t="s">
        <v>611</v>
      </c>
    </row>
    <row r="868" spans="1:11">
      <c r="A868" s="473" t="s">
        <v>325</v>
      </c>
      <c r="B868" s="507" t="s">
        <v>326</v>
      </c>
      <c r="C868" s="507" t="s">
        <v>823</v>
      </c>
      <c r="D868" s="507" t="s">
        <v>501</v>
      </c>
      <c r="E868" s="474" t="s">
        <v>508</v>
      </c>
      <c r="F868" s="471">
        <v>1800</v>
      </c>
      <c r="G868" s="475" t="s">
        <v>611</v>
      </c>
      <c r="H868" s="471">
        <v>1800</v>
      </c>
      <c r="I868" s="471">
        <v>1800</v>
      </c>
      <c r="J868" s="475" t="s">
        <v>611</v>
      </c>
      <c r="K868" s="475" t="s">
        <v>611</v>
      </c>
    </row>
    <row r="869" spans="1:11">
      <c r="A869" s="473" t="s">
        <v>325</v>
      </c>
      <c r="B869" s="507" t="s">
        <v>326</v>
      </c>
      <c r="C869" s="507" t="s">
        <v>823</v>
      </c>
      <c r="D869" s="507" t="s">
        <v>509</v>
      </c>
      <c r="E869" s="474" t="s">
        <v>480</v>
      </c>
      <c r="F869" s="471">
        <v>0</v>
      </c>
      <c r="G869" s="475" t="s">
        <v>611</v>
      </c>
      <c r="H869" s="471">
        <v>0</v>
      </c>
      <c r="I869" s="475" t="s">
        <v>611</v>
      </c>
      <c r="J869" s="471">
        <v>0</v>
      </c>
      <c r="K869" s="475" t="s">
        <v>611</v>
      </c>
    </row>
    <row r="870" spans="1:11">
      <c r="A870" s="473" t="s">
        <v>325</v>
      </c>
      <c r="B870" s="507" t="s">
        <v>326</v>
      </c>
      <c r="C870" s="507" t="s">
        <v>824</v>
      </c>
      <c r="D870" s="507" t="s">
        <v>304</v>
      </c>
      <c r="E870" s="474" t="s">
        <v>480</v>
      </c>
      <c r="F870" s="471">
        <v>8800</v>
      </c>
      <c r="G870" s="471">
        <v>3200</v>
      </c>
      <c r="H870" s="471">
        <v>5600</v>
      </c>
      <c r="I870" s="471">
        <v>5100</v>
      </c>
      <c r="J870" s="471">
        <v>600</v>
      </c>
      <c r="K870" s="475" t="s">
        <v>611</v>
      </c>
    </row>
    <row r="871" spans="1:11">
      <c r="A871" s="473" t="s">
        <v>325</v>
      </c>
      <c r="B871" s="507" t="s">
        <v>326</v>
      </c>
      <c r="C871" s="507" t="s">
        <v>824</v>
      </c>
      <c r="D871" s="507" t="s">
        <v>496</v>
      </c>
      <c r="E871" s="474" t="s">
        <v>480</v>
      </c>
      <c r="F871" s="471">
        <v>3600</v>
      </c>
      <c r="G871" s="471">
        <v>2800</v>
      </c>
      <c r="H871" s="471">
        <v>700</v>
      </c>
      <c r="I871" s="471">
        <v>400</v>
      </c>
      <c r="J871" s="471">
        <v>400</v>
      </c>
      <c r="K871" s="475" t="s">
        <v>611</v>
      </c>
    </row>
    <row r="872" spans="1:11">
      <c r="A872" s="473" t="s">
        <v>325</v>
      </c>
      <c r="B872" s="507" t="s">
        <v>326</v>
      </c>
      <c r="C872" s="507" t="s">
        <v>824</v>
      </c>
      <c r="D872" s="507" t="s">
        <v>496</v>
      </c>
      <c r="E872" s="474" t="s">
        <v>497</v>
      </c>
      <c r="F872" s="471">
        <v>100</v>
      </c>
      <c r="G872" s="471">
        <v>100</v>
      </c>
      <c r="H872" s="471">
        <v>0</v>
      </c>
      <c r="I872" s="471">
        <v>0</v>
      </c>
      <c r="J872" s="471">
        <v>0</v>
      </c>
      <c r="K872" s="475" t="s">
        <v>611</v>
      </c>
    </row>
    <row r="873" spans="1:11">
      <c r="A873" s="473" t="s">
        <v>325</v>
      </c>
      <c r="B873" s="507" t="s">
        <v>326</v>
      </c>
      <c r="C873" s="507" t="s">
        <v>824</v>
      </c>
      <c r="D873" s="507" t="s">
        <v>496</v>
      </c>
      <c r="E873" s="474" t="s">
        <v>498</v>
      </c>
      <c r="F873" s="471">
        <v>3100</v>
      </c>
      <c r="G873" s="471">
        <v>2500</v>
      </c>
      <c r="H873" s="471">
        <v>600</v>
      </c>
      <c r="I873" s="471">
        <v>300</v>
      </c>
      <c r="J873" s="471">
        <v>300</v>
      </c>
      <c r="K873" s="475" t="s">
        <v>611</v>
      </c>
    </row>
    <row r="874" spans="1:11">
      <c r="A874" s="473" t="s">
        <v>325</v>
      </c>
      <c r="B874" s="507" t="s">
        <v>326</v>
      </c>
      <c r="C874" s="507" t="s">
        <v>824</v>
      </c>
      <c r="D874" s="507" t="s">
        <v>496</v>
      </c>
      <c r="E874" s="474" t="s">
        <v>499</v>
      </c>
      <c r="F874" s="471">
        <v>400</v>
      </c>
      <c r="G874" s="471">
        <v>300</v>
      </c>
      <c r="H874" s="471">
        <v>100</v>
      </c>
      <c r="I874" s="471">
        <v>0</v>
      </c>
      <c r="J874" s="471">
        <v>0</v>
      </c>
      <c r="K874" s="475" t="s">
        <v>611</v>
      </c>
    </row>
    <row r="875" spans="1:11">
      <c r="A875" s="473" t="s">
        <v>325</v>
      </c>
      <c r="B875" s="507" t="s">
        <v>326</v>
      </c>
      <c r="C875" s="507" t="s">
        <v>824</v>
      </c>
      <c r="D875" s="507" t="s">
        <v>500</v>
      </c>
      <c r="E875" s="474" t="s">
        <v>480</v>
      </c>
      <c r="F875" s="471">
        <v>0</v>
      </c>
      <c r="G875" s="471">
        <v>0</v>
      </c>
      <c r="H875" s="475" t="s">
        <v>611</v>
      </c>
      <c r="I875" s="475" t="s">
        <v>611</v>
      </c>
      <c r="J875" s="475" t="s">
        <v>611</v>
      </c>
      <c r="K875" s="475" t="s">
        <v>611</v>
      </c>
    </row>
    <row r="876" spans="1:11">
      <c r="A876" s="473" t="s">
        <v>325</v>
      </c>
      <c r="B876" s="507" t="s">
        <v>326</v>
      </c>
      <c r="C876" s="507" t="s">
        <v>824</v>
      </c>
      <c r="D876" s="507" t="s">
        <v>500</v>
      </c>
      <c r="E876" s="474" t="s">
        <v>497</v>
      </c>
      <c r="F876" s="475" t="s">
        <v>611</v>
      </c>
      <c r="G876" s="475" t="s">
        <v>611</v>
      </c>
      <c r="H876" s="475" t="s">
        <v>611</v>
      </c>
      <c r="I876" s="475" t="s">
        <v>611</v>
      </c>
      <c r="J876" s="475" t="s">
        <v>611</v>
      </c>
      <c r="K876" s="475" t="s">
        <v>611</v>
      </c>
    </row>
    <row r="877" spans="1:11">
      <c r="A877" s="473" t="s">
        <v>325</v>
      </c>
      <c r="B877" s="507" t="s">
        <v>326</v>
      </c>
      <c r="C877" s="507" t="s">
        <v>824</v>
      </c>
      <c r="D877" s="507" t="s">
        <v>500</v>
      </c>
      <c r="E877" s="474" t="s">
        <v>498</v>
      </c>
      <c r="F877" s="471">
        <v>0</v>
      </c>
      <c r="G877" s="471">
        <v>0</v>
      </c>
      <c r="H877" s="475" t="s">
        <v>611</v>
      </c>
      <c r="I877" s="475" t="s">
        <v>611</v>
      </c>
      <c r="J877" s="475" t="s">
        <v>611</v>
      </c>
      <c r="K877" s="475" t="s">
        <v>611</v>
      </c>
    </row>
    <row r="878" spans="1:11">
      <c r="A878" s="473" t="s">
        <v>325</v>
      </c>
      <c r="B878" s="507" t="s">
        <v>326</v>
      </c>
      <c r="C878" s="507" t="s">
        <v>824</v>
      </c>
      <c r="D878" s="507" t="s">
        <v>500</v>
      </c>
      <c r="E878" s="474" t="s">
        <v>499</v>
      </c>
      <c r="F878" s="475" t="s">
        <v>611</v>
      </c>
      <c r="G878" s="475" t="s">
        <v>611</v>
      </c>
      <c r="H878" s="475" t="s">
        <v>611</v>
      </c>
      <c r="I878" s="475" t="s">
        <v>611</v>
      </c>
      <c r="J878" s="475" t="s">
        <v>611</v>
      </c>
      <c r="K878" s="475" t="s">
        <v>611</v>
      </c>
    </row>
    <row r="879" spans="1:11">
      <c r="A879" s="473" t="s">
        <v>325</v>
      </c>
      <c r="B879" s="507" t="s">
        <v>326</v>
      </c>
      <c r="C879" s="507" t="s">
        <v>824</v>
      </c>
      <c r="D879" s="507" t="s">
        <v>501</v>
      </c>
      <c r="E879" s="474" t="s">
        <v>480</v>
      </c>
      <c r="F879" s="471">
        <v>5200</v>
      </c>
      <c r="G879" s="471">
        <v>300</v>
      </c>
      <c r="H879" s="471">
        <v>4900</v>
      </c>
      <c r="I879" s="471">
        <v>4700</v>
      </c>
      <c r="J879" s="471">
        <v>200</v>
      </c>
      <c r="K879" s="475" t="s">
        <v>611</v>
      </c>
    </row>
    <row r="880" spans="1:11">
      <c r="A880" s="473" t="s">
        <v>325</v>
      </c>
      <c r="B880" s="507" t="s">
        <v>326</v>
      </c>
      <c r="C880" s="507" t="s">
        <v>824</v>
      </c>
      <c r="D880" s="507" t="s">
        <v>501</v>
      </c>
      <c r="E880" s="474" t="s">
        <v>497</v>
      </c>
      <c r="F880" s="475" t="s">
        <v>611</v>
      </c>
      <c r="G880" s="475" t="s">
        <v>611</v>
      </c>
      <c r="H880" s="475" t="s">
        <v>611</v>
      </c>
      <c r="I880" s="475" t="s">
        <v>611</v>
      </c>
      <c r="J880" s="475" t="s">
        <v>611</v>
      </c>
      <c r="K880" s="475" t="s">
        <v>611</v>
      </c>
    </row>
    <row r="881" spans="1:11">
      <c r="A881" s="473" t="s">
        <v>325</v>
      </c>
      <c r="B881" s="507" t="s">
        <v>326</v>
      </c>
      <c r="C881" s="507" t="s">
        <v>824</v>
      </c>
      <c r="D881" s="507" t="s">
        <v>501</v>
      </c>
      <c r="E881" s="474" t="s">
        <v>498</v>
      </c>
      <c r="F881" s="471">
        <v>500</v>
      </c>
      <c r="G881" s="471">
        <v>200</v>
      </c>
      <c r="H881" s="471">
        <v>300</v>
      </c>
      <c r="I881" s="471">
        <v>300</v>
      </c>
      <c r="J881" s="471">
        <v>0</v>
      </c>
      <c r="K881" s="475" t="s">
        <v>611</v>
      </c>
    </row>
    <row r="882" spans="1:11">
      <c r="A882" s="473" t="s">
        <v>325</v>
      </c>
      <c r="B882" s="507" t="s">
        <v>326</v>
      </c>
      <c r="C882" s="507" t="s">
        <v>824</v>
      </c>
      <c r="D882" s="507" t="s">
        <v>501</v>
      </c>
      <c r="E882" s="474" t="s">
        <v>502</v>
      </c>
      <c r="F882" s="471">
        <v>900</v>
      </c>
      <c r="G882" s="471">
        <v>100</v>
      </c>
      <c r="H882" s="471">
        <v>800</v>
      </c>
      <c r="I882" s="471">
        <v>700</v>
      </c>
      <c r="J882" s="471">
        <v>200</v>
      </c>
      <c r="K882" s="475" t="s">
        <v>611</v>
      </c>
    </row>
    <row r="883" spans="1:11">
      <c r="A883" s="473" t="s">
        <v>325</v>
      </c>
      <c r="B883" s="507" t="s">
        <v>326</v>
      </c>
      <c r="C883" s="507" t="s">
        <v>824</v>
      </c>
      <c r="D883" s="507" t="s">
        <v>501</v>
      </c>
      <c r="E883" s="474" t="s">
        <v>503</v>
      </c>
      <c r="F883" s="471">
        <v>200</v>
      </c>
      <c r="G883" s="475" t="s">
        <v>611</v>
      </c>
      <c r="H883" s="471">
        <v>200</v>
      </c>
      <c r="I883" s="471">
        <v>200</v>
      </c>
      <c r="J883" s="475" t="s">
        <v>611</v>
      </c>
      <c r="K883" s="475" t="s">
        <v>611</v>
      </c>
    </row>
    <row r="884" spans="1:11">
      <c r="A884" s="473" t="s">
        <v>325</v>
      </c>
      <c r="B884" s="507" t="s">
        <v>326</v>
      </c>
      <c r="C884" s="507" t="s">
        <v>824</v>
      </c>
      <c r="D884" s="507" t="s">
        <v>501</v>
      </c>
      <c r="E884" s="474" t="s">
        <v>504</v>
      </c>
      <c r="F884" s="471">
        <v>300</v>
      </c>
      <c r="G884" s="475" t="s">
        <v>611</v>
      </c>
      <c r="H884" s="471">
        <v>300</v>
      </c>
      <c r="I884" s="471">
        <v>300</v>
      </c>
      <c r="J884" s="475" t="s">
        <v>611</v>
      </c>
      <c r="K884" s="475" t="s">
        <v>611</v>
      </c>
    </row>
    <row r="885" spans="1:11">
      <c r="A885" s="473" t="s">
        <v>325</v>
      </c>
      <c r="B885" s="507" t="s">
        <v>326</v>
      </c>
      <c r="C885" s="507" t="s">
        <v>824</v>
      </c>
      <c r="D885" s="507" t="s">
        <v>501</v>
      </c>
      <c r="E885" s="474" t="s">
        <v>505</v>
      </c>
      <c r="F885" s="471">
        <v>400</v>
      </c>
      <c r="G885" s="475" t="s">
        <v>611</v>
      </c>
      <c r="H885" s="471">
        <v>400</v>
      </c>
      <c r="I885" s="471">
        <v>400</v>
      </c>
      <c r="J885" s="475" t="s">
        <v>611</v>
      </c>
      <c r="K885" s="475" t="s">
        <v>611</v>
      </c>
    </row>
    <row r="886" spans="1:11">
      <c r="A886" s="473" t="s">
        <v>325</v>
      </c>
      <c r="B886" s="507" t="s">
        <v>326</v>
      </c>
      <c r="C886" s="507" t="s">
        <v>824</v>
      </c>
      <c r="D886" s="507" t="s">
        <v>501</v>
      </c>
      <c r="E886" s="474" t="s">
        <v>506</v>
      </c>
      <c r="F886" s="471">
        <v>1500</v>
      </c>
      <c r="G886" s="475" t="s">
        <v>611</v>
      </c>
      <c r="H886" s="471">
        <v>1500</v>
      </c>
      <c r="I886" s="471">
        <v>1500</v>
      </c>
      <c r="J886" s="475" t="s">
        <v>611</v>
      </c>
      <c r="K886" s="475" t="s">
        <v>611</v>
      </c>
    </row>
    <row r="887" spans="1:11">
      <c r="A887" s="473" t="s">
        <v>325</v>
      </c>
      <c r="B887" s="507" t="s">
        <v>326</v>
      </c>
      <c r="C887" s="507" t="s">
        <v>824</v>
      </c>
      <c r="D887" s="507" t="s">
        <v>501</v>
      </c>
      <c r="E887" s="474" t="s">
        <v>507</v>
      </c>
      <c r="F887" s="471">
        <v>600</v>
      </c>
      <c r="G887" s="475" t="s">
        <v>611</v>
      </c>
      <c r="H887" s="471">
        <v>600</v>
      </c>
      <c r="I887" s="471">
        <v>600</v>
      </c>
      <c r="J887" s="475" t="s">
        <v>611</v>
      </c>
      <c r="K887" s="475" t="s">
        <v>611</v>
      </c>
    </row>
    <row r="888" spans="1:11">
      <c r="A888" s="473" t="s">
        <v>325</v>
      </c>
      <c r="B888" s="507" t="s">
        <v>326</v>
      </c>
      <c r="C888" s="507" t="s">
        <v>824</v>
      </c>
      <c r="D888" s="507" t="s">
        <v>501</v>
      </c>
      <c r="E888" s="474" t="s">
        <v>508</v>
      </c>
      <c r="F888" s="471">
        <v>800</v>
      </c>
      <c r="G888" s="475" t="s">
        <v>611</v>
      </c>
      <c r="H888" s="471">
        <v>800</v>
      </c>
      <c r="I888" s="471">
        <v>800</v>
      </c>
      <c r="J888" s="475" t="s">
        <v>611</v>
      </c>
      <c r="K888" s="475" t="s">
        <v>611</v>
      </c>
    </row>
    <row r="889" spans="1:11">
      <c r="A889" s="473" t="s">
        <v>325</v>
      </c>
      <c r="B889" s="507" t="s">
        <v>326</v>
      </c>
      <c r="C889" s="507" t="s">
        <v>824</v>
      </c>
      <c r="D889" s="507" t="s">
        <v>509</v>
      </c>
      <c r="E889" s="474" t="s">
        <v>480</v>
      </c>
      <c r="F889" s="475" t="s">
        <v>611</v>
      </c>
      <c r="G889" s="475" t="s">
        <v>611</v>
      </c>
      <c r="H889" s="475" t="s">
        <v>611</v>
      </c>
      <c r="I889" s="475" t="s">
        <v>611</v>
      </c>
      <c r="J889" s="475" t="s">
        <v>611</v>
      </c>
      <c r="K889" s="475" t="s">
        <v>611</v>
      </c>
    </row>
    <row r="890" spans="1:11">
      <c r="A890" s="473" t="s">
        <v>325</v>
      </c>
      <c r="B890" s="507" t="s">
        <v>326</v>
      </c>
      <c r="C890" s="507" t="s">
        <v>825</v>
      </c>
      <c r="D890" s="507" t="s">
        <v>304</v>
      </c>
      <c r="E890" s="474" t="s">
        <v>480</v>
      </c>
      <c r="F890" s="471">
        <v>11600</v>
      </c>
      <c r="G890" s="471">
        <v>2700</v>
      </c>
      <c r="H890" s="471">
        <v>8900</v>
      </c>
      <c r="I890" s="471">
        <v>8600</v>
      </c>
      <c r="J890" s="471">
        <v>300</v>
      </c>
      <c r="K890" s="475" t="s">
        <v>611</v>
      </c>
    </row>
    <row r="891" spans="1:11">
      <c r="A891" s="473" t="s">
        <v>325</v>
      </c>
      <c r="B891" s="507" t="s">
        <v>326</v>
      </c>
      <c r="C891" s="507" t="s">
        <v>825</v>
      </c>
      <c r="D891" s="507" t="s">
        <v>496</v>
      </c>
      <c r="E891" s="474" t="s">
        <v>480</v>
      </c>
      <c r="F891" s="471">
        <v>2800</v>
      </c>
      <c r="G891" s="471">
        <v>2500</v>
      </c>
      <c r="H891" s="471">
        <v>300</v>
      </c>
      <c r="I891" s="471">
        <v>200</v>
      </c>
      <c r="J891" s="471">
        <v>200</v>
      </c>
      <c r="K891" s="475" t="s">
        <v>611</v>
      </c>
    </row>
    <row r="892" spans="1:11">
      <c r="A892" s="473" t="s">
        <v>325</v>
      </c>
      <c r="B892" s="507" t="s">
        <v>326</v>
      </c>
      <c r="C892" s="507" t="s">
        <v>825</v>
      </c>
      <c r="D892" s="507" t="s">
        <v>496</v>
      </c>
      <c r="E892" s="474" t="s">
        <v>497</v>
      </c>
      <c r="F892" s="471">
        <v>0</v>
      </c>
      <c r="G892" s="471">
        <v>0</v>
      </c>
      <c r="H892" s="475" t="s">
        <v>611</v>
      </c>
      <c r="I892" s="475" t="s">
        <v>611</v>
      </c>
      <c r="J892" s="475" t="s">
        <v>611</v>
      </c>
      <c r="K892" s="475" t="s">
        <v>611</v>
      </c>
    </row>
    <row r="893" spans="1:11">
      <c r="A893" s="473" t="s">
        <v>325</v>
      </c>
      <c r="B893" s="507" t="s">
        <v>326</v>
      </c>
      <c r="C893" s="507" t="s">
        <v>825</v>
      </c>
      <c r="D893" s="507" t="s">
        <v>496</v>
      </c>
      <c r="E893" s="474" t="s">
        <v>498</v>
      </c>
      <c r="F893" s="471">
        <v>2500</v>
      </c>
      <c r="G893" s="471">
        <v>2200</v>
      </c>
      <c r="H893" s="471">
        <v>300</v>
      </c>
      <c r="I893" s="471">
        <v>100</v>
      </c>
      <c r="J893" s="471">
        <v>200</v>
      </c>
      <c r="K893" s="475" t="s">
        <v>611</v>
      </c>
    </row>
    <row r="894" spans="1:11">
      <c r="A894" s="473" t="s">
        <v>325</v>
      </c>
      <c r="B894" s="507" t="s">
        <v>326</v>
      </c>
      <c r="C894" s="507" t="s">
        <v>825</v>
      </c>
      <c r="D894" s="507" t="s">
        <v>496</v>
      </c>
      <c r="E894" s="474" t="s">
        <v>499</v>
      </c>
      <c r="F894" s="471">
        <v>300</v>
      </c>
      <c r="G894" s="471">
        <v>300</v>
      </c>
      <c r="H894" s="471">
        <v>0</v>
      </c>
      <c r="I894" s="471">
        <v>0</v>
      </c>
      <c r="J894" s="475" t="s">
        <v>611</v>
      </c>
      <c r="K894" s="475" t="s">
        <v>611</v>
      </c>
    </row>
    <row r="895" spans="1:11">
      <c r="A895" s="473" t="s">
        <v>325</v>
      </c>
      <c r="B895" s="507" t="s">
        <v>326</v>
      </c>
      <c r="C895" s="507" t="s">
        <v>825</v>
      </c>
      <c r="D895" s="507" t="s">
        <v>500</v>
      </c>
      <c r="E895" s="474" t="s">
        <v>480</v>
      </c>
      <c r="F895" s="471">
        <v>100</v>
      </c>
      <c r="G895" s="471">
        <v>0</v>
      </c>
      <c r="H895" s="471">
        <v>100</v>
      </c>
      <c r="I895" s="471">
        <v>100</v>
      </c>
      <c r="J895" s="475" t="s">
        <v>611</v>
      </c>
      <c r="K895" s="475" t="s">
        <v>611</v>
      </c>
    </row>
    <row r="896" spans="1:11">
      <c r="A896" s="473" t="s">
        <v>325</v>
      </c>
      <c r="B896" s="507" t="s">
        <v>326</v>
      </c>
      <c r="C896" s="507" t="s">
        <v>825</v>
      </c>
      <c r="D896" s="507" t="s">
        <v>500</v>
      </c>
      <c r="E896" s="474" t="s">
        <v>497</v>
      </c>
      <c r="F896" s="475" t="s">
        <v>611</v>
      </c>
      <c r="G896" s="475" t="s">
        <v>611</v>
      </c>
      <c r="H896" s="475" t="s">
        <v>611</v>
      </c>
      <c r="I896" s="475" t="s">
        <v>611</v>
      </c>
      <c r="J896" s="475" t="s">
        <v>611</v>
      </c>
      <c r="K896" s="475" t="s">
        <v>611</v>
      </c>
    </row>
    <row r="897" spans="1:11">
      <c r="A897" s="473" t="s">
        <v>325</v>
      </c>
      <c r="B897" s="507" t="s">
        <v>326</v>
      </c>
      <c r="C897" s="507" t="s">
        <v>825</v>
      </c>
      <c r="D897" s="507" t="s">
        <v>500</v>
      </c>
      <c r="E897" s="474" t="s">
        <v>498</v>
      </c>
      <c r="F897" s="471">
        <v>100</v>
      </c>
      <c r="G897" s="471">
        <v>0</v>
      </c>
      <c r="H897" s="471">
        <v>100</v>
      </c>
      <c r="I897" s="471">
        <v>100</v>
      </c>
      <c r="J897" s="475" t="s">
        <v>611</v>
      </c>
      <c r="K897" s="475" t="s">
        <v>611</v>
      </c>
    </row>
    <row r="898" spans="1:11">
      <c r="A898" s="473" t="s">
        <v>325</v>
      </c>
      <c r="B898" s="507" t="s">
        <v>326</v>
      </c>
      <c r="C898" s="507" t="s">
        <v>825</v>
      </c>
      <c r="D898" s="507" t="s">
        <v>500</v>
      </c>
      <c r="E898" s="474" t="s">
        <v>499</v>
      </c>
      <c r="F898" s="475" t="s">
        <v>611</v>
      </c>
      <c r="G898" s="475" t="s">
        <v>611</v>
      </c>
      <c r="H898" s="475" t="s">
        <v>611</v>
      </c>
      <c r="I898" s="475" t="s">
        <v>611</v>
      </c>
      <c r="J898" s="475" t="s">
        <v>611</v>
      </c>
      <c r="K898" s="475" t="s">
        <v>611</v>
      </c>
    </row>
    <row r="899" spans="1:11">
      <c r="A899" s="473" t="s">
        <v>325</v>
      </c>
      <c r="B899" s="507" t="s">
        <v>326</v>
      </c>
      <c r="C899" s="507" t="s">
        <v>825</v>
      </c>
      <c r="D899" s="507" t="s">
        <v>501</v>
      </c>
      <c r="E899" s="474" t="s">
        <v>480</v>
      </c>
      <c r="F899" s="471">
        <v>8700</v>
      </c>
      <c r="G899" s="471">
        <v>200</v>
      </c>
      <c r="H899" s="471">
        <v>8500</v>
      </c>
      <c r="I899" s="471">
        <v>8400</v>
      </c>
      <c r="J899" s="471">
        <v>100</v>
      </c>
      <c r="K899" s="475" t="s">
        <v>611</v>
      </c>
    </row>
    <row r="900" spans="1:11">
      <c r="A900" s="473" t="s">
        <v>325</v>
      </c>
      <c r="B900" s="507" t="s">
        <v>326</v>
      </c>
      <c r="C900" s="507" t="s">
        <v>825</v>
      </c>
      <c r="D900" s="507" t="s">
        <v>501</v>
      </c>
      <c r="E900" s="474" t="s">
        <v>497</v>
      </c>
      <c r="F900" s="475" t="s">
        <v>611</v>
      </c>
      <c r="G900" s="475" t="s">
        <v>611</v>
      </c>
      <c r="H900" s="475" t="s">
        <v>611</v>
      </c>
      <c r="I900" s="475" t="s">
        <v>611</v>
      </c>
      <c r="J900" s="475" t="s">
        <v>611</v>
      </c>
      <c r="K900" s="475" t="s">
        <v>611</v>
      </c>
    </row>
    <row r="901" spans="1:11">
      <c r="A901" s="473" t="s">
        <v>325</v>
      </c>
      <c r="B901" s="507" t="s">
        <v>326</v>
      </c>
      <c r="C901" s="507" t="s">
        <v>825</v>
      </c>
      <c r="D901" s="507" t="s">
        <v>501</v>
      </c>
      <c r="E901" s="474" t="s">
        <v>498</v>
      </c>
      <c r="F901" s="471">
        <v>200</v>
      </c>
      <c r="G901" s="471">
        <v>100</v>
      </c>
      <c r="H901" s="471">
        <v>100</v>
      </c>
      <c r="I901" s="471">
        <v>100</v>
      </c>
      <c r="J901" s="475" t="s">
        <v>611</v>
      </c>
      <c r="K901" s="475" t="s">
        <v>611</v>
      </c>
    </row>
    <row r="902" spans="1:11">
      <c r="A902" s="473" t="s">
        <v>325</v>
      </c>
      <c r="B902" s="507" t="s">
        <v>326</v>
      </c>
      <c r="C902" s="507" t="s">
        <v>825</v>
      </c>
      <c r="D902" s="507" t="s">
        <v>501</v>
      </c>
      <c r="E902" s="474" t="s">
        <v>502</v>
      </c>
      <c r="F902" s="471">
        <v>400</v>
      </c>
      <c r="G902" s="471">
        <v>0</v>
      </c>
      <c r="H902" s="471">
        <v>300</v>
      </c>
      <c r="I902" s="471">
        <v>200</v>
      </c>
      <c r="J902" s="471">
        <v>100</v>
      </c>
      <c r="K902" s="475" t="s">
        <v>611</v>
      </c>
    </row>
    <row r="903" spans="1:11">
      <c r="A903" s="473" t="s">
        <v>325</v>
      </c>
      <c r="B903" s="507" t="s">
        <v>326</v>
      </c>
      <c r="C903" s="507" t="s">
        <v>825</v>
      </c>
      <c r="D903" s="507" t="s">
        <v>501</v>
      </c>
      <c r="E903" s="474" t="s">
        <v>503</v>
      </c>
      <c r="F903" s="471">
        <v>0</v>
      </c>
      <c r="G903" s="475" t="s">
        <v>611</v>
      </c>
      <c r="H903" s="471">
        <v>0</v>
      </c>
      <c r="I903" s="471">
        <v>0</v>
      </c>
      <c r="J903" s="475" t="s">
        <v>611</v>
      </c>
      <c r="K903" s="475" t="s">
        <v>611</v>
      </c>
    </row>
    <row r="904" spans="1:11">
      <c r="A904" s="473" t="s">
        <v>325</v>
      </c>
      <c r="B904" s="507" t="s">
        <v>326</v>
      </c>
      <c r="C904" s="507" t="s">
        <v>825</v>
      </c>
      <c r="D904" s="507" t="s">
        <v>501</v>
      </c>
      <c r="E904" s="474" t="s">
        <v>504</v>
      </c>
      <c r="F904" s="471">
        <v>600</v>
      </c>
      <c r="G904" s="475" t="s">
        <v>611</v>
      </c>
      <c r="H904" s="471">
        <v>600</v>
      </c>
      <c r="I904" s="471">
        <v>600</v>
      </c>
      <c r="J904" s="475" t="s">
        <v>611</v>
      </c>
      <c r="K904" s="475" t="s">
        <v>611</v>
      </c>
    </row>
    <row r="905" spans="1:11">
      <c r="A905" s="473" t="s">
        <v>325</v>
      </c>
      <c r="B905" s="507" t="s">
        <v>326</v>
      </c>
      <c r="C905" s="507" t="s">
        <v>825</v>
      </c>
      <c r="D905" s="507" t="s">
        <v>501</v>
      </c>
      <c r="E905" s="474" t="s">
        <v>505</v>
      </c>
      <c r="F905" s="471">
        <v>1900</v>
      </c>
      <c r="G905" s="475" t="s">
        <v>611</v>
      </c>
      <c r="H905" s="471">
        <v>1900</v>
      </c>
      <c r="I905" s="471">
        <v>1900</v>
      </c>
      <c r="J905" s="475" t="s">
        <v>611</v>
      </c>
      <c r="K905" s="475" t="s">
        <v>611</v>
      </c>
    </row>
    <row r="906" spans="1:11">
      <c r="A906" s="473" t="s">
        <v>325</v>
      </c>
      <c r="B906" s="507" t="s">
        <v>326</v>
      </c>
      <c r="C906" s="507" t="s">
        <v>825</v>
      </c>
      <c r="D906" s="507" t="s">
        <v>501</v>
      </c>
      <c r="E906" s="474" t="s">
        <v>506</v>
      </c>
      <c r="F906" s="471">
        <v>3600</v>
      </c>
      <c r="G906" s="475" t="s">
        <v>611</v>
      </c>
      <c r="H906" s="471">
        <v>3600</v>
      </c>
      <c r="I906" s="471">
        <v>3600</v>
      </c>
      <c r="J906" s="475" t="s">
        <v>611</v>
      </c>
      <c r="K906" s="475" t="s">
        <v>611</v>
      </c>
    </row>
    <row r="907" spans="1:11">
      <c r="A907" s="473" t="s">
        <v>325</v>
      </c>
      <c r="B907" s="507" t="s">
        <v>326</v>
      </c>
      <c r="C907" s="507" t="s">
        <v>825</v>
      </c>
      <c r="D907" s="507" t="s">
        <v>501</v>
      </c>
      <c r="E907" s="474" t="s">
        <v>507</v>
      </c>
      <c r="F907" s="471">
        <v>1600</v>
      </c>
      <c r="G907" s="475" t="s">
        <v>611</v>
      </c>
      <c r="H907" s="471">
        <v>1600</v>
      </c>
      <c r="I907" s="471">
        <v>1600</v>
      </c>
      <c r="J907" s="475" t="s">
        <v>611</v>
      </c>
      <c r="K907" s="475" t="s">
        <v>611</v>
      </c>
    </row>
    <row r="908" spans="1:11">
      <c r="A908" s="473" t="s">
        <v>325</v>
      </c>
      <c r="B908" s="507" t="s">
        <v>326</v>
      </c>
      <c r="C908" s="507" t="s">
        <v>825</v>
      </c>
      <c r="D908" s="507" t="s">
        <v>501</v>
      </c>
      <c r="E908" s="474" t="s">
        <v>508</v>
      </c>
      <c r="F908" s="471">
        <v>300</v>
      </c>
      <c r="G908" s="475" t="s">
        <v>611</v>
      </c>
      <c r="H908" s="471">
        <v>300</v>
      </c>
      <c r="I908" s="471">
        <v>300</v>
      </c>
      <c r="J908" s="475" t="s">
        <v>611</v>
      </c>
      <c r="K908" s="475" t="s">
        <v>611</v>
      </c>
    </row>
    <row r="909" spans="1:11">
      <c r="A909" s="473" t="s">
        <v>325</v>
      </c>
      <c r="B909" s="507" t="s">
        <v>326</v>
      </c>
      <c r="C909" s="507" t="s">
        <v>825</v>
      </c>
      <c r="D909" s="507" t="s">
        <v>509</v>
      </c>
      <c r="E909" s="474" t="s">
        <v>480</v>
      </c>
      <c r="F909" s="475" t="s">
        <v>611</v>
      </c>
      <c r="G909" s="475" t="s">
        <v>611</v>
      </c>
      <c r="H909" s="475" t="s">
        <v>611</v>
      </c>
      <c r="I909" s="475" t="s">
        <v>611</v>
      </c>
      <c r="J909" s="475" t="s">
        <v>611</v>
      </c>
      <c r="K909" s="475" t="s">
        <v>611</v>
      </c>
    </row>
    <row r="910" spans="1:11">
      <c r="A910" s="473" t="s">
        <v>325</v>
      </c>
      <c r="B910" s="507" t="s">
        <v>326</v>
      </c>
      <c r="C910" s="507" t="s">
        <v>826</v>
      </c>
      <c r="D910" s="507" t="s">
        <v>304</v>
      </c>
      <c r="E910" s="474" t="s">
        <v>480</v>
      </c>
      <c r="F910" s="471">
        <v>6600</v>
      </c>
      <c r="G910" s="471">
        <v>2000</v>
      </c>
      <c r="H910" s="471">
        <v>4600</v>
      </c>
      <c r="I910" s="471">
        <v>4000</v>
      </c>
      <c r="J910" s="471">
        <v>600</v>
      </c>
      <c r="K910" s="475" t="s">
        <v>611</v>
      </c>
    </row>
    <row r="911" spans="1:11">
      <c r="A911" s="473" t="s">
        <v>325</v>
      </c>
      <c r="B911" s="507" t="s">
        <v>326</v>
      </c>
      <c r="C911" s="507" t="s">
        <v>826</v>
      </c>
      <c r="D911" s="507" t="s">
        <v>496</v>
      </c>
      <c r="E911" s="474" t="s">
        <v>480</v>
      </c>
      <c r="F911" s="471">
        <v>2300</v>
      </c>
      <c r="G911" s="471">
        <v>1900</v>
      </c>
      <c r="H911" s="471">
        <v>400</v>
      </c>
      <c r="I911" s="471">
        <v>200</v>
      </c>
      <c r="J911" s="471">
        <v>200</v>
      </c>
      <c r="K911" s="475" t="s">
        <v>611</v>
      </c>
    </row>
    <row r="912" spans="1:11">
      <c r="A912" s="473" t="s">
        <v>325</v>
      </c>
      <c r="B912" s="507" t="s">
        <v>326</v>
      </c>
      <c r="C912" s="507" t="s">
        <v>826</v>
      </c>
      <c r="D912" s="507" t="s">
        <v>496</v>
      </c>
      <c r="E912" s="474" t="s">
        <v>497</v>
      </c>
      <c r="F912" s="471">
        <v>100</v>
      </c>
      <c r="G912" s="471">
        <v>100</v>
      </c>
      <c r="H912" s="471">
        <v>0</v>
      </c>
      <c r="I912" s="475" t="s">
        <v>611</v>
      </c>
      <c r="J912" s="471">
        <v>0</v>
      </c>
      <c r="K912" s="475" t="s">
        <v>611</v>
      </c>
    </row>
    <row r="913" spans="1:11">
      <c r="A913" s="473" t="s">
        <v>325</v>
      </c>
      <c r="B913" s="507" t="s">
        <v>326</v>
      </c>
      <c r="C913" s="507" t="s">
        <v>826</v>
      </c>
      <c r="D913" s="507" t="s">
        <v>496</v>
      </c>
      <c r="E913" s="474" t="s">
        <v>498</v>
      </c>
      <c r="F913" s="471">
        <v>2000</v>
      </c>
      <c r="G913" s="471">
        <v>1700</v>
      </c>
      <c r="H913" s="471">
        <v>300</v>
      </c>
      <c r="I913" s="471">
        <v>200</v>
      </c>
      <c r="J913" s="471">
        <v>100</v>
      </c>
      <c r="K913" s="475" t="s">
        <v>611</v>
      </c>
    </row>
    <row r="914" spans="1:11">
      <c r="A914" s="473" t="s">
        <v>325</v>
      </c>
      <c r="B914" s="507" t="s">
        <v>326</v>
      </c>
      <c r="C914" s="507" t="s">
        <v>826</v>
      </c>
      <c r="D914" s="507" t="s">
        <v>496</v>
      </c>
      <c r="E914" s="474" t="s">
        <v>499</v>
      </c>
      <c r="F914" s="471">
        <v>200</v>
      </c>
      <c r="G914" s="471">
        <v>100</v>
      </c>
      <c r="H914" s="471">
        <v>100</v>
      </c>
      <c r="I914" s="475" t="s">
        <v>611</v>
      </c>
      <c r="J914" s="471">
        <v>100</v>
      </c>
      <c r="K914" s="475" t="s">
        <v>611</v>
      </c>
    </row>
    <row r="915" spans="1:11">
      <c r="A915" s="473" t="s">
        <v>325</v>
      </c>
      <c r="B915" s="507" t="s">
        <v>326</v>
      </c>
      <c r="C915" s="507" t="s">
        <v>826</v>
      </c>
      <c r="D915" s="507" t="s">
        <v>500</v>
      </c>
      <c r="E915" s="474" t="s">
        <v>480</v>
      </c>
      <c r="F915" s="471">
        <v>0</v>
      </c>
      <c r="G915" s="471">
        <v>0</v>
      </c>
      <c r="H915" s="471">
        <v>0</v>
      </c>
      <c r="I915" s="471">
        <v>0</v>
      </c>
      <c r="J915" s="475" t="s">
        <v>611</v>
      </c>
      <c r="K915" s="475" t="s">
        <v>611</v>
      </c>
    </row>
    <row r="916" spans="1:11">
      <c r="A916" s="473" t="s">
        <v>325</v>
      </c>
      <c r="B916" s="507" t="s">
        <v>326</v>
      </c>
      <c r="C916" s="507" t="s">
        <v>826</v>
      </c>
      <c r="D916" s="507" t="s">
        <v>500</v>
      </c>
      <c r="E916" s="474" t="s">
        <v>497</v>
      </c>
      <c r="F916" s="475" t="s">
        <v>611</v>
      </c>
      <c r="G916" s="475" t="s">
        <v>611</v>
      </c>
      <c r="H916" s="475" t="s">
        <v>611</v>
      </c>
      <c r="I916" s="475" t="s">
        <v>611</v>
      </c>
      <c r="J916" s="475" t="s">
        <v>611</v>
      </c>
      <c r="K916" s="475" t="s">
        <v>611</v>
      </c>
    </row>
    <row r="917" spans="1:11">
      <c r="A917" s="473" t="s">
        <v>325</v>
      </c>
      <c r="B917" s="507" t="s">
        <v>326</v>
      </c>
      <c r="C917" s="507" t="s">
        <v>826</v>
      </c>
      <c r="D917" s="507" t="s">
        <v>500</v>
      </c>
      <c r="E917" s="474" t="s">
        <v>498</v>
      </c>
      <c r="F917" s="471">
        <v>0</v>
      </c>
      <c r="G917" s="471">
        <v>0</v>
      </c>
      <c r="H917" s="471">
        <v>0</v>
      </c>
      <c r="I917" s="471">
        <v>0</v>
      </c>
      <c r="J917" s="475" t="s">
        <v>611</v>
      </c>
      <c r="K917" s="475" t="s">
        <v>611</v>
      </c>
    </row>
    <row r="918" spans="1:11">
      <c r="A918" s="473" t="s">
        <v>325</v>
      </c>
      <c r="B918" s="507" t="s">
        <v>326</v>
      </c>
      <c r="C918" s="507" t="s">
        <v>826</v>
      </c>
      <c r="D918" s="507" t="s">
        <v>500</v>
      </c>
      <c r="E918" s="474" t="s">
        <v>499</v>
      </c>
      <c r="F918" s="475" t="s">
        <v>611</v>
      </c>
      <c r="G918" s="475" t="s">
        <v>611</v>
      </c>
      <c r="H918" s="475" t="s">
        <v>611</v>
      </c>
      <c r="I918" s="475" t="s">
        <v>611</v>
      </c>
      <c r="J918" s="475" t="s">
        <v>611</v>
      </c>
      <c r="K918" s="475" t="s">
        <v>611</v>
      </c>
    </row>
    <row r="919" spans="1:11">
      <c r="A919" s="473" t="s">
        <v>325</v>
      </c>
      <c r="B919" s="507" t="s">
        <v>326</v>
      </c>
      <c r="C919" s="507" t="s">
        <v>826</v>
      </c>
      <c r="D919" s="507" t="s">
        <v>501</v>
      </c>
      <c r="E919" s="474" t="s">
        <v>480</v>
      </c>
      <c r="F919" s="471">
        <v>4300</v>
      </c>
      <c r="G919" s="471">
        <v>100</v>
      </c>
      <c r="H919" s="471">
        <v>4200</v>
      </c>
      <c r="I919" s="471">
        <v>3800</v>
      </c>
      <c r="J919" s="471">
        <v>400</v>
      </c>
      <c r="K919" s="475" t="s">
        <v>611</v>
      </c>
    </row>
    <row r="920" spans="1:11">
      <c r="A920" s="473" t="s">
        <v>325</v>
      </c>
      <c r="B920" s="507" t="s">
        <v>326</v>
      </c>
      <c r="C920" s="507" t="s">
        <v>826</v>
      </c>
      <c r="D920" s="507" t="s">
        <v>501</v>
      </c>
      <c r="E920" s="474" t="s">
        <v>497</v>
      </c>
      <c r="F920" s="475" t="s">
        <v>611</v>
      </c>
      <c r="G920" s="475" t="s">
        <v>611</v>
      </c>
      <c r="H920" s="475" t="s">
        <v>611</v>
      </c>
      <c r="I920" s="475" t="s">
        <v>611</v>
      </c>
      <c r="J920" s="475" t="s">
        <v>611</v>
      </c>
      <c r="K920" s="475" t="s">
        <v>611</v>
      </c>
    </row>
    <row r="921" spans="1:11">
      <c r="A921" s="473" t="s">
        <v>325</v>
      </c>
      <c r="B921" s="507" t="s">
        <v>326</v>
      </c>
      <c r="C921" s="507" t="s">
        <v>826</v>
      </c>
      <c r="D921" s="507" t="s">
        <v>501</v>
      </c>
      <c r="E921" s="474" t="s">
        <v>498</v>
      </c>
      <c r="F921" s="471">
        <v>200</v>
      </c>
      <c r="G921" s="471">
        <v>100</v>
      </c>
      <c r="H921" s="471">
        <v>100</v>
      </c>
      <c r="I921" s="471">
        <v>0</v>
      </c>
      <c r="J921" s="471">
        <v>0</v>
      </c>
      <c r="K921" s="475" t="s">
        <v>611</v>
      </c>
    </row>
    <row r="922" spans="1:11">
      <c r="A922" s="473" t="s">
        <v>325</v>
      </c>
      <c r="B922" s="507" t="s">
        <v>326</v>
      </c>
      <c r="C922" s="507" t="s">
        <v>826</v>
      </c>
      <c r="D922" s="507" t="s">
        <v>501</v>
      </c>
      <c r="E922" s="474" t="s">
        <v>502</v>
      </c>
      <c r="F922" s="471">
        <v>400</v>
      </c>
      <c r="G922" s="471">
        <v>0</v>
      </c>
      <c r="H922" s="471">
        <v>400</v>
      </c>
      <c r="I922" s="471">
        <v>300</v>
      </c>
      <c r="J922" s="471">
        <v>100</v>
      </c>
      <c r="K922" s="475" t="s">
        <v>611</v>
      </c>
    </row>
    <row r="923" spans="1:11">
      <c r="A923" s="473" t="s">
        <v>325</v>
      </c>
      <c r="B923" s="507" t="s">
        <v>326</v>
      </c>
      <c r="C923" s="507" t="s">
        <v>826</v>
      </c>
      <c r="D923" s="507" t="s">
        <v>501</v>
      </c>
      <c r="E923" s="474" t="s">
        <v>503</v>
      </c>
      <c r="F923" s="471">
        <v>700</v>
      </c>
      <c r="G923" s="475" t="s">
        <v>611</v>
      </c>
      <c r="H923" s="471">
        <v>700</v>
      </c>
      <c r="I923" s="471">
        <v>400</v>
      </c>
      <c r="J923" s="471">
        <v>300</v>
      </c>
      <c r="K923" s="475" t="s">
        <v>611</v>
      </c>
    </row>
    <row r="924" spans="1:11">
      <c r="A924" s="473" t="s">
        <v>325</v>
      </c>
      <c r="B924" s="507" t="s">
        <v>326</v>
      </c>
      <c r="C924" s="507" t="s">
        <v>826</v>
      </c>
      <c r="D924" s="507" t="s">
        <v>501</v>
      </c>
      <c r="E924" s="474" t="s">
        <v>504</v>
      </c>
      <c r="F924" s="471">
        <v>200</v>
      </c>
      <c r="G924" s="475" t="s">
        <v>611</v>
      </c>
      <c r="H924" s="471">
        <v>200</v>
      </c>
      <c r="I924" s="471">
        <v>200</v>
      </c>
      <c r="J924" s="475" t="s">
        <v>611</v>
      </c>
      <c r="K924" s="475" t="s">
        <v>611</v>
      </c>
    </row>
    <row r="925" spans="1:11">
      <c r="A925" s="473" t="s">
        <v>325</v>
      </c>
      <c r="B925" s="507" t="s">
        <v>326</v>
      </c>
      <c r="C925" s="507" t="s">
        <v>826</v>
      </c>
      <c r="D925" s="507" t="s">
        <v>501</v>
      </c>
      <c r="E925" s="474" t="s">
        <v>505</v>
      </c>
      <c r="F925" s="471">
        <v>400</v>
      </c>
      <c r="G925" s="475" t="s">
        <v>611</v>
      </c>
      <c r="H925" s="471">
        <v>400</v>
      </c>
      <c r="I925" s="471">
        <v>400</v>
      </c>
      <c r="J925" s="471">
        <v>0</v>
      </c>
      <c r="K925" s="475" t="s">
        <v>611</v>
      </c>
    </row>
    <row r="926" spans="1:11">
      <c r="A926" s="473" t="s">
        <v>325</v>
      </c>
      <c r="B926" s="507" t="s">
        <v>326</v>
      </c>
      <c r="C926" s="507" t="s">
        <v>826</v>
      </c>
      <c r="D926" s="507" t="s">
        <v>501</v>
      </c>
      <c r="E926" s="474" t="s">
        <v>506</v>
      </c>
      <c r="F926" s="471">
        <v>1800</v>
      </c>
      <c r="G926" s="475" t="s">
        <v>611</v>
      </c>
      <c r="H926" s="471">
        <v>1800</v>
      </c>
      <c r="I926" s="471">
        <v>1800</v>
      </c>
      <c r="J926" s="475" t="s">
        <v>611</v>
      </c>
      <c r="K926" s="475" t="s">
        <v>611</v>
      </c>
    </row>
    <row r="927" spans="1:11">
      <c r="A927" s="473" t="s">
        <v>325</v>
      </c>
      <c r="B927" s="507" t="s">
        <v>326</v>
      </c>
      <c r="C927" s="507" t="s">
        <v>826</v>
      </c>
      <c r="D927" s="507" t="s">
        <v>501</v>
      </c>
      <c r="E927" s="474" t="s">
        <v>507</v>
      </c>
      <c r="F927" s="471">
        <v>300</v>
      </c>
      <c r="G927" s="475" t="s">
        <v>611</v>
      </c>
      <c r="H927" s="471">
        <v>300</v>
      </c>
      <c r="I927" s="471">
        <v>300</v>
      </c>
      <c r="J927" s="475" t="s">
        <v>611</v>
      </c>
      <c r="K927" s="475" t="s">
        <v>611</v>
      </c>
    </row>
    <row r="928" spans="1:11">
      <c r="A928" s="473" t="s">
        <v>325</v>
      </c>
      <c r="B928" s="507" t="s">
        <v>326</v>
      </c>
      <c r="C928" s="507" t="s">
        <v>826</v>
      </c>
      <c r="D928" s="507" t="s">
        <v>501</v>
      </c>
      <c r="E928" s="474" t="s">
        <v>508</v>
      </c>
      <c r="F928" s="471">
        <v>400</v>
      </c>
      <c r="G928" s="475" t="s">
        <v>611</v>
      </c>
      <c r="H928" s="471">
        <v>400</v>
      </c>
      <c r="I928" s="471">
        <v>400</v>
      </c>
      <c r="J928" s="475" t="s">
        <v>611</v>
      </c>
      <c r="K928" s="475" t="s">
        <v>611</v>
      </c>
    </row>
    <row r="929" spans="1:11">
      <c r="A929" s="473" t="s">
        <v>325</v>
      </c>
      <c r="B929" s="507" t="s">
        <v>326</v>
      </c>
      <c r="C929" s="507" t="s">
        <v>826</v>
      </c>
      <c r="D929" s="507" t="s">
        <v>509</v>
      </c>
      <c r="E929" s="474" t="s">
        <v>480</v>
      </c>
      <c r="F929" s="475" t="s">
        <v>611</v>
      </c>
      <c r="G929" s="475" t="s">
        <v>611</v>
      </c>
      <c r="H929" s="475" t="s">
        <v>611</v>
      </c>
      <c r="I929" s="475" t="s">
        <v>611</v>
      </c>
      <c r="J929" s="475" t="s">
        <v>611</v>
      </c>
      <c r="K929" s="475" t="s">
        <v>611</v>
      </c>
    </row>
    <row r="930" spans="1:11">
      <c r="A930" s="473" t="s">
        <v>325</v>
      </c>
      <c r="B930" s="507" t="s">
        <v>326</v>
      </c>
      <c r="C930" s="507" t="s">
        <v>827</v>
      </c>
      <c r="D930" s="507" t="s">
        <v>304</v>
      </c>
      <c r="E930" s="474" t="s">
        <v>480</v>
      </c>
      <c r="F930" s="471">
        <v>3900</v>
      </c>
      <c r="G930" s="471">
        <v>1700</v>
      </c>
      <c r="H930" s="471">
        <v>2200</v>
      </c>
      <c r="I930" s="471">
        <v>1800</v>
      </c>
      <c r="J930" s="471">
        <v>400</v>
      </c>
      <c r="K930" s="475" t="s">
        <v>611</v>
      </c>
    </row>
    <row r="931" spans="1:11">
      <c r="A931" s="473" t="s">
        <v>325</v>
      </c>
      <c r="B931" s="507" t="s">
        <v>326</v>
      </c>
      <c r="C931" s="507" t="s">
        <v>827</v>
      </c>
      <c r="D931" s="507" t="s">
        <v>496</v>
      </c>
      <c r="E931" s="474" t="s">
        <v>480</v>
      </c>
      <c r="F931" s="471">
        <v>1700</v>
      </c>
      <c r="G931" s="471">
        <v>1400</v>
      </c>
      <c r="H931" s="471">
        <v>300</v>
      </c>
      <c r="I931" s="471">
        <v>0</v>
      </c>
      <c r="J931" s="471">
        <v>200</v>
      </c>
      <c r="K931" s="475" t="s">
        <v>611</v>
      </c>
    </row>
    <row r="932" spans="1:11">
      <c r="A932" s="473" t="s">
        <v>325</v>
      </c>
      <c r="B932" s="507" t="s">
        <v>326</v>
      </c>
      <c r="C932" s="507" t="s">
        <v>827</v>
      </c>
      <c r="D932" s="507" t="s">
        <v>496</v>
      </c>
      <c r="E932" s="474" t="s">
        <v>497</v>
      </c>
      <c r="F932" s="475" t="s">
        <v>611</v>
      </c>
      <c r="G932" s="475" t="s">
        <v>611</v>
      </c>
      <c r="H932" s="475" t="s">
        <v>611</v>
      </c>
      <c r="I932" s="475" t="s">
        <v>611</v>
      </c>
      <c r="J932" s="475" t="s">
        <v>611</v>
      </c>
      <c r="K932" s="475" t="s">
        <v>611</v>
      </c>
    </row>
    <row r="933" spans="1:11">
      <c r="A933" s="473" t="s">
        <v>325</v>
      </c>
      <c r="B933" s="507" t="s">
        <v>326</v>
      </c>
      <c r="C933" s="507" t="s">
        <v>827</v>
      </c>
      <c r="D933" s="507" t="s">
        <v>496</v>
      </c>
      <c r="E933" s="474" t="s">
        <v>498</v>
      </c>
      <c r="F933" s="471">
        <v>1400</v>
      </c>
      <c r="G933" s="471">
        <v>1200</v>
      </c>
      <c r="H933" s="471">
        <v>300</v>
      </c>
      <c r="I933" s="471">
        <v>0</v>
      </c>
      <c r="J933" s="471">
        <v>200</v>
      </c>
      <c r="K933" s="475" t="s">
        <v>611</v>
      </c>
    </row>
    <row r="934" spans="1:11">
      <c r="A934" s="473" t="s">
        <v>325</v>
      </c>
      <c r="B934" s="507" t="s">
        <v>326</v>
      </c>
      <c r="C934" s="507" t="s">
        <v>827</v>
      </c>
      <c r="D934" s="507" t="s">
        <v>496</v>
      </c>
      <c r="E934" s="474" t="s">
        <v>499</v>
      </c>
      <c r="F934" s="471">
        <v>200</v>
      </c>
      <c r="G934" s="471">
        <v>200</v>
      </c>
      <c r="H934" s="471">
        <v>0</v>
      </c>
      <c r="I934" s="475" t="s">
        <v>611</v>
      </c>
      <c r="J934" s="471">
        <v>0</v>
      </c>
      <c r="K934" s="475" t="s">
        <v>611</v>
      </c>
    </row>
    <row r="935" spans="1:11">
      <c r="A935" s="473" t="s">
        <v>325</v>
      </c>
      <c r="B935" s="507" t="s">
        <v>326</v>
      </c>
      <c r="C935" s="507" t="s">
        <v>827</v>
      </c>
      <c r="D935" s="507" t="s">
        <v>500</v>
      </c>
      <c r="E935" s="474" t="s">
        <v>480</v>
      </c>
      <c r="F935" s="471">
        <v>0</v>
      </c>
      <c r="G935" s="471">
        <v>0</v>
      </c>
      <c r="H935" s="471">
        <v>0</v>
      </c>
      <c r="I935" s="471">
        <v>0</v>
      </c>
      <c r="J935" s="475" t="s">
        <v>611</v>
      </c>
      <c r="K935" s="475" t="s">
        <v>611</v>
      </c>
    </row>
    <row r="936" spans="1:11">
      <c r="A936" s="473" t="s">
        <v>325</v>
      </c>
      <c r="B936" s="507" t="s">
        <v>326</v>
      </c>
      <c r="C936" s="507" t="s">
        <v>827</v>
      </c>
      <c r="D936" s="507" t="s">
        <v>500</v>
      </c>
      <c r="E936" s="474" t="s">
        <v>497</v>
      </c>
      <c r="F936" s="475" t="s">
        <v>611</v>
      </c>
      <c r="G936" s="475" t="s">
        <v>611</v>
      </c>
      <c r="H936" s="475" t="s">
        <v>611</v>
      </c>
      <c r="I936" s="475" t="s">
        <v>611</v>
      </c>
      <c r="J936" s="475" t="s">
        <v>611</v>
      </c>
      <c r="K936" s="475" t="s">
        <v>611</v>
      </c>
    </row>
    <row r="937" spans="1:11">
      <c r="A937" s="473" t="s">
        <v>325</v>
      </c>
      <c r="B937" s="507" t="s">
        <v>326</v>
      </c>
      <c r="C937" s="507" t="s">
        <v>827</v>
      </c>
      <c r="D937" s="507" t="s">
        <v>500</v>
      </c>
      <c r="E937" s="474" t="s">
        <v>498</v>
      </c>
      <c r="F937" s="471">
        <v>0</v>
      </c>
      <c r="G937" s="471">
        <v>0</v>
      </c>
      <c r="H937" s="471">
        <v>0</v>
      </c>
      <c r="I937" s="471">
        <v>0</v>
      </c>
      <c r="J937" s="475" t="s">
        <v>611</v>
      </c>
      <c r="K937" s="475" t="s">
        <v>611</v>
      </c>
    </row>
    <row r="938" spans="1:11">
      <c r="A938" s="473" t="s">
        <v>325</v>
      </c>
      <c r="B938" s="507" t="s">
        <v>326</v>
      </c>
      <c r="C938" s="507" t="s">
        <v>827</v>
      </c>
      <c r="D938" s="507" t="s">
        <v>500</v>
      </c>
      <c r="E938" s="474" t="s">
        <v>499</v>
      </c>
      <c r="F938" s="475" t="s">
        <v>611</v>
      </c>
      <c r="G938" s="475" t="s">
        <v>611</v>
      </c>
      <c r="H938" s="475" t="s">
        <v>611</v>
      </c>
      <c r="I938" s="475" t="s">
        <v>611</v>
      </c>
      <c r="J938" s="475" t="s">
        <v>611</v>
      </c>
      <c r="K938" s="475" t="s">
        <v>611</v>
      </c>
    </row>
    <row r="939" spans="1:11">
      <c r="A939" s="473" t="s">
        <v>325</v>
      </c>
      <c r="B939" s="507" t="s">
        <v>326</v>
      </c>
      <c r="C939" s="507" t="s">
        <v>827</v>
      </c>
      <c r="D939" s="507" t="s">
        <v>501</v>
      </c>
      <c r="E939" s="474" t="s">
        <v>480</v>
      </c>
      <c r="F939" s="471">
        <v>2200</v>
      </c>
      <c r="G939" s="471">
        <v>300</v>
      </c>
      <c r="H939" s="471">
        <v>1900</v>
      </c>
      <c r="I939" s="471">
        <v>1700</v>
      </c>
      <c r="J939" s="471">
        <v>200</v>
      </c>
      <c r="K939" s="475" t="s">
        <v>611</v>
      </c>
    </row>
    <row r="940" spans="1:11">
      <c r="A940" s="473" t="s">
        <v>325</v>
      </c>
      <c r="B940" s="507" t="s">
        <v>326</v>
      </c>
      <c r="C940" s="507" t="s">
        <v>827</v>
      </c>
      <c r="D940" s="507" t="s">
        <v>501</v>
      </c>
      <c r="E940" s="474" t="s">
        <v>497</v>
      </c>
      <c r="F940" s="475" t="s">
        <v>611</v>
      </c>
      <c r="G940" s="475" t="s">
        <v>611</v>
      </c>
      <c r="H940" s="475" t="s">
        <v>611</v>
      </c>
      <c r="I940" s="475" t="s">
        <v>611</v>
      </c>
      <c r="J940" s="475" t="s">
        <v>611</v>
      </c>
      <c r="K940" s="475" t="s">
        <v>611</v>
      </c>
    </row>
    <row r="941" spans="1:11">
      <c r="A941" s="473" t="s">
        <v>325</v>
      </c>
      <c r="B941" s="507" t="s">
        <v>326</v>
      </c>
      <c r="C941" s="507" t="s">
        <v>827</v>
      </c>
      <c r="D941" s="507" t="s">
        <v>501</v>
      </c>
      <c r="E941" s="474" t="s">
        <v>498</v>
      </c>
      <c r="F941" s="471">
        <v>200</v>
      </c>
      <c r="G941" s="471">
        <v>100</v>
      </c>
      <c r="H941" s="471">
        <v>0</v>
      </c>
      <c r="I941" s="471">
        <v>0</v>
      </c>
      <c r="J941" s="471">
        <v>0</v>
      </c>
      <c r="K941" s="475" t="s">
        <v>611</v>
      </c>
    </row>
    <row r="942" spans="1:11">
      <c r="A942" s="473" t="s">
        <v>325</v>
      </c>
      <c r="B942" s="507" t="s">
        <v>326</v>
      </c>
      <c r="C942" s="507" t="s">
        <v>827</v>
      </c>
      <c r="D942" s="507" t="s">
        <v>501</v>
      </c>
      <c r="E942" s="474" t="s">
        <v>502</v>
      </c>
      <c r="F942" s="471">
        <v>500</v>
      </c>
      <c r="G942" s="471">
        <v>200</v>
      </c>
      <c r="H942" s="471">
        <v>300</v>
      </c>
      <c r="I942" s="471">
        <v>200</v>
      </c>
      <c r="J942" s="471">
        <v>200</v>
      </c>
      <c r="K942" s="475" t="s">
        <v>611</v>
      </c>
    </row>
    <row r="943" spans="1:11">
      <c r="A943" s="473" t="s">
        <v>325</v>
      </c>
      <c r="B943" s="507" t="s">
        <v>326</v>
      </c>
      <c r="C943" s="507" t="s">
        <v>827</v>
      </c>
      <c r="D943" s="507" t="s">
        <v>501</v>
      </c>
      <c r="E943" s="474" t="s">
        <v>503</v>
      </c>
      <c r="F943" s="471">
        <v>400</v>
      </c>
      <c r="G943" s="475" t="s">
        <v>611</v>
      </c>
      <c r="H943" s="471">
        <v>400</v>
      </c>
      <c r="I943" s="471">
        <v>400</v>
      </c>
      <c r="J943" s="475" t="s">
        <v>611</v>
      </c>
      <c r="K943" s="475" t="s">
        <v>611</v>
      </c>
    </row>
    <row r="944" spans="1:11">
      <c r="A944" s="473" t="s">
        <v>325</v>
      </c>
      <c r="B944" s="507" t="s">
        <v>326</v>
      </c>
      <c r="C944" s="507" t="s">
        <v>827</v>
      </c>
      <c r="D944" s="507" t="s">
        <v>501</v>
      </c>
      <c r="E944" s="474" t="s">
        <v>504</v>
      </c>
      <c r="F944" s="471">
        <v>200</v>
      </c>
      <c r="G944" s="475" t="s">
        <v>611</v>
      </c>
      <c r="H944" s="471">
        <v>200</v>
      </c>
      <c r="I944" s="471">
        <v>200</v>
      </c>
      <c r="J944" s="475" t="s">
        <v>611</v>
      </c>
      <c r="K944" s="475" t="s">
        <v>611</v>
      </c>
    </row>
    <row r="945" spans="1:11">
      <c r="A945" s="473" t="s">
        <v>325</v>
      </c>
      <c r="B945" s="507" t="s">
        <v>326</v>
      </c>
      <c r="C945" s="507" t="s">
        <v>827</v>
      </c>
      <c r="D945" s="507" t="s">
        <v>501</v>
      </c>
      <c r="E945" s="474" t="s">
        <v>505</v>
      </c>
      <c r="F945" s="471">
        <v>0</v>
      </c>
      <c r="G945" s="475" t="s">
        <v>611</v>
      </c>
      <c r="H945" s="471">
        <v>0</v>
      </c>
      <c r="I945" s="471">
        <v>0</v>
      </c>
      <c r="J945" s="475" t="s">
        <v>611</v>
      </c>
      <c r="K945" s="475" t="s">
        <v>611</v>
      </c>
    </row>
    <row r="946" spans="1:11">
      <c r="A946" s="473" t="s">
        <v>325</v>
      </c>
      <c r="B946" s="507" t="s">
        <v>326</v>
      </c>
      <c r="C946" s="507" t="s">
        <v>827</v>
      </c>
      <c r="D946" s="507" t="s">
        <v>501</v>
      </c>
      <c r="E946" s="474" t="s">
        <v>506</v>
      </c>
      <c r="F946" s="471">
        <v>500</v>
      </c>
      <c r="G946" s="475" t="s">
        <v>611</v>
      </c>
      <c r="H946" s="471">
        <v>500</v>
      </c>
      <c r="I946" s="471">
        <v>500</v>
      </c>
      <c r="J946" s="475" t="s">
        <v>611</v>
      </c>
      <c r="K946" s="475" t="s">
        <v>611</v>
      </c>
    </row>
    <row r="947" spans="1:11">
      <c r="A947" s="473" t="s">
        <v>325</v>
      </c>
      <c r="B947" s="507" t="s">
        <v>326</v>
      </c>
      <c r="C947" s="507" t="s">
        <v>827</v>
      </c>
      <c r="D947" s="507" t="s">
        <v>501</v>
      </c>
      <c r="E947" s="474" t="s">
        <v>507</v>
      </c>
      <c r="F947" s="471">
        <v>400</v>
      </c>
      <c r="G947" s="475" t="s">
        <v>611</v>
      </c>
      <c r="H947" s="471">
        <v>400</v>
      </c>
      <c r="I947" s="471">
        <v>400</v>
      </c>
      <c r="J947" s="475" t="s">
        <v>611</v>
      </c>
      <c r="K947" s="475" t="s">
        <v>611</v>
      </c>
    </row>
    <row r="948" spans="1:11">
      <c r="A948" s="473" t="s">
        <v>325</v>
      </c>
      <c r="B948" s="507" t="s">
        <v>326</v>
      </c>
      <c r="C948" s="507" t="s">
        <v>827</v>
      </c>
      <c r="D948" s="507" t="s">
        <v>501</v>
      </c>
      <c r="E948" s="474" t="s">
        <v>508</v>
      </c>
      <c r="F948" s="471">
        <v>100</v>
      </c>
      <c r="G948" s="475" t="s">
        <v>611</v>
      </c>
      <c r="H948" s="471">
        <v>100</v>
      </c>
      <c r="I948" s="471">
        <v>100</v>
      </c>
      <c r="J948" s="475" t="s">
        <v>611</v>
      </c>
      <c r="K948" s="475" t="s">
        <v>611</v>
      </c>
    </row>
    <row r="949" spans="1:11">
      <c r="A949" s="473" t="s">
        <v>325</v>
      </c>
      <c r="B949" s="507" t="s">
        <v>326</v>
      </c>
      <c r="C949" s="507" t="s">
        <v>827</v>
      </c>
      <c r="D949" s="507" t="s">
        <v>509</v>
      </c>
      <c r="E949" s="474" t="s">
        <v>480</v>
      </c>
      <c r="F949" s="475" t="s">
        <v>611</v>
      </c>
      <c r="G949" s="475" t="s">
        <v>611</v>
      </c>
      <c r="H949" s="475" t="s">
        <v>611</v>
      </c>
      <c r="I949" s="475" t="s">
        <v>611</v>
      </c>
      <c r="J949" s="475" t="s">
        <v>611</v>
      </c>
      <c r="K949" s="475" t="s">
        <v>611</v>
      </c>
    </row>
    <row r="950" spans="1:11">
      <c r="A950" s="473" t="s">
        <v>325</v>
      </c>
      <c r="B950" s="507" t="s">
        <v>326</v>
      </c>
      <c r="C950" s="507" t="s">
        <v>828</v>
      </c>
      <c r="D950" s="507" t="s">
        <v>304</v>
      </c>
      <c r="E950" s="474" t="s">
        <v>480</v>
      </c>
      <c r="F950" s="471">
        <v>41800</v>
      </c>
      <c r="G950" s="471">
        <v>23100</v>
      </c>
      <c r="H950" s="471">
        <v>18700</v>
      </c>
      <c r="I950" s="471">
        <v>14700</v>
      </c>
      <c r="J950" s="471">
        <v>3900</v>
      </c>
      <c r="K950" s="471">
        <v>100</v>
      </c>
    </row>
    <row r="951" spans="1:11">
      <c r="A951" s="473" t="s">
        <v>325</v>
      </c>
      <c r="B951" s="507" t="s">
        <v>326</v>
      </c>
      <c r="C951" s="507" t="s">
        <v>828</v>
      </c>
      <c r="D951" s="507" t="s">
        <v>496</v>
      </c>
      <c r="E951" s="474" t="s">
        <v>480</v>
      </c>
      <c r="F951" s="471">
        <v>20700</v>
      </c>
      <c r="G951" s="471">
        <v>17800</v>
      </c>
      <c r="H951" s="471">
        <v>2900</v>
      </c>
      <c r="I951" s="471">
        <v>1600</v>
      </c>
      <c r="J951" s="471">
        <v>1200</v>
      </c>
      <c r="K951" s="471">
        <v>0</v>
      </c>
    </row>
    <row r="952" spans="1:11">
      <c r="A952" s="473" t="s">
        <v>325</v>
      </c>
      <c r="B952" s="507" t="s">
        <v>326</v>
      </c>
      <c r="C952" s="507" t="s">
        <v>828</v>
      </c>
      <c r="D952" s="507" t="s">
        <v>496</v>
      </c>
      <c r="E952" s="474" t="s">
        <v>497</v>
      </c>
      <c r="F952" s="471">
        <v>500</v>
      </c>
      <c r="G952" s="471">
        <v>500</v>
      </c>
      <c r="H952" s="471">
        <v>0</v>
      </c>
      <c r="I952" s="471">
        <v>0</v>
      </c>
      <c r="J952" s="475" t="s">
        <v>611</v>
      </c>
      <c r="K952" s="475" t="s">
        <v>611</v>
      </c>
    </row>
    <row r="953" spans="1:11">
      <c r="A953" s="473" t="s">
        <v>325</v>
      </c>
      <c r="B953" s="507" t="s">
        <v>326</v>
      </c>
      <c r="C953" s="507" t="s">
        <v>828</v>
      </c>
      <c r="D953" s="507" t="s">
        <v>496</v>
      </c>
      <c r="E953" s="474" t="s">
        <v>498</v>
      </c>
      <c r="F953" s="471">
        <v>17700</v>
      </c>
      <c r="G953" s="471">
        <v>15800</v>
      </c>
      <c r="H953" s="471">
        <v>2000</v>
      </c>
      <c r="I953" s="471">
        <v>1100</v>
      </c>
      <c r="J953" s="471">
        <v>800</v>
      </c>
      <c r="K953" s="471">
        <v>0</v>
      </c>
    </row>
    <row r="954" spans="1:11">
      <c r="A954" s="473" t="s">
        <v>325</v>
      </c>
      <c r="B954" s="507" t="s">
        <v>326</v>
      </c>
      <c r="C954" s="507" t="s">
        <v>828</v>
      </c>
      <c r="D954" s="507" t="s">
        <v>496</v>
      </c>
      <c r="E954" s="474" t="s">
        <v>499</v>
      </c>
      <c r="F954" s="471">
        <v>2400</v>
      </c>
      <c r="G954" s="471">
        <v>1500</v>
      </c>
      <c r="H954" s="471">
        <v>900</v>
      </c>
      <c r="I954" s="471">
        <v>400</v>
      </c>
      <c r="J954" s="471">
        <v>400</v>
      </c>
      <c r="K954" s="475" t="s">
        <v>611</v>
      </c>
    </row>
    <row r="955" spans="1:11">
      <c r="A955" s="473" t="s">
        <v>325</v>
      </c>
      <c r="B955" s="507" t="s">
        <v>326</v>
      </c>
      <c r="C955" s="507" t="s">
        <v>828</v>
      </c>
      <c r="D955" s="507" t="s">
        <v>500</v>
      </c>
      <c r="E955" s="474" t="s">
        <v>480</v>
      </c>
      <c r="F955" s="471">
        <v>2900</v>
      </c>
      <c r="G955" s="471">
        <v>1800</v>
      </c>
      <c r="H955" s="471">
        <v>1100</v>
      </c>
      <c r="I955" s="471">
        <v>500</v>
      </c>
      <c r="J955" s="471">
        <v>600</v>
      </c>
      <c r="K955" s="475" t="s">
        <v>611</v>
      </c>
    </row>
    <row r="956" spans="1:11">
      <c r="A956" s="473" t="s">
        <v>325</v>
      </c>
      <c r="B956" s="507" t="s">
        <v>326</v>
      </c>
      <c r="C956" s="507" t="s">
        <v>828</v>
      </c>
      <c r="D956" s="507" t="s">
        <v>500</v>
      </c>
      <c r="E956" s="474" t="s">
        <v>497</v>
      </c>
      <c r="F956" s="471">
        <v>400</v>
      </c>
      <c r="G956" s="471">
        <v>200</v>
      </c>
      <c r="H956" s="471">
        <v>200</v>
      </c>
      <c r="I956" s="471">
        <v>0</v>
      </c>
      <c r="J956" s="471">
        <v>200</v>
      </c>
      <c r="K956" s="475" t="s">
        <v>611</v>
      </c>
    </row>
    <row r="957" spans="1:11">
      <c r="A957" s="473" t="s">
        <v>325</v>
      </c>
      <c r="B957" s="507" t="s">
        <v>326</v>
      </c>
      <c r="C957" s="507" t="s">
        <v>828</v>
      </c>
      <c r="D957" s="507" t="s">
        <v>500</v>
      </c>
      <c r="E957" s="474" t="s">
        <v>498</v>
      </c>
      <c r="F957" s="471">
        <v>2300</v>
      </c>
      <c r="G957" s="471">
        <v>1500</v>
      </c>
      <c r="H957" s="471">
        <v>800</v>
      </c>
      <c r="I957" s="471">
        <v>400</v>
      </c>
      <c r="J957" s="471">
        <v>400</v>
      </c>
      <c r="K957" s="475" t="s">
        <v>611</v>
      </c>
    </row>
    <row r="958" spans="1:11">
      <c r="A958" s="473" t="s">
        <v>325</v>
      </c>
      <c r="B958" s="507" t="s">
        <v>326</v>
      </c>
      <c r="C958" s="507" t="s">
        <v>828</v>
      </c>
      <c r="D958" s="507" t="s">
        <v>500</v>
      </c>
      <c r="E958" s="474" t="s">
        <v>499</v>
      </c>
      <c r="F958" s="471">
        <v>100</v>
      </c>
      <c r="G958" s="471">
        <v>100</v>
      </c>
      <c r="H958" s="471">
        <v>100</v>
      </c>
      <c r="I958" s="471">
        <v>0</v>
      </c>
      <c r="J958" s="471">
        <v>0</v>
      </c>
      <c r="K958" s="475" t="s">
        <v>611</v>
      </c>
    </row>
    <row r="959" spans="1:11">
      <c r="A959" s="473" t="s">
        <v>325</v>
      </c>
      <c r="B959" s="507" t="s">
        <v>326</v>
      </c>
      <c r="C959" s="507" t="s">
        <v>828</v>
      </c>
      <c r="D959" s="507" t="s">
        <v>501</v>
      </c>
      <c r="E959" s="474" t="s">
        <v>480</v>
      </c>
      <c r="F959" s="471">
        <v>17800</v>
      </c>
      <c r="G959" s="471">
        <v>3200</v>
      </c>
      <c r="H959" s="471">
        <v>14600</v>
      </c>
      <c r="I959" s="471">
        <v>12600</v>
      </c>
      <c r="J959" s="471">
        <v>2000</v>
      </c>
      <c r="K959" s="471">
        <v>0</v>
      </c>
    </row>
    <row r="960" spans="1:11">
      <c r="A960" s="473" t="s">
        <v>325</v>
      </c>
      <c r="B960" s="507" t="s">
        <v>326</v>
      </c>
      <c r="C960" s="507" t="s">
        <v>828</v>
      </c>
      <c r="D960" s="507" t="s">
        <v>501</v>
      </c>
      <c r="E960" s="474" t="s">
        <v>497</v>
      </c>
      <c r="F960" s="475" t="s">
        <v>611</v>
      </c>
      <c r="G960" s="475" t="s">
        <v>611</v>
      </c>
      <c r="H960" s="475" t="s">
        <v>611</v>
      </c>
      <c r="I960" s="475" t="s">
        <v>611</v>
      </c>
      <c r="J960" s="475" t="s">
        <v>611</v>
      </c>
      <c r="K960" s="475" t="s">
        <v>611</v>
      </c>
    </row>
    <row r="961" spans="1:11">
      <c r="A961" s="473" t="s">
        <v>325</v>
      </c>
      <c r="B961" s="507" t="s">
        <v>326</v>
      </c>
      <c r="C961" s="507" t="s">
        <v>828</v>
      </c>
      <c r="D961" s="507" t="s">
        <v>501</v>
      </c>
      <c r="E961" s="474" t="s">
        <v>498</v>
      </c>
      <c r="F961" s="471">
        <v>5600</v>
      </c>
      <c r="G961" s="471">
        <v>2900</v>
      </c>
      <c r="H961" s="471">
        <v>2700</v>
      </c>
      <c r="I961" s="471">
        <v>1400</v>
      </c>
      <c r="J961" s="471">
        <v>1300</v>
      </c>
      <c r="K961" s="475" t="s">
        <v>611</v>
      </c>
    </row>
    <row r="962" spans="1:11">
      <c r="A962" s="473" t="s">
        <v>325</v>
      </c>
      <c r="B962" s="507" t="s">
        <v>326</v>
      </c>
      <c r="C962" s="507" t="s">
        <v>828</v>
      </c>
      <c r="D962" s="507" t="s">
        <v>501</v>
      </c>
      <c r="E962" s="474" t="s">
        <v>502</v>
      </c>
      <c r="F962" s="471">
        <v>3500</v>
      </c>
      <c r="G962" s="471">
        <v>400</v>
      </c>
      <c r="H962" s="471">
        <v>3100</v>
      </c>
      <c r="I962" s="471">
        <v>2700</v>
      </c>
      <c r="J962" s="471">
        <v>500</v>
      </c>
      <c r="K962" s="475" t="s">
        <v>611</v>
      </c>
    </row>
    <row r="963" spans="1:11">
      <c r="A963" s="473" t="s">
        <v>325</v>
      </c>
      <c r="B963" s="507" t="s">
        <v>326</v>
      </c>
      <c r="C963" s="507" t="s">
        <v>828</v>
      </c>
      <c r="D963" s="507" t="s">
        <v>501</v>
      </c>
      <c r="E963" s="474" t="s">
        <v>503</v>
      </c>
      <c r="F963" s="471">
        <v>2200</v>
      </c>
      <c r="G963" s="475" t="s">
        <v>611</v>
      </c>
      <c r="H963" s="471">
        <v>2200</v>
      </c>
      <c r="I963" s="471">
        <v>2000</v>
      </c>
      <c r="J963" s="471">
        <v>300</v>
      </c>
      <c r="K963" s="475" t="s">
        <v>611</v>
      </c>
    </row>
    <row r="964" spans="1:11">
      <c r="A964" s="473" t="s">
        <v>325</v>
      </c>
      <c r="B964" s="507" t="s">
        <v>326</v>
      </c>
      <c r="C964" s="507" t="s">
        <v>828</v>
      </c>
      <c r="D964" s="507" t="s">
        <v>501</v>
      </c>
      <c r="E964" s="474" t="s">
        <v>504</v>
      </c>
      <c r="F964" s="471">
        <v>2100</v>
      </c>
      <c r="G964" s="475" t="s">
        <v>611</v>
      </c>
      <c r="H964" s="471">
        <v>2100</v>
      </c>
      <c r="I964" s="471">
        <v>2100</v>
      </c>
      <c r="J964" s="475" t="s">
        <v>611</v>
      </c>
      <c r="K964" s="471">
        <v>0</v>
      </c>
    </row>
    <row r="965" spans="1:11">
      <c r="A965" s="473" t="s">
        <v>325</v>
      </c>
      <c r="B965" s="507" t="s">
        <v>326</v>
      </c>
      <c r="C965" s="507" t="s">
        <v>828</v>
      </c>
      <c r="D965" s="507" t="s">
        <v>501</v>
      </c>
      <c r="E965" s="474" t="s">
        <v>505</v>
      </c>
      <c r="F965" s="471">
        <v>1100</v>
      </c>
      <c r="G965" s="475" t="s">
        <v>611</v>
      </c>
      <c r="H965" s="471">
        <v>1100</v>
      </c>
      <c r="I965" s="471">
        <v>1100</v>
      </c>
      <c r="J965" s="475" t="s">
        <v>611</v>
      </c>
      <c r="K965" s="475" t="s">
        <v>611</v>
      </c>
    </row>
    <row r="966" spans="1:11">
      <c r="A966" s="473" t="s">
        <v>325</v>
      </c>
      <c r="B966" s="507" t="s">
        <v>326</v>
      </c>
      <c r="C966" s="507" t="s">
        <v>828</v>
      </c>
      <c r="D966" s="507" t="s">
        <v>501</v>
      </c>
      <c r="E966" s="474" t="s">
        <v>506</v>
      </c>
      <c r="F966" s="471">
        <v>1300</v>
      </c>
      <c r="G966" s="475" t="s">
        <v>611</v>
      </c>
      <c r="H966" s="471">
        <v>1300</v>
      </c>
      <c r="I966" s="471">
        <v>1300</v>
      </c>
      <c r="J966" s="475" t="s">
        <v>611</v>
      </c>
      <c r="K966" s="475" t="s">
        <v>611</v>
      </c>
    </row>
    <row r="967" spans="1:11">
      <c r="A967" s="473" t="s">
        <v>325</v>
      </c>
      <c r="B967" s="507" t="s">
        <v>326</v>
      </c>
      <c r="C967" s="507" t="s">
        <v>828</v>
      </c>
      <c r="D967" s="507" t="s">
        <v>501</v>
      </c>
      <c r="E967" s="474" t="s">
        <v>507</v>
      </c>
      <c r="F967" s="471">
        <v>1600</v>
      </c>
      <c r="G967" s="475" t="s">
        <v>611</v>
      </c>
      <c r="H967" s="471">
        <v>1600</v>
      </c>
      <c r="I967" s="471">
        <v>1600</v>
      </c>
      <c r="J967" s="475" t="s">
        <v>611</v>
      </c>
      <c r="K967" s="475" t="s">
        <v>611</v>
      </c>
    </row>
    <row r="968" spans="1:11">
      <c r="A968" s="473" t="s">
        <v>325</v>
      </c>
      <c r="B968" s="507" t="s">
        <v>326</v>
      </c>
      <c r="C968" s="507" t="s">
        <v>828</v>
      </c>
      <c r="D968" s="507" t="s">
        <v>501</v>
      </c>
      <c r="E968" s="474" t="s">
        <v>508</v>
      </c>
      <c r="F968" s="471">
        <v>300</v>
      </c>
      <c r="G968" s="475" t="s">
        <v>611</v>
      </c>
      <c r="H968" s="471">
        <v>300</v>
      </c>
      <c r="I968" s="471">
        <v>300</v>
      </c>
      <c r="J968" s="475" t="s">
        <v>611</v>
      </c>
      <c r="K968" s="475" t="s">
        <v>611</v>
      </c>
    </row>
    <row r="969" spans="1:11">
      <c r="A969" s="473" t="s">
        <v>325</v>
      </c>
      <c r="B969" s="507" t="s">
        <v>326</v>
      </c>
      <c r="C969" s="507" t="s">
        <v>828</v>
      </c>
      <c r="D969" s="507" t="s">
        <v>509</v>
      </c>
      <c r="E969" s="474" t="s">
        <v>480</v>
      </c>
      <c r="F969" s="471">
        <v>300</v>
      </c>
      <c r="G969" s="471">
        <v>200</v>
      </c>
      <c r="H969" s="471">
        <v>100</v>
      </c>
      <c r="I969" s="471">
        <v>100</v>
      </c>
      <c r="J969" s="471">
        <v>0</v>
      </c>
      <c r="K969" s="475" t="s">
        <v>611</v>
      </c>
    </row>
  </sheetData>
  <phoneticPr fontId="2"/>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215AB-2F99-4861-B0B8-7B803FDAC91A}">
  <dimension ref="A1:AZ19"/>
  <sheetViews>
    <sheetView workbookViewId="0">
      <pane xSplit="1" ySplit="4" topLeftCell="D5" activePane="bottomRight" state="frozen"/>
      <selection pane="topRight" activeCell="B1" sqref="B1"/>
      <selection pane="bottomLeft" activeCell="A5" sqref="A5"/>
      <selection pane="bottomRight" activeCell="E23" sqref="E23"/>
    </sheetView>
  </sheetViews>
  <sheetFormatPr defaultRowHeight="12.5"/>
  <cols>
    <col min="1" max="1" width="12.453125" style="949" customWidth="1"/>
    <col min="2" max="2" width="9.08984375" style="949" hidden="1" customWidth="1"/>
    <col min="3" max="3" width="9" style="949" hidden="1" customWidth="1"/>
    <col min="4" max="5" width="9" style="949" bestFit="1" customWidth="1"/>
    <col min="6" max="7" width="8.81640625" style="949" bestFit="1" customWidth="1"/>
    <col min="8" max="9" width="9" style="949" hidden="1" customWidth="1"/>
    <col min="10" max="11" width="9" style="949" bestFit="1" customWidth="1"/>
    <col min="12" max="13" width="8.81640625" style="949" bestFit="1" customWidth="1"/>
    <col min="14" max="15" width="8.81640625" style="949" hidden="1" customWidth="1"/>
    <col min="16" max="18" width="8.81640625" style="949" bestFit="1" customWidth="1"/>
    <col min="19" max="19" width="9.08984375" style="949" bestFit="1" customWidth="1"/>
    <col min="20" max="21" width="9.08984375" style="949" hidden="1" customWidth="1"/>
    <col min="22" max="22" width="9.08984375" style="949" bestFit="1" customWidth="1"/>
    <col min="23" max="23" width="8.90625" style="949" bestFit="1" customWidth="1"/>
    <col min="24" max="24" width="8.81640625" style="949" bestFit="1" customWidth="1"/>
    <col min="25" max="26" width="8.81640625" style="949" hidden="1" customWidth="1"/>
    <col min="27" max="30" width="8.81640625" style="949" bestFit="1" customWidth="1"/>
    <col min="31" max="32" width="8.81640625" style="949" hidden="1" customWidth="1"/>
    <col min="33" max="35" width="8.81640625" style="949" bestFit="1" customWidth="1"/>
    <col min="36" max="36" width="15" style="949" customWidth="1"/>
    <col min="37" max="16384" width="8.7265625" style="949"/>
  </cols>
  <sheetData>
    <row r="1" spans="1:52">
      <c r="A1" s="947" t="s">
        <v>1041</v>
      </c>
      <c r="B1" s="1160"/>
      <c r="C1" s="1160"/>
      <c r="D1" s="1160"/>
      <c r="E1" s="1160"/>
      <c r="F1" s="1069"/>
      <c r="G1" s="1161"/>
      <c r="H1" s="1160"/>
      <c r="I1" s="1160"/>
      <c r="J1" s="1160"/>
      <c r="K1" s="1160"/>
      <c r="L1" s="1069"/>
      <c r="M1" s="1161"/>
      <c r="N1" s="1160"/>
      <c r="O1" s="1160"/>
      <c r="P1" s="1160"/>
      <c r="Q1" s="1160"/>
      <c r="R1" s="1069"/>
      <c r="S1" s="1161"/>
      <c r="T1" s="993"/>
      <c r="U1" s="993"/>
      <c r="V1" s="993"/>
      <c r="W1" s="993" t="s">
        <v>238</v>
      </c>
      <c r="X1" s="1072"/>
      <c r="Y1" s="1160"/>
      <c r="Z1" s="1160"/>
      <c r="AA1" s="1160"/>
      <c r="AB1" s="1160"/>
      <c r="AC1" s="1069"/>
      <c r="AD1" s="1161"/>
      <c r="AE1" s="948"/>
      <c r="AF1" s="993"/>
      <c r="AG1" s="993"/>
      <c r="AI1" s="1072"/>
      <c r="AJ1" s="1072"/>
    </row>
    <row r="2" spans="1:52" ht="13" customHeight="1">
      <c r="A2" s="1045"/>
      <c r="B2" s="1028"/>
      <c r="C2" s="1026"/>
      <c r="D2" s="1710" t="s">
        <v>55</v>
      </c>
      <c r="E2" s="1713"/>
      <c r="F2" s="1713"/>
      <c r="G2" s="1714"/>
      <c r="H2" s="1028"/>
      <c r="I2" s="1026"/>
      <c r="J2" s="1713" t="s">
        <v>240</v>
      </c>
      <c r="K2" s="1713"/>
      <c r="L2" s="1713"/>
      <c r="M2" s="1713"/>
      <c r="N2" s="1028"/>
      <c r="O2" s="1026"/>
      <c r="P2" s="1710" t="s">
        <v>118</v>
      </c>
      <c r="Q2" s="1713"/>
      <c r="R2" s="1713"/>
      <c r="S2" s="1714"/>
      <c r="T2" s="1028"/>
      <c r="U2" s="1026"/>
      <c r="V2" s="1710" t="s">
        <v>141</v>
      </c>
      <c r="W2" s="1713"/>
      <c r="X2" s="1714"/>
      <c r="Y2" s="1028"/>
      <c r="Z2" s="1026"/>
      <c r="AA2" s="1713" t="s">
        <v>217</v>
      </c>
      <c r="AB2" s="1713"/>
      <c r="AC2" s="1713"/>
      <c r="AD2" s="1713"/>
      <c r="AE2" s="1028"/>
      <c r="AF2" s="1026"/>
      <c r="AG2" s="1710" t="s">
        <v>239</v>
      </c>
      <c r="AH2" s="1713"/>
      <c r="AI2" s="1714"/>
      <c r="AJ2" s="987" t="s">
        <v>233</v>
      </c>
    </row>
    <row r="3" spans="1:52" ht="13" customHeight="1">
      <c r="A3" s="1064" t="s">
        <v>234</v>
      </c>
      <c r="B3" s="1162"/>
      <c r="C3" s="1162"/>
      <c r="D3" s="1741" t="s">
        <v>966</v>
      </c>
      <c r="E3" s="1741" t="s">
        <v>943</v>
      </c>
      <c r="F3" s="1702" t="s">
        <v>980</v>
      </c>
      <c r="G3" s="1703"/>
      <c r="H3" s="1163"/>
      <c r="I3" s="1163"/>
      <c r="J3" s="1741" t="s">
        <v>966</v>
      </c>
      <c r="K3" s="1741" t="s">
        <v>943</v>
      </c>
      <c r="L3" s="1702" t="s">
        <v>980</v>
      </c>
      <c r="M3" s="1703"/>
      <c r="N3" s="1162"/>
      <c r="O3" s="1162"/>
      <c r="P3" s="1741" t="s">
        <v>966</v>
      </c>
      <c r="Q3" s="1741" t="s">
        <v>943</v>
      </c>
      <c r="R3" s="1702" t="s">
        <v>980</v>
      </c>
      <c r="S3" s="1703"/>
      <c r="T3" s="1162"/>
      <c r="U3" s="1162"/>
      <c r="V3" s="1741" t="s">
        <v>966</v>
      </c>
      <c r="W3" s="1741" t="s">
        <v>943</v>
      </c>
      <c r="X3" s="1700" t="s">
        <v>968</v>
      </c>
      <c r="Y3" s="1163"/>
      <c r="Z3" s="1163"/>
      <c r="AA3" s="1741" t="s">
        <v>966</v>
      </c>
      <c r="AB3" s="1741" t="s">
        <v>943</v>
      </c>
      <c r="AC3" s="1110" t="s">
        <v>89</v>
      </c>
      <c r="AD3" s="1029"/>
      <c r="AE3" s="1163"/>
      <c r="AF3" s="1163"/>
      <c r="AG3" s="1741" t="s">
        <v>966</v>
      </c>
      <c r="AH3" s="1741" t="s">
        <v>943</v>
      </c>
      <c r="AI3" s="1700" t="s">
        <v>968</v>
      </c>
      <c r="AJ3" s="988" t="s">
        <v>530</v>
      </c>
    </row>
    <row r="4" spans="1:52">
      <c r="A4" s="951" t="s">
        <v>218</v>
      </c>
      <c r="B4" s="1167" t="s">
        <v>964</v>
      </c>
      <c r="C4" s="1167" t="s">
        <v>965</v>
      </c>
      <c r="D4" s="1742"/>
      <c r="E4" s="1742"/>
      <c r="F4" s="950" t="s">
        <v>90</v>
      </c>
      <c r="G4" s="952" t="s">
        <v>91</v>
      </c>
      <c r="H4" s="1167" t="s">
        <v>964</v>
      </c>
      <c r="I4" s="1167" t="s">
        <v>965</v>
      </c>
      <c r="J4" s="1742"/>
      <c r="K4" s="1742"/>
      <c r="L4" s="1089" t="s">
        <v>90</v>
      </c>
      <c r="M4" s="953" t="s">
        <v>91</v>
      </c>
      <c r="N4" s="1167" t="s">
        <v>964</v>
      </c>
      <c r="O4" s="1167" t="s">
        <v>965</v>
      </c>
      <c r="P4" s="1742"/>
      <c r="Q4" s="1742"/>
      <c r="R4" s="1089" t="s">
        <v>90</v>
      </c>
      <c r="S4" s="953" t="s">
        <v>91</v>
      </c>
      <c r="T4" s="1167" t="s">
        <v>964</v>
      </c>
      <c r="U4" s="1167" t="s">
        <v>965</v>
      </c>
      <c r="V4" s="1742"/>
      <c r="W4" s="1742"/>
      <c r="X4" s="1701"/>
      <c r="Y4" s="1167" t="s">
        <v>964</v>
      </c>
      <c r="Z4" s="1167" t="s">
        <v>965</v>
      </c>
      <c r="AA4" s="1742"/>
      <c r="AB4" s="1742"/>
      <c r="AC4" s="1089" t="s">
        <v>90</v>
      </c>
      <c r="AD4" s="953" t="s">
        <v>91</v>
      </c>
      <c r="AE4" s="1167" t="s">
        <v>964</v>
      </c>
      <c r="AF4" s="1167" t="s">
        <v>965</v>
      </c>
      <c r="AG4" s="1742"/>
      <c r="AH4" s="1742"/>
      <c r="AI4" s="1701"/>
      <c r="AJ4" s="966"/>
    </row>
    <row r="5" spans="1:52" ht="14" customHeight="1">
      <c r="A5" s="977" t="s">
        <v>135</v>
      </c>
      <c r="B5" s="1164">
        <f>'2市町住宅1'!B75</f>
        <v>2520700</v>
      </c>
      <c r="C5" s="1164">
        <f>'2市町住宅1'!C75</f>
        <v>2733700</v>
      </c>
      <c r="D5" s="1170">
        <f>'2市町住宅1'!D75</f>
        <v>2680900</v>
      </c>
      <c r="E5" s="1256">
        <f>'2市町住宅1'!E75</f>
        <v>2798000</v>
      </c>
      <c r="F5" s="1170">
        <f>'2市町住宅1'!F75</f>
        <v>117100</v>
      </c>
      <c r="G5" s="1172">
        <f>'2市町住宅1'!G75</f>
        <v>4.3679361408482231</v>
      </c>
      <c r="H5" s="1164">
        <f>'2市町住宅1'!H75</f>
        <v>2169400</v>
      </c>
      <c r="I5" s="1164">
        <f>'2市町住宅1'!I75</f>
        <v>2368300</v>
      </c>
      <c r="J5" s="1170">
        <f>'2市町住宅1'!J75</f>
        <v>2308700</v>
      </c>
      <c r="K5" s="1256">
        <f>'2市町住宅1'!K75</f>
        <v>2397400</v>
      </c>
      <c r="L5" s="1170">
        <f>'2市町住宅1'!L75</f>
        <v>88700</v>
      </c>
      <c r="M5" s="1172">
        <f>'2市町住宅1'!M75</f>
        <v>3.84198899813748</v>
      </c>
      <c r="N5" s="1164">
        <f>'2市町住宅1'!N75</f>
        <v>336200</v>
      </c>
      <c r="O5" s="1164">
        <f>'2市町住宅1'!O75</f>
        <v>356500</v>
      </c>
      <c r="P5" s="1170">
        <f>'2市町住宅1'!P75</f>
        <v>360200</v>
      </c>
      <c r="Q5" s="1256">
        <f>'2市町住宅1'!Q75</f>
        <v>386900</v>
      </c>
      <c r="R5" s="1170">
        <f>'2市町住宅1'!R75</f>
        <v>26700</v>
      </c>
      <c r="S5" s="1172">
        <f>'2市町住宅1'!S75</f>
        <v>7.4125485841199339</v>
      </c>
      <c r="T5" s="1161">
        <f>'2市町住宅1'!T75</f>
        <v>13.3</v>
      </c>
      <c r="U5" s="1161">
        <f>'2市町住宅1'!U75</f>
        <v>13.040933533306506</v>
      </c>
      <c r="V5" s="1168">
        <f>P5/D5*100</f>
        <v>13.435786489611697</v>
      </c>
      <c r="W5" s="1168">
        <f>Q5/E5*100</f>
        <v>13.8277340957827</v>
      </c>
      <c r="X5" s="1172">
        <f>'2市町住宅1'!X75</f>
        <v>0.39194760617100322</v>
      </c>
      <c r="Y5" s="1164">
        <f>'2市町住宅1'!Y75</f>
        <v>123900</v>
      </c>
      <c r="Z5" s="1164">
        <f>'2市町住宅1'!Z75</f>
        <v>147700</v>
      </c>
      <c r="AA5" s="1170">
        <f>'2市町住宅1'!AA75</f>
        <v>151900</v>
      </c>
      <c r="AB5" s="1256">
        <f>'2市町住宅1'!AB75</f>
        <v>172700</v>
      </c>
      <c r="AC5" s="1170">
        <f>'2市町住宅1'!AC75</f>
        <v>20800</v>
      </c>
      <c r="AD5" s="1172">
        <f>'2市町住宅1'!AD75</f>
        <v>13.7</v>
      </c>
      <c r="AE5" s="1161">
        <f>'2市町住宅1'!AE75</f>
        <v>4.9000000000000004</v>
      </c>
      <c r="AF5" s="1161">
        <f>'2市町住宅1'!AF75</f>
        <v>5.4</v>
      </c>
      <c r="AG5" s="1168">
        <f>'2市町住宅1'!AG75</f>
        <v>5.7</v>
      </c>
      <c r="AH5" s="1172">
        <f>'2市町住宅1'!AH75</f>
        <v>6.2</v>
      </c>
      <c r="AI5" s="1172">
        <f>'2市町住宅1'!AI75</f>
        <v>0.5</v>
      </c>
      <c r="AJ5" s="1087"/>
      <c r="AK5" s="1021"/>
      <c r="AL5" s="1021"/>
      <c r="AM5" s="1021"/>
      <c r="AN5" s="1021"/>
      <c r="AO5" s="1021"/>
      <c r="AP5" s="1021"/>
      <c r="AQ5" s="1021"/>
      <c r="AR5" s="1021"/>
      <c r="AS5" s="1021"/>
      <c r="AT5" s="1021"/>
      <c r="AU5" s="1021"/>
      <c r="AV5" s="1021"/>
      <c r="AW5" s="1021"/>
      <c r="AX5" s="1021"/>
      <c r="AY5" s="1021"/>
      <c r="AZ5" s="1021"/>
    </row>
    <row r="6" spans="1:52" ht="14" customHeight="1">
      <c r="A6" s="977" t="s">
        <v>220</v>
      </c>
      <c r="B6" s="1164">
        <f>'2市町住宅1'!B76</f>
        <v>774950</v>
      </c>
      <c r="C6" s="1164">
        <f>'2市町住宅1'!C76</f>
        <v>828290</v>
      </c>
      <c r="D6" s="1170">
        <f>'2市町住宅1'!D76</f>
        <v>820100</v>
      </c>
      <c r="E6" s="1256">
        <f>'2市町住宅1'!E76</f>
        <v>852400</v>
      </c>
      <c r="F6" s="1170">
        <f>'2市町住宅1'!F76</f>
        <v>32300</v>
      </c>
      <c r="G6" s="1172">
        <f>'2市町住宅1'!G76</f>
        <v>3.9385440799902449</v>
      </c>
      <c r="H6" s="1164">
        <f>'2市町住宅1'!H76</f>
        <v>664840</v>
      </c>
      <c r="I6" s="1164">
        <f>'2市町住宅1'!I76</f>
        <v>717080</v>
      </c>
      <c r="J6" s="1170">
        <f>'2市町住宅1'!J76</f>
        <v>707600</v>
      </c>
      <c r="K6" s="1256">
        <f>'2市町住宅1'!K76</f>
        <v>730600</v>
      </c>
      <c r="L6" s="1170">
        <f>'2市町住宅1'!L76</f>
        <v>23000</v>
      </c>
      <c r="M6" s="1172">
        <f>'2市町住宅1'!M76</f>
        <v>3.2504239683436973</v>
      </c>
      <c r="N6" s="1164">
        <f>'2市町住宅1'!N76</f>
        <v>104590</v>
      </c>
      <c r="O6" s="1164">
        <f>'2市町住宅1'!O76</f>
        <v>108100</v>
      </c>
      <c r="P6" s="1170">
        <f>'2市町住宅1'!P76</f>
        <v>109200</v>
      </c>
      <c r="Q6" s="1256">
        <f>'2市町住宅1'!Q76</f>
        <v>118400</v>
      </c>
      <c r="R6" s="1170">
        <f>'2市町住宅1'!R76</f>
        <v>9200</v>
      </c>
      <c r="S6" s="1172">
        <f>'2市町住宅1'!S76</f>
        <v>8.4249084249084252</v>
      </c>
      <c r="T6" s="1161">
        <f>'2市町住宅1'!T76</f>
        <v>13.5</v>
      </c>
      <c r="U6" s="1161">
        <f>'2市町住宅1'!U76</f>
        <v>13.1</v>
      </c>
      <c r="V6" s="1168">
        <f t="shared" ref="V6:V15" si="0">P6/D6*100</f>
        <v>13.315449335446896</v>
      </c>
      <c r="W6" s="1168">
        <f t="shared" ref="W6:W15" si="1">Q6/E6*100</f>
        <v>13.890192397935241</v>
      </c>
      <c r="X6" s="1172">
        <f>'2市町住宅1'!X76</f>
        <v>0.59999999999999964</v>
      </c>
      <c r="Y6" s="1164">
        <f>'2市町住宅1'!Y76</f>
        <v>35060</v>
      </c>
      <c r="Z6" s="1164">
        <f>'2市町住宅1'!Z76</f>
        <v>37160</v>
      </c>
      <c r="AA6" s="1170">
        <f>'2市町住宅1'!AA76</f>
        <v>35000</v>
      </c>
      <c r="AB6" s="1256">
        <f>'2市町住宅1'!AB76</f>
        <v>39500</v>
      </c>
      <c r="AC6" s="1170">
        <f>'2市町住宅1'!AC76</f>
        <v>4500</v>
      </c>
      <c r="AD6" s="1172">
        <f>'2市町住宅1'!AD76</f>
        <v>12.9</v>
      </c>
      <c r="AE6" s="1161">
        <f>'2市町住宅1'!AE76</f>
        <v>4.5</v>
      </c>
      <c r="AF6" s="1161">
        <f>'2市町住宅1'!AF76</f>
        <v>4.5</v>
      </c>
      <c r="AG6" s="1168">
        <f>'2市町住宅1'!AG76</f>
        <v>4.3</v>
      </c>
      <c r="AH6" s="1172">
        <f>'2市町住宅1'!AH76</f>
        <v>4.5999999999999996</v>
      </c>
      <c r="AI6" s="1172">
        <f>'2市町住宅1'!AI76</f>
        <v>0.29999999999999982</v>
      </c>
      <c r="AJ6" s="1087"/>
      <c r="AK6" s="1021"/>
      <c r="AL6" s="1021"/>
      <c r="AM6" s="1021"/>
      <c r="AN6" s="1021"/>
      <c r="AO6" s="1021"/>
      <c r="AP6" s="1021"/>
      <c r="AQ6" s="1021"/>
      <c r="AR6" s="1021"/>
      <c r="AS6" s="1021"/>
      <c r="AT6" s="1021"/>
      <c r="AU6" s="1021"/>
      <c r="AV6" s="1021"/>
      <c r="AW6" s="1021"/>
      <c r="AX6" s="1021"/>
      <c r="AY6" s="1021"/>
      <c r="AZ6" s="1021"/>
    </row>
    <row r="7" spans="1:52" ht="14" customHeight="1">
      <c r="A7" s="977" t="s">
        <v>221</v>
      </c>
      <c r="B7" s="1164">
        <f>'2市町住宅1'!B77</f>
        <v>496420</v>
      </c>
      <c r="C7" s="1164">
        <f>'2市町住宅1'!C77</f>
        <v>561560</v>
      </c>
      <c r="D7" s="1170">
        <f>'2市町住宅1'!D77</f>
        <v>532000</v>
      </c>
      <c r="E7" s="1256">
        <f>'2市町住宅1'!E77</f>
        <v>555680</v>
      </c>
      <c r="F7" s="1170">
        <f>'2市町住宅1'!F77</f>
        <v>23680</v>
      </c>
      <c r="G7" s="1172">
        <f>'2市町住宅1'!G77</f>
        <v>4.4511278195488728</v>
      </c>
      <c r="H7" s="1164">
        <f>'2市町住宅1'!H77</f>
        <v>430700</v>
      </c>
      <c r="I7" s="1164">
        <f>'2市町住宅1'!I77</f>
        <v>492220</v>
      </c>
      <c r="J7" s="1170">
        <f>'2市町住宅1'!J77</f>
        <v>461360</v>
      </c>
      <c r="K7" s="1256">
        <f>'2市町住宅1'!K77</f>
        <v>481240</v>
      </c>
      <c r="L7" s="1170">
        <f>'2市町住宅1'!L77</f>
        <v>19880</v>
      </c>
      <c r="M7" s="1172">
        <f>'2市町住宅1'!M77</f>
        <v>4.3089994797988558</v>
      </c>
      <c r="N7" s="1164">
        <f>'2市町住宅1'!N77</f>
        <v>63190</v>
      </c>
      <c r="O7" s="1164">
        <f>'2市町住宅1'!O77</f>
        <v>68230</v>
      </c>
      <c r="P7" s="1170">
        <f>'2市町住宅1'!P77</f>
        <v>66530</v>
      </c>
      <c r="Q7" s="1256">
        <f>'2市町住宅1'!Q77</f>
        <v>71770</v>
      </c>
      <c r="R7" s="1170">
        <f>'2市町住宅1'!R77</f>
        <v>5240</v>
      </c>
      <c r="S7" s="1172">
        <f>'2市町住宅1'!S77</f>
        <v>7.8761460995039831</v>
      </c>
      <c r="T7" s="1161">
        <f>'2市町住宅1'!T77</f>
        <v>12.7</v>
      </c>
      <c r="U7" s="1161">
        <f>'2市町住宅1'!U77</f>
        <v>12.2</v>
      </c>
      <c r="V7" s="1168">
        <f t="shared" si="0"/>
        <v>12.505639097744362</v>
      </c>
      <c r="W7" s="1168">
        <f t="shared" si="1"/>
        <v>12.91570688165851</v>
      </c>
      <c r="X7" s="1172">
        <f>'2市町住宅1'!X77</f>
        <v>0.40000000000000036</v>
      </c>
      <c r="Y7" s="1164">
        <f>'2市町住宅1'!Y77</f>
        <v>16420</v>
      </c>
      <c r="Z7" s="1164">
        <f>'2市町住宅1'!Z77</f>
        <v>19800</v>
      </c>
      <c r="AA7" s="1170">
        <f>'2市町住宅1'!AA77</f>
        <v>21100</v>
      </c>
      <c r="AB7" s="1256">
        <f>'2市町住宅1'!AB77</f>
        <v>29170</v>
      </c>
      <c r="AC7" s="1170">
        <f>'2市町住宅1'!AC77</f>
        <v>8070</v>
      </c>
      <c r="AD7" s="1172">
        <f>'2市町住宅1'!AD77</f>
        <v>38.200000000000003</v>
      </c>
      <c r="AE7" s="1161">
        <f>'2市町住宅1'!AE77</f>
        <v>3.3</v>
      </c>
      <c r="AF7" s="1161">
        <f>'2市町住宅1'!AF77</f>
        <v>3.5</v>
      </c>
      <c r="AG7" s="1168">
        <f>'2市町住宅1'!AG77</f>
        <v>4</v>
      </c>
      <c r="AH7" s="1172">
        <f>'2市町住宅1'!AH77</f>
        <v>5.2</v>
      </c>
      <c r="AI7" s="1172">
        <f>'2市町住宅1'!AI77</f>
        <v>1.2000000000000002</v>
      </c>
      <c r="AJ7" s="1087"/>
      <c r="AK7" s="1021"/>
      <c r="AL7" s="1021"/>
      <c r="AM7" s="1021"/>
      <c r="AN7" s="1021"/>
      <c r="AO7" s="1021"/>
      <c r="AP7" s="1021"/>
      <c r="AQ7" s="1021"/>
      <c r="AR7" s="1021"/>
      <c r="AS7" s="1021"/>
      <c r="AT7" s="1021"/>
      <c r="AU7" s="1021"/>
      <c r="AV7" s="1021"/>
      <c r="AW7" s="1021"/>
      <c r="AX7" s="1021"/>
      <c r="AY7" s="1021"/>
      <c r="AZ7" s="1021"/>
    </row>
    <row r="8" spans="1:52" ht="14" customHeight="1">
      <c r="A8" s="977" t="s">
        <v>222</v>
      </c>
      <c r="B8" s="1164">
        <f>'2市町住宅1'!B78</f>
        <v>298330</v>
      </c>
      <c r="C8" s="1164">
        <f>'2市町住宅1'!C78</f>
        <v>342840</v>
      </c>
      <c r="D8" s="1170">
        <f>'2市町住宅1'!D78</f>
        <v>324220</v>
      </c>
      <c r="E8" s="1256">
        <f>'2市町住宅1'!E78</f>
        <v>329700</v>
      </c>
      <c r="F8" s="1170">
        <f>'2市町住宅1'!F78</f>
        <v>5480</v>
      </c>
      <c r="G8" s="1172">
        <f>'2市町住宅1'!G78</f>
        <v>1.6902103509962372</v>
      </c>
      <c r="H8" s="1164">
        <f>'2市町住宅1'!H78</f>
        <v>265820</v>
      </c>
      <c r="I8" s="1164">
        <f>'2市町住宅1'!I78</f>
        <v>303590</v>
      </c>
      <c r="J8" s="1170">
        <f>'2市町住宅1'!J78</f>
        <v>287920</v>
      </c>
      <c r="K8" s="1256">
        <f>'2市町住宅1'!K78</f>
        <v>293720</v>
      </c>
      <c r="L8" s="1170">
        <f>'2市町住宅1'!L78</f>
        <v>5800</v>
      </c>
      <c r="M8" s="1172">
        <f>'2市町住宅1'!M78</f>
        <v>2.0144484579049737</v>
      </c>
      <c r="N8" s="1164">
        <f>'2市町住宅1'!N78</f>
        <v>31010</v>
      </c>
      <c r="O8" s="1164">
        <f>'2市町住宅1'!O78</f>
        <v>38300</v>
      </c>
      <c r="P8" s="1170">
        <f>'2市町住宅1'!P78</f>
        <v>34770</v>
      </c>
      <c r="Q8" s="1256">
        <f>'2市町住宅1'!Q78</f>
        <v>34560</v>
      </c>
      <c r="R8" s="1170">
        <f>'2市町住宅1'!R78</f>
        <v>-210</v>
      </c>
      <c r="S8" s="1172">
        <f>'2市町住宅1'!S78</f>
        <v>-0.60396893874029334</v>
      </c>
      <c r="T8" s="1161">
        <f>'2市町住宅1'!T78</f>
        <v>10.4</v>
      </c>
      <c r="U8" s="1161">
        <f>'2市町住宅1'!U78</f>
        <v>11.2</v>
      </c>
      <c r="V8" s="1168">
        <f t="shared" si="0"/>
        <v>10.724199617543643</v>
      </c>
      <c r="W8" s="1168">
        <f t="shared" si="1"/>
        <v>10.482256596906279</v>
      </c>
      <c r="X8" s="1172">
        <f>'2市町住宅1'!X78</f>
        <v>-0.19999999999999929</v>
      </c>
      <c r="Y8" s="1164">
        <f>'2市町住宅1'!Y78</f>
        <v>9460</v>
      </c>
      <c r="Z8" s="1164">
        <f>'2市町住宅1'!Z78</f>
        <v>16660</v>
      </c>
      <c r="AA8" s="1170">
        <f>'2市町住宅1'!AA78</f>
        <v>16660</v>
      </c>
      <c r="AB8" s="1256">
        <f>'2市町住宅1'!AB78</f>
        <v>19320</v>
      </c>
      <c r="AC8" s="1170">
        <f>'2市町住宅1'!AC78</f>
        <v>2660</v>
      </c>
      <c r="AD8" s="1172">
        <f>'2市町住宅1'!AD78</f>
        <v>16</v>
      </c>
      <c r="AE8" s="1161">
        <f>'2市町住宅1'!AE78</f>
        <v>3.2</v>
      </c>
      <c r="AF8" s="1161">
        <f>'2市町住宅1'!AF78</f>
        <v>4.9000000000000004</v>
      </c>
      <c r="AG8" s="1168">
        <f>'2市町住宅1'!AG78</f>
        <v>5.0999999999999996</v>
      </c>
      <c r="AH8" s="1172">
        <f>'2市町住宅1'!AH78</f>
        <v>5.9</v>
      </c>
      <c r="AI8" s="1172">
        <f>'2市町住宅1'!AI78</f>
        <v>0.80000000000000071</v>
      </c>
      <c r="AJ8" s="1087"/>
      <c r="AK8" s="1021"/>
      <c r="AL8" s="1021"/>
      <c r="AM8" s="1021"/>
      <c r="AN8" s="1021"/>
      <c r="AO8" s="1021"/>
      <c r="AP8" s="1021"/>
      <c r="AQ8" s="1021"/>
      <c r="AR8" s="1021"/>
      <c r="AS8" s="1021"/>
      <c r="AT8" s="1021"/>
      <c r="AU8" s="1021"/>
      <c r="AV8" s="1021"/>
      <c r="AW8" s="1021"/>
      <c r="AX8" s="1021"/>
      <c r="AY8" s="1021"/>
      <c r="AZ8" s="1021"/>
    </row>
    <row r="9" spans="1:52" ht="14" customHeight="1">
      <c r="A9" s="977" t="s">
        <v>223</v>
      </c>
      <c r="B9" s="1164">
        <f>'2市町住宅1'!B79</f>
        <v>300920</v>
      </c>
      <c r="C9" s="1164">
        <f>'2市町住宅1'!C79</f>
        <v>323960</v>
      </c>
      <c r="D9" s="1170">
        <f>'2市町住宅1'!D79</f>
        <v>322410</v>
      </c>
      <c r="E9" s="1256">
        <f>'2市町住宅1'!E79</f>
        <v>347920</v>
      </c>
      <c r="F9" s="1170">
        <f>'2市町住宅1'!F79</f>
        <v>25510</v>
      </c>
      <c r="G9" s="1172">
        <f>'2市町住宅1'!G79</f>
        <v>7.9122855990819136</v>
      </c>
      <c r="H9" s="1164">
        <f>'2市町住宅1'!H79</f>
        <v>263660</v>
      </c>
      <c r="I9" s="1164">
        <f>'2市町住宅1'!I79</f>
        <v>285820</v>
      </c>
      <c r="J9" s="1170">
        <f>'2市町住宅1'!J79</f>
        <v>283160</v>
      </c>
      <c r="K9" s="1256">
        <f>'2市町住宅1'!K79</f>
        <v>306120</v>
      </c>
      <c r="L9" s="1170">
        <f>'2市町住宅1'!L79</f>
        <v>22960</v>
      </c>
      <c r="M9" s="1172">
        <f>'2市町住宅1'!M79</f>
        <v>8.1084898997033488</v>
      </c>
      <c r="N9" s="1164">
        <f>'2市町住宅1'!N79</f>
        <v>35530</v>
      </c>
      <c r="O9" s="1164">
        <f>'2市町住宅1'!O79</f>
        <v>37070</v>
      </c>
      <c r="P9" s="1170">
        <f>'2市町住宅1'!P79</f>
        <v>38390</v>
      </c>
      <c r="Q9" s="1256">
        <f>'2市町住宅1'!Q79</f>
        <v>39740</v>
      </c>
      <c r="R9" s="1170">
        <f>'2市町住宅1'!R79</f>
        <v>1350</v>
      </c>
      <c r="S9" s="1172">
        <f>'2市町住宅1'!S79</f>
        <v>3.5165407658244336</v>
      </c>
      <c r="T9" s="1161">
        <f>'2市町住宅1'!T79</f>
        <v>11.8</v>
      </c>
      <c r="U9" s="1161">
        <f>'2市町住宅1'!U79</f>
        <v>11.4</v>
      </c>
      <c r="V9" s="1168">
        <f t="shared" si="0"/>
        <v>11.907198908222449</v>
      </c>
      <c r="W9" s="1168">
        <f t="shared" si="1"/>
        <v>11.422166015175902</v>
      </c>
      <c r="X9" s="1172">
        <f>'2市町住宅1'!X79</f>
        <v>-0.5</v>
      </c>
      <c r="Y9" s="1164">
        <f>'2市町住宅1'!Y79</f>
        <v>14360</v>
      </c>
      <c r="Z9" s="1164">
        <f>'2市町住宅1'!Z79</f>
        <v>16100</v>
      </c>
      <c r="AA9" s="1170">
        <f>'2市町住宅1'!AA79</f>
        <v>18680</v>
      </c>
      <c r="AB9" s="1256">
        <f>'2市町住宅1'!AB79</f>
        <v>18290</v>
      </c>
      <c r="AC9" s="1170">
        <f>'2市町住宅1'!AC79</f>
        <v>-390</v>
      </c>
      <c r="AD9" s="1172">
        <f>'2市町住宅1'!AD79</f>
        <v>-2.1</v>
      </c>
      <c r="AE9" s="1161">
        <f>'2市町住宅1'!AE79</f>
        <v>4.8</v>
      </c>
      <c r="AF9" s="1161">
        <f>'2市町住宅1'!AF79</f>
        <v>5</v>
      </c>
      <c r="AG9" s="1168">
        <f>'2市町住宅1'!AG79</f>
        <v>5.8</v>
      </c>
      <c r="AH9" s="1172">
        <f>'2市町住宅1'!AH79</f>
        <v>5.3</v>
      </c>
      <c r="AI9" s="1172">
        <f>'2市町住宅1'!AI79</f>
        <v>-0.5</v>
      </c>
      <c r="AJ9" s="1087"/>
      <c r="AK9" s="1021"/>
      <c r="AL9" s="1021"/>
      <c r="AM9" s="1021"/>
      <c r="AN9" s="1021"/>
      <c r="AO9" s="1021"/>
      <c r="AP9" s="1021"/>
      <c r="AQ9" s="1021"/>
      <c r="AR9" s="1021"/>
      <c r="AS9" s="1021"/>
      <c r="AT9" s="1021"/>
      <c r="AU9" s="1021"/>
      <c r="AV9" s="1021"/>
      <c r="AW9" s="1021"/>
      <c r="AX9" s="1021"/>
      <c r="AY9" s="1021"/>
      <c r="AZ9" s="1021"/>
    </row>
    <row r="10" spans="1:52" ht="14" customHeight="1">
      <c r="A10" s="977" t="s">
        <v>224</v>
      </c>
      <c r="B10" s="1164">
        <f>'2市町住宅1'!B80</f>
        <v>108270</v>
      </c>
      <c r="C10" s="1164">
        <f>'2市町住宅1'!C80</f>
        <v>114460</v>
      </c>
      <c r="D10" s="1170">
        <f>'2市町住宅1'!D80</f>
        <v>115510</v>
      </c>
      <c r="E10" s="1256">
        <f>'2市町住宅1'!E80</f>
        <v>121080</v>
      </c>
      <c r="F10" s="1170">
        <f>'2市町住宅1'!F80</f>
        <v>5570</v>
      </c>
      <c r="G10" s="1172">
        <f>'2市町住宅1'!G80</f>
        <v>4.822093325253225</v>
      </c>
      <c r="H10" s="1164">
        <f>'2市町住宅1'!H80</f>
        <v>93440</v>
      </c>
      <c r="I10" s="1164">
        <f>'2市町住宅1'!I80</f>
        <v>96840</v>
      </c>
      <c r="J10" s="1170">
        <f>'2市町住宅1'!J80</f>
        <v>97710</v>
      </c>
      <c r="K10" s="1256">
        <f>'2市町住宅1'!K80</f>
        <v>101700</v>
      </c>
      <c r="L10" s="1170">
        <f>'2市町住宅1'!L80</f>
        <v>3990</v>
      </c>
      <c r="M10" s="1172">
        <f>'2市町住宅1'!M80</f>
        <v>4.0835124347559111</v>
      </c>
      <c r="N10" s="1164">
        <f>'2市町住宅1'!N80</f>
        <v>14110</v>
      </c>
      <c r="O10" s="1164">
        <f>'2市町住宅1'!O80</f>
        <v>17230</v>
      </c>
      <c r="P10" s="1170">
        <f>'2市町住宅1'!P80</f>
        <v>17360</v>
      </c>
      <c r="Q10" s="1256">
        <f>'2市町住宅1'!Q80</f>
        <v>18560</v>
      </c>
      <c r="R10" s="1170">
        <f>'2市町住宅1'!R80</f>
        <v>1200</v>
      </c>
      <c r="S10" s="1172">
        <f>'2市町住宅1'!S80</f>
        <v>6.9124423963133648</v>
      </c>
      <c r="T10" s="1161">
        <f>'2市町住宅1'!T80</f>
        <v>13</v>
      </c>
      <c r="U10" s="1161">
        <f>'2市町住宅1'!U80</f>
        <v>15.1</v>
      </c>
      <c r="V10" s="1168">
        <f t="shared" si="0"/>
        <v>15.029001818024412</v>
      </c>
      <c r="W10" s="1168">
        <f t="shared" si="1"/>
        <v>15.328708292038321</v>
      </c>
      <c r="X10" s="1172">
        <f>'2市町住宅1'!X80</f>
        <v>0.30000000000000071</v>
      </c>
      <c r="Y10" s="1164">
        <f>'2市町住宅1'!Y80</f>
        <v>5870</v>
      </c>
      <c r="Z10" s="1164">
        <f>'2市町住宅1'!Z80</f>
        <v>8880</v>
      </c>
      <c r="AA10" s="1170">
        <f>'2市町住宅1'!AA80</f>
        <v>7840</v>
      </c>
      <c r="AB10" s="1256">
        <f>'2市町住宅1'!AB80</f>
        <v>8740</v>
      </c>
      <c r="AC10" s="1170">
        <f>'2市町住宅1'!AC80</f>
        <v>900</v>
      </c>
      <c r="AD10" s="1172">
        <f>'2市町住宅1'!AD80</f>
        <v>11.5</v>
      </c>
      <c r="AE10" s="1161">
        <f>'2市町住宅1'!AE80</f>
        <v>5.4</v>
      </c>
      <c r="AF10" s="1161">
        <f>'2市町住宅1'!AF80</f>
        <v>7.8</v>
      </c>
      <c r="AG10" s="1168">
        <f>'2市町住宅1'!AG80</f>
        <v>6.8</v>
      </c>
      <c r="AH10" s="1172">
        <f>'2市町住宅1'!AH80</f>
        <v>7.2</v>
      </c>
      <c r="AI10" s="1172">
        <f>'2市町住宅1'!AI80</f>
        <v>0.40000000000000036</v>
      </c>
      <c r="AJ10" s="1087"/>
      <c r="AK10" s="1021"/>
      <c r="AL10" s="1021"/>
      <c r="AM10" s="1021"/>
      <c r="AN10" s="1021"/>
      <c r="AO10" s="1021"/>
      <c r="AP10" s="1021"/>
      <c r="AQ10" s="1021"/>
      <c r="AR10" s="1021"/>
      <c r="AS10" s="1021"/>
      <c r="AT10" s="1021"/>
      <c r="AU10" s="1021"/>
      <c r="AV10" s="1021"/>
      <c r="AW10" s="1021"/>
      <c r="AX10" s="1021"/>
      <c r="AY10" s="1021"/>
      <c r="AZ10" s="1021"/>
    </row>
    <row r="11" spans="1:52" ht="14" customHeight="1">
      <c r="A11" s="977" t="s">
        <v>225</v>
      </c>
      <c r="B11" s="1164">
        <f>'2市町住宅1'!B81</f>
        <v>252780</v>
      </c>
      <c r="C11" s="1164">
        <f>'2市町住宅1'!C81</f>
        <v>268640</v>
      </c>
      <c r="D11" s="1170">
        <f>'2市町住宅1'!D81</f>
        <v>268361</v>
      </c>
      <c r="E11" s="1256">
        <f>'2市町住宅1'!E81</f>
        <v>284764</v>
      </c>
      <c r="F11" s="1170">
        <f>'2市町住宅1'!F81</f>
        <v>16403</v>
      </c>
      <c r="G11" s="1172">
        <f>'2市町住宅1'!G81</f>
        <v>6.112289043489926</v>
      </c>
      <c r="H11" s="1164">
        <f>'2市町住宅1'!H81</f>
        <v>213060</v>
      </c>
      <c r="I11" s="1164">
        <f>'2市町住宅1'!I81</f>
        <v>230030</v>
      </c>
      <c r="J11" s="1170">
        <f>'2市町住宅1'!J81</f>
        <v>227357</v>
      </c>
      <c r="K11" s="1256">
        <f>'2市町住宅1'!K81</f>
        <v>241743</v>
      </c>
      <c r="L11" s="1170">
        <f>'2市町住宅1'!L81</f>
        <v>14386</v>
      </c>
      <c r="M11" s="1172">
        <f>'2市町住宅1'!M81</f>
        <v>6.3274937653118233</v>
      </c>
      <c r="N11" s="1164">
        <f>'2市町住宅1'!N81</f>
        <v>37830</v>
      </c>
      <c r="O11" s="1164">
        <f>'2市町住宅1'!O81</f>
        <v>37760</v>
      </c>
      <c r="P11" s="1170">
        <f>'2市町住宅1'!P81</f>
        <v>40242</v>
      </c>
      <c r="Q11" s="1256">
        <f>'2市町住宅1'!Q81</f>
        <v>41043</v>
      </c>
      <c r="R11" s="1170">
        <f>'2市町住宅1'!R81</f>
        <v>801</v>
      </c>
      <c r="S11" s="1172">
        <f>'2市町住宅1'!S81</f>
        <v>1.9904577307290889</v>
      </c>
      <c r="T11" s="1161">
        <f>'2市町住宅1'!T81</f>
        <v>15</v>
      </c>
      <c r="U11" s="1161">
        <f>'2市町住宅1'!U81</f>
        <v>14.1</v>
      </c>
      <c r="V11" s="1168">
        <f t="shared" si="0"/>
        <v>14.995472516498298</v>
      </c>
      <c r="W11" s="1168">
        <f t="shared" si="1"/>
        <v>14.412987596746779</v>
      </c>
      <c r="X11" s="1172">
        <f>'2市町住宅1'!X81</f>
        <v>-0.59999999999999964</v>
      </c>
      <c r="Y11" s="1164">
        <f>'2市町住宅1'!Y81</f>
        <v>21605</v>
      </c>
      <c r="Z11" s="1164">
        <f>'2市町住宅1'!Z81</f>
        <v>24611</v>
      </c>
      <c r="AA11" s="1170">
        <f>'2市町住宅1'!AA81</f>
        <v>25231</v>
      </c>
      <c r="AB11" s="1256">
        <f>'2市町住宅1'!AB81</f>
        <v>24546</v>
      </c>
      <c r="AC11" s="1170">
        <f>'2市町住宅1'!AC81</f>
        <v>-685</v>
      </c>
      <c r="AD11" s="1172">
        <f>'2市町住宅1'!AD81</f>
        <v>-2.7</v>
      </c>
      <c r="AE11" s="1161">
        <f>'2市町住宅1'!AE81</f>
        <v>8.5</v>
      </c>
      <c r="AF11" s="1161">
        <f>'2市町住宅1'!AF81</f>
        <v>9.1999999999999993</v>
      </c>
      <c r="AG11" s="1168">
        <f>'2市町住宅1'!AG81</f>
        <v>9.4</v>
      </c>
      <c r="AH11" s="1172">
        <f>'2市町住宅1'!AH81</f>
        <v>8.6</v>
      </c>
      <c r="AI11" s="1172">
        <f>'2市町住宅1'!AI81</f>
        <v>-0.80000000000000071</v>
      </c>
      <c r="AJ11" s="1087" t="s">
        <v>959</v>
      </c>
      <c r="AK11" s="1021"/>
      <c r="AL11" s="1021"/>
      <c r="AM11" s="1021"/>
      <c r="AN11" s="1021"/>
      <c r="AO11" s="1021"/>
      <c r="AP11" s="1021"/>
      <c r="AQ11" s="1021"/>
      <c r="AR11" s="1021"/>
      <c r="AS11" s="1021"/>
      <c r="AT11" s="1021"/>
      <c r="AU11" s="1021"/>
      <c r="AV11" s="1021"/>
      <c r="AW11" s="1021"/>
      <c r="AX11" s="1021"/>
      <c r="AY11" s="1021"/>
      <c r="AZ11" s="1021"/>
    </row>
    <row r="12" spans="1:52" ht="14" customHeight="1">
      <c r="A12" s="977" t="s">
        <v>226</v>
      </c>
      <c r="B12" s="1164">
        <f>'2市町住宅1'!B82</f>
        <v>106830</v>
      </c>
      <c r="C12" s="1164">
        <f>'2市町住宅1'!C82</f>
        <v>110220</v>
      </c>
      <c r="D12" s="1170">
        <f>'2市町住宅1'!D82</f>
        <v>110610</v>
      </c>
      <c r="E12" s="1256">
        <f>'2市町住宅1'!E82</f>
        <v>115969</v>
      </c>
      <c r="F12" s="1170">
        <f>'2市町住宅1'!F82</f>
        <v>5359</v>
      </c>
      <c r="G12" s="1172">
        <f>'2市町住宅1'!G82</f>
        <v>4.8449507277822983</v>
      </c>
      <c r="H12" s="1164">
        <f>'2市町住宅1'!H82</f>
        <v>91300</v>
      </c>
      <c r="I12" s="1164">
        <f>'2市町住宅1'!I82</f>
        <v>93470</v>
      </c>
      <c r="J12" s="1170">
        <f>'2市町住宅1'!J82</f>
        <v>92710</v>
      </c>
      <c r="K12" s="1256">
        <f>'2市町住宅1'!K82</f>
        <v>93511</v>
      </c>
      <c r="L12" s="1170">
        <f>'2市町住宅1'!L82</f>
        <v>801</v>
      </c>
      <c r="M12" s="1172">
        <f>'2市町住宅1'!M82</f>
        <v>0.86398446769496273</v>
      </c>
      <c r="N12" s="1164">
        <f>'2市町住宅1'!N82</f>
        <v>15020</v>
      </c>
      <c r="O12" s="1164">
        <f>'2市町住宅1'!O82</f>
        <v>16180</v>
      </c>
      <c r="P12" s="1170">
        <f>'2市町住宅1'!P82</f>
        <v>17530</v>
      </c>
      <c r="Q12" s="1256">
        <f>'2市町住宅1'!Q82</f>
        <v>22026</v>
      </c>
      <c r="R12" s="1170">
        <f>'2市町住宅1'!R82</f>
        <v>4496</v>
      </c>
      <c r="S12" s="1172">
        <f>'2市町住宅1'!S82</f>
        <v>25.647461494580721</v>
      </c>
      <c r="T12" s="1161">
        <f>'2市町住宅1'!T82</f>
        <v>14.1</v>
      </c>
      <c r="U12" s="1161">
        <f>'2市町住宅1'!U82</f>
        <v>14.7</v>
      </c>
      <c r="V12" s="1168">
        <f t="shared" si="0"/>
        <v>15.848476629599496</v>
      </c>
      <c r="W12" s="1168">
        <f t="shared" si="1"/>
        <v>18.993006751804362</v>
      </c>
      <c r="X12" s="1172">
        <f>'2市町住宅1'!X82</f>
        <v>3.1999999999999993</v>
      </c>
      <c r="Y12" s="1164">
        <f>'2市町住宅1'!Y82</f>
        <v>9130</v>
      </c>
      <c r="Z12" s="1164">
        <f>'2市町住宅1'!Z82</f>
        <v>10220</v>
      </c>
      <c r="AA12" s="1170">
        <f>'2市町住宅1'!AA82</f>
        <v>10820</v>
      </c>
      <c r="AB12" s="1256">
        <f>'2市町住宅1'!AB82</f>
        <v>13146</v>
      </c>
      <c r="AC12" s="1170">
        <f>'2市町住宅1'!AC82</f>
        <v>2326</v>
      </c>
      <c r="AD12" s="1172">
        <f>'2市町住宅1'!AD82</f>
        <v>21.5</v>
      </c>
      <c r="AE12" s="1161">
        <f>'2市町住宅1'!AE82</f>
        <v>8.5</v>
      </c>
      <c r="AF12" s="1161">
        <f>'2市町住宅1'!AF82</f>
        <v>9.3000000000000007</v>
      </c>
      <c r="AG12" s="1168">
        <f>'2市町住宅1'!AG82</f>
        <v>9.8000000000000007</v>
      </c>
      <c r="AH12" s="1172">
        <f>'2市町住宅1'!AH82</f>
        <v>11.3</v>
      </c>
      <c r="AI12" s="1172">
        <f>'2市町住宅1'!AI82</f>
        <v>1.5</v>
      </c>
      <c r="AJ12" s="1087" t="s">
        <v>960</v>
      </c>
      <c r="AK12" s="1021"/>
      <c r="AL12" s="1021"/>
      <c r="AM12" s="1021"/>
      <c r="AN12" s="1021"/>
      <c r="AO12" s="1021"/>
      <c r="AP12" s="1021"/>
      <c r="AQ12" s="1021"/>
      <c r="AR12" s="1021"/>
      <c r="AS12" s="1021"/>
      <c r="AT12" s="1021"/>
      <c r="AU12" s="1021"/>
      <c r="AV12" s="1021"/>
      <c r="AW12" s="1021"/>
      <c r="AX12" s="1021"/>
      <c r="AY12" s="1021"/>
      <c r="AZ12" s="1021"/>
    </row>
    <row r="13" spans="1:52" ht="14" customHeight="1">
      <c r="A13" s="977" t="s">
        <v>227</v>
      </c>
      <c r="B13" s="1164">
        <f>'2市町住宅1'!B83</f>
        <v>72580</v>
      </c>
      <c r="C13" s="1164">
        <f>'2市町住宅1'!C83</f>
        <v>73210</v>
      </c>
      <c r="D13" s="1170">
        <f>'2市町住宅1'!D83</f>
        <v>74789</v>
      </c>
      <c r="E13" s="1256">
        <f>'2市町住宅1'!E83</f>
        <v>75627</v>
      </c>
      <c r="F13" s="1170">
        <f>'2市町住宅1'!F83</f>
        <v>838</v>
      </c>
      <c r="G13" s="1172">
        <f>'2市町住宅1'!G83</f>
        <v>1.1204856329139312</v>
      </c>
      <c r="H13" s="1164">
        <f>'2市町住宅1'!H83</f>
        <v>59840</v>
      </c>
      <c r="I13" s="1164">
        <f>'2市町住宅1'!I83</f>
        <v>60640</v>
      </c>
      <c r="J13" s="1170">
        <f>'2市町住宅1'!J83</f>
        <v>61653</v>
      </c>
      <c r="K13" s="1256">
        <f>'2市町住宅1'!K83</f>
        <v>59036</v>
      </c>
      <c r="L13" s="1170">
        <f>'2市町住宅1'!L83</f>
        <v>-2617</v>
      </c>
      <c r="M13" s="1172">
        <f>'2市町住宅1'!M83</f>
        <v>-4.2447245065122541</v>
      </c>
      <c r="N13" s="1164">
        <f>'2市町住宅1'!N83</f>
        <v>12410</v>
      </c>
      <c r="O13" s="1164">
        <f>'2市町住宅1'!O83</f>
        <v>12270</v>
      </c>
      <c r="P13" s="1170">
        <f>'2市町住宅1'!P83</f>
        <v>13018</v>
      </c>
      <c r="Q13" s="1256">
        <f>'2市町住宅1'!Q83</f>
        <v>16111</v>
      </c>
      <c r="R13" s="1170">
        <f>'2市町住宅1'!R83</f>
        <v>3093</v>
      </c>
      <c r="S13" s="1172">
        <f>'2市町住宅1'!S83</f>
        <v>23.759410047626364</v>
      </c>
      <c r="T13" s="1161">
        <f>'2市町住宅1'!T83</f>
        <v>17.100000000000001</v>
      </c>
      <c r="U13" s="1161">
        <f>'2市町住宅1'!U83</f>
        <v>16.8</v>
      </c>
      <c r="V13" s="1168">
        <f t="shared" si="0"/>
        <v>17.406303065958898</v>
      </c>
      <c r="W13" s="1168">
        <f t="shared" si="1"/>
        <v>21.303238261467467</v>
      </c>
      <c r="X13" s="1172">
        <f>'2市町住宅1'!X83</f>
        <v>3.9000000000000021</v>
      </c>
      <c r="Y13" s="1164">
        <f>'2市町住宅1'!Y83</f>
        <v>6870</v>
      </c>
      <c r="Z13" s="1164">
        <f>'2市町住宅1'!Z83</f>
        <v>8080</v>
      </c>
      <c r="AA13" s="1170">
        <f>'2市町住宅1'!AA83</f>
        <v>8663</v>
      </c>
      <c r="AB13" s="1256">
        <f>'2市町住宅1'!AB83</f>
        <v>11210</v>
      </c>
      <c r="AC13" s="1170">
        <f>'2市町住宅1'!AC83</f>
        <v>2547</v>
      </c>
      <c r="AD13" s="1172">
        <f>'2市町住宅1'!AD83</f>
        <v>29.4</v>
      </c>
      <c r="AE13" s="1161">
        <f>'2市町住宅1'!AE83</f>
        <v>9.5</v>
      </c>
      <c r="AF13" s="1161">
        <f>'2市町住宅1'!AF83</f>
        <v>11</v>
      </c>
      <c r="AG13" s="1168">
        <f>'2市町住宅1'!AG83</f>
        <v>11.6</v>
      </c>
      <c r="AH13" s="1172">
        <f>'2市町住宅1'!AH83</f>
        <v>14.8</v>
      </c>
      <c r="AI13" s="1172">
        <f>'2市町住宅1'!AI83</f>
        <v>3.2000000000000011</v>
      </c>
      <c r="AJ13" s="1087" t="s">
        <v>919</v>
      </c>
      <c r="AK13" s="1021"/>
      <c r="AL13" s="1021"/>
      <c r="AM13" s="1021"/>
      <c r="AN13" s="1021"/>
      <c r="AO13" s="1021"/>
      <c r="AP13" s="1021"/>
      <c r="AQ13" s="1021"/>
      <c r="AR13" s="1021"/>
      <c r="AS13" s="1021"/>
      <c r="AT13" s="1021"/>
      <c r="AU13" s="1021"/>
      <c r="AV13" s="1021"/>
      <c r="AW13" s="1021"/>
      <c r="AX13" s="1021"/>
      <c r="AY13" s="1021"/>
      <c r="AZ13" s="1021"/>
    </row>
    <row r="14" spans="1:52" ht="14" customHeight="1">
      <c r="A14" s="977" t="s">
        <v>228</v>
      </c>
      <c r="B14" s="1164">
        <f>'2市町住宅1'!B84</f>
        <v>43030</v>
      </c>
      <c r="C14" s="1164">
        <f>'2市町住宅1'!C84</f>
        <v>44670</v>
      </c>
      <c r="D14" s="1170">
        <f>'2市町住宅1'!D84</f>
        <v>45240</v>
      </c>
      <c r="E14" s="1256">
        <f>'2市町住宅1'!E84</f>
        <v>47900</v>
      </c>
      <c r="F14" s="1170">
        <f>'2市町住宅1'!F84</f>
        <v>2660</v>
      </c>
      <c r="G14" s="1172">
        <f>'2市町住宅1'!G84</f>
        <v>5.8797524314765699</v>
      </c>
      <c r="H14" s="1164">
        <f>'2市町住宅1'!H84</f>
        <v>35300</v>
      </c>
      <c r="I14" s="1164">
        <f>'2市町住宅1'!I84</f>
        <v>37340</v>
      </c>
      <c r="J14" s="1170">
        <f>'2市町住宅1'!J84</f>
        <v>37580</v>
      </c>
      <c r="K14" s="1256">
        <f>'2市町住宅1'!K84</f>
        <v>38980</v>
      </c>
      <c r="L14" s="1170">
        <f>'2市町住宅1'!L84</f>
        <v>1400</v>
      </c>
      <c r="M14" s="1172">
        <f>'2市町住宅1'!M84</f>
        <v>3.7253858435337945</v>
      </c>
      <c r="N14" s="1164">
        <f>'2市町住宅1'!N84</f>
        <v>7550</v>
      </c>
      <c r="O14" s="1164">
        <f>'2市町住宅1'!O84</f>
        <v>7250</v>
      </c>
      <c r="P14" s="1170">
        <f>'2市町住宅1'!P84</f>
        <v>7430</v>
      </c>
      <c r="Q14" s="1256">
        <f>'2市町住宅1'!Q84</f>
        <v>8820</v>
      </c>
      <c r="R14" s="1170">
        <f>'2市町住宅1'!R84</f>
        <v>1390</v>
      </c>
      <c r="S14" s="1172">
        <f>'2市町住宅1'!S84</f>
        <v>18.707940780619111</v>
      </c>
      <c r="T14" s="1161">
        <f>'2市町住宅1'!T84</f>
        <v>17.5</v>
      </c>
      <c r="U14" s="1161">
        <f>'2市町住宅1'!U84</f>
        <v>16.2</v>
      </c>
      <c r="V14" s="1168">
        <f t="shared" si="0"/>
        <v>16.423519009725908</v>
      </c>
      <c r="W14" s="1168">
        <f t="shared" si="1"/>
        <v>18.413361169102295</v>
      </c>
      <c r="X14" s="1172">
        <f>'2市町住宅1'!X84</f>
        <v>2</v>
      </c>
      <c r="Y14" s="1164">
        <f>'2市町住宅1'!Y84</f>
        <v>4180</v>
      </c>
      <c r="Z14" s="1164">
        <f>'2市町住宅1'!Z84</f>
        <v>4440</v>
      </c>
      <c r="AA14" s="1170">
        <f>'2市町住宅1'!AA84</f>
        <v>5040</v>
      </c>
      <c r="AB14" s="1256">
        <f>'2市町住宅1'!AB84</f>
        <v>5050</v>
      </c>
      <c r="AC14" s="1170">
        <f>'2市町住宅1'!AC84</f>
        <v>10</v>
      </c>
      <c r="AD14" s="1172">
        <f>'2市町住宅1'!AD84</f>
        <v>0.2</v>
      </c>
      <c r="AE14" s="1161">
        <f>'2市町住宅1'!AE84</f>
        <v>9.6999999999999993</v>
      </c>
      <c r="AF14" s="1161">
        <f>'2市町住宅1'!AF84</f>
        <v>9.9</v>
      </c>
      <c r="AG14" s="1168">
        <f>'2市町住宅1'!AG84</f>
        <v>11.1</v>
      </c>
      <c r="AH14" s="1172">
        <f>'2市町住宅1'!AH84</f>
        <v>10.5</v>
      </c>
      <c r="AI14" s="1172">
        <f>'2市町住宅1'!AI84</f>
        <v>-0.59999999999999964</v>
      </c>
      <c r="AJ14" s="1087"/>
      <c r="AK14" s="1021"/>
      <c r="AL14" s="1021"/>
      <c r="AM14" s="1021"/>
      <c r="AN14" s="1021"/>
      <c r="AO14" s="1021"/>
      <c r="AP14" s="1021"/>
      <c r="AQ14" s="1021"/>
      <c r="AR14" s="1021"/>
      <c r="AS14" s="1021"/>
      <c r="AT14" s="1021"/>
      <c r="AU14" s="1021"/>
      <c r="AV14" s="1021"/>
      <c r="AW14" s="1021"/>
      <c r="AX14" s="1021"/>
      <c r="AY14" s="1021"/>
      <c r="AZ14" s="1021"/>
    </row>
    <row r="15" spans="1:52" ht="14" customHeight="1">
      <c r="A15" s="1046" t="s">
        <v>229</v>
      </c>
      <c r="B15" s="1165">
        <f>'2市町住宅1'!B85</f>
        <v>66600</v>
      </c>
      <c r="C15" s="1165">
        <f>'2市町住宅1'!C85</f>
        <v>65860</v>
      </c>
      <c r="D15" s="1171">
        <f>'2市町住宅1'!D85</f>
        <v>67670</v>
      </c>
      <c r="E15" s="1257">
        <f>'2市町住宅1'!E85</f>
        <v>66940</v>
      </c>
      <c r="F15" s="1171">
        <f>'2市町住宅1'!F85</f>
        <v>-730</v>
      </c>
      <c r="G15" s="1173">
        <f>'2市町住宅1'!G85</f>
        <v>-1.0787645928771981</v>
      </c>
      <c r="H15" s="1165">
        <f>'2市町住宅1'!H85</f>
        <v>51440</v>
      </c>
      <c r="I15" s="1165">
        <f>'2市町住宅1'!I85</f>
        <v>51280</v>
      </c>
      <c r="J15" s="1171">
        <f>'2市町住宅1'!J85</f>
        <v>51600</v>
      </c>
      <c r="K15" s="1257">
        <f>'2市町住宅1'!K85</f>
        <v>50720</v>
      </c>
      <c r="L15" s="1171">
        <f>'2市町住宅1'!L85</f>
        <v>-880</v>
      </c>
      <c r="M15" s="1173">
        <f>'2市町住宅1'!M85</f>
        <v>-1.7054263565891472</v>
      </c>
      <c r="N15" s="1165">
        <f>'2市町住宅1'!N85</f>
        <v>14950</v>
      </c>
      <c r="O15" s="1165">
        <f>'2市町住宅1'!O85</f>
        <v>14100</v>
      </c>
      <c r="P15" s="1171">
        <f>'2市町住宅1'!P85</f>
        <v>15690</v>
      </c>
      <c r="Q15" s="1257">
        <f>'2市町住宅1'!Q85</f>
        <v>15900</v>
      </c>
      <c r="R15" s="1171">
        <f>'2市町住宅1'!R85</f>
        <v>210</v>
      </c>
      <c r="S15" s="1173">
        <f>'2市町住宅1'!S85</f>
        <v>1.338432122370937</v>
      </c>
      <c r="T15" s="1166">
        <f>'2市町住宅1'!T85</f>
        <v>22.4</v>
      </c>
      <c r="U15" s="1166">
        <f>'2市町住宅1'!U85</f>
        <v>21.4</v>
      </c>
      <c r="V15" s="1169">
        <f t="shared" si="0"/>
        <v>23.186049948278409</v>
      </c>
      <c r="W15" s="1173">
        <f t="shared" si="1"/>
        <v>23.752614281446071</v>
      </c>
      <c r="X15" s="1173">
        <f>'2市町住宅1'!X85</f>
        <v>0.60000000000000142</v>
      </c>
      <c r="Y15" s="1165">
        <f>'2市町住宅1'!Y85</f>
        <v>7500</v>
      </c>
      <c r="Z15" s="1165">
        <f>'2市町住宅1'!Z85</f>
        <v>7910</v>
      </c>
      <c r="AA15" s="1171">
        <f>'2市町住宅1'!AA85</f>
        <v>8850</v>
      </c>
      <c r="AB15" s="1257">
        <f>'2市町住宅1'!AB85</f>
        <v>10010</v>
      </c>
      <c r="AC15" s="1171">
        <f>'2市町住宅1'!AC85</f>
        <v>1160</v>
      </c>
      <c r="AD15" s="1173">
        <f>'2市町住宅1'!AD85</f>
        <v>13.1</v>
      </c>
      <c r="AE15" s="1166">
        <f>'2市町住宅1'!AE85</f>
        <v>11.3</v>
      </c>
      <c r="AF15" s="1166">
        <f>'2市町住宅1'!AF85</f>
        <v>12</v>
      </c>
      <c r="AG15" s="1169">
        <f>'2市町住宅1'!AG85</f>
        <v>13.1</v>
      </c>
      <c r="AH15" s="1173">
        <f>'2市町住宅1'!AH85</f>
        <v>15</v>
      </c>
      <c r="AI15" s="1173">
        <f>'2市町住宅1'!AI85</f>
        <v>1.9000000000000004</v>
      </c>
      <c r="AJ15" s="1088"/>
      <c r="AK15" s="1021"/>
      <c r="AL15" s="1021"/>
      <c r="AM15" s="1021"/>
      <c r="AN15" s="1021"/>
      <c r="AO15" s="1021"/>
      <c r="AP15" s="1021"/>
      <c r="AQ15" s="1021"/>
      <c r="AR15" s="1021"/>
      <c r="AS15" s="1021"/>
      <c r="AT15" s="1021"/>
      <c r="AU15" s="1021"/>
      <c r="AV15" s="1021"/>
      <c r="AW15" s="1021"/>
      <c r="AX15" s="1021"/>
      <c r="AY15" s="1021"/>
      <c r="AZ15" s="1021"/>
    </row>
    <row r="16" spans="1:52" ht="14" customHeight="1">
      <c r="A16" s="949" t="s">
        <v>237</v>
      </c>
      <c r="B16" s="1021"/>
      <c r="C16" s="1021"/>
      <c r="D16" s="1021"/>
      <c r="E16" s="1021"/>
      <c r="F16" s="1022"/>
      <c r="G16" s="1023"/>
      <c r="H16" s="1021"/>
      <c r="I16" s="1021"/>
      <c r="J16" s="1021"/>
      <c r="K16" s="1021"/>
      <c r="L16" s="1022"/>
      <c r="M16" s="1023"/>
      <c r="N16" s="1021"/>
      <c r="O16" s="1021"/>
      <c r="P16" s="1021"/>
      <c r="Q16" s="1021"/>
      <c r="R16" s="1022"/>
      <c r="S16" s="1023"/>
      <c r="T16" s="1024"/>
      <c r="U16" s="1024"/>
      <c r="V16" s="1024"/>
      <c r="W16" s="1024"/>
      <c r="X16" s="1025"/>
      <c r="Y16" s="1021"/>
      <c r="Z16" s="1021"/>
      <c r="AA16" s="1021"/>
      <c r="AB16" s="1021"/>
      <c r="AC16" s="1022"/>
      <c r="AD16" s="1023"/>
      <c r="AE16" s="1024"/>
      <c r="AF16" s="1024"/>
      <c r="AG16" s="1024"/>
      <c r="AH16" s="1024"/>
      <c r="AI16" s="1025"/>
      <c r="AJ16" s="1025"/>
    </row>
    <row r="17" spans="1:2" ht="14" customHeight="1">
      <c r="A17" s="949" t="s">
        <v>219</v>
      </c>
    </row>
    <row r="18" spans="1:2" ht="14" customHeight="1"/>
    <row r="19" spans="1:2">
      <c r="B19" s="1021"/>
    </row>
  </sheetData>
  <mergeCells count="23">
    <mergeCell ref="AA2:AD2"/>
    <mergeCell ref="AG2:AI2"/>
    <mergeCell ref="X3:X4"/>
    <mergeCell ref="V2:X2"/>
    <mergeCell ref="Q3:Q4"/>
    <mergeCell ref="V3:V4"/>
    <mergeCell ref="W3:W4"/>
    <mergeCell ref="R3:S3"/>
    <mergeCell ref="AI3:AI4"/>
    <mergeCell ref="AA3:AA4"/>
    <mergeCell ref="AB3:AB4"/>
    <mergeCell ref="AG3:AG4"/>
    <mergeCell ref="AH3:AH4"/>
    <mergeCell ref="P3:P4"/>
    <mergeCell ref="F3:G3"/>
    <mergeCell ref="L3:M3"/>
    <mergeCell ref="J2:M2"/>
    <mergeCell ref="P2:S2"/>
    <mergeCell ref="D2:G2"/>
    <mergeCell ref="D3:D4"/>
    <mergeCell ref="E3:E4"/>
    <mergeCell ref="J3:J4"/>
    <mergeCell ref="K3:K4"/>
  </mergeCells>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036BB-5B58-4E96-AE43-0EB9A93D3B03}">
  <dimension ref="A1:Q63"/>
  <sheetViews>
    <sheetView topLeftCell="A16" workbookViewId="0">
      <selection activeCell="E26" sqref="E26"/>
    </sheetView>
  </sheetViews>
  <sheetFormatPr defaultRowHeight="12.5"/>
  <cols>
    <col min="1" max="1" width="7.453125" style="949" customWidth="1"/>
    <col min="2" max="2" width="8.7265625" style="949"/>
    <col min="3" max="9" width="9.08984375" style="949" bestFit="1" customWidth="1"/>
    <col min="10" max="13" width="8.90625" style="949" bestFit="1" customWidth="1"/>
    <col min="14" max="15" width="10" style="949" bestFit="1" customWidth="1"/>
    <col min="16" max="17" width="8.90625" style="949" bestFit="1" customWidth="1"/>
    <col min="18" max="16384" width="8.7265625" style="949"/>
  </cols>
  <sheetData>
    <row r="1" spans="1:17">
      <c r="B1" s="947" t="s">
        <v>1021</v>
      </c>
      <c r="C1" s="948"/>
      <c r="D1" s="948"/>
      <c r="E1" s="948"/>
      <c r="F1" s="948"/>
      <c r="G1" s="948"/>
      <c r="H1" s="948"/>
      <c r="I1" s="948"/>
      <c r="J1" s="948"/>
      <c r="K1" s="948"/>
      <c r="L1" s="948" t="s">
        <v>967</v>
      </c>
      <c r="M1" s="948"/>
      <c r="N1" s="948"/>
      <c r="O1" s="948"/>
      <c r="P1" s="948"/>
      <c r="Q1" s="948"/>
    </row>
    <row r="2" spans="1:17">
      <c r="B2" s="1700" t="s">
        <v>79</v>
      </c>
      <c r="C2" s="1710" t="s">
        <v>93</v>
      </c>
      <c r="D2" s="1713"/>
      <c r="E2" s="1713"/>
      <c r="F2" s="1713"/>
      <c r="G2" s="1714"/>
      <c r="H2" s="1710" t="s">
        <v>161</v>
      </c>
      <c r="I2" s="1713"/>
      <c r="J2" s="1713"/>
      <c r="K2" s="1713"/>
      <c r="L2" s="1714"/>
      <c r="M2" s="1710" t="s">
        <v>99</v>
      </c>
      <c r="N2" s="1713"/>
      <c r="O2" s="1713"/>
      <c r="P2" s="1713"/>
      <c r="Q2" s="1714"/>
    </row>
    <row r="3" spans="1:17" ht="24">
      <c r="B3" s="1701"/>
      <c r="C3" s="1277" t="s">
        <v>57</v>
      </c>
      <c r="D3" s="1278" t="s">
        <v>153</v>
      </c>
      <c r="E3" s="1277" t="s">
        <v>154</v>
      </c>
      <c r="F3" s="1536" t="s">
        <v>155</v>
      </c>
      <c r="G3" s="643" t="s">
        <v>33</v>
      </c>
      <c r="H3" s="1277" t="s">
        <v>57</v>
      </c>
      <c r="I3" s="1280" t="s">
        <v>164</v>
      </c>
      <c r="J3" s="643" t="s">
        <v>162</v>
      </c>
      <c r="K3" s="1336" t="s">
        <v>163</v>
      </c>
      <c r="L3" s="643" t="s">
        <v>34</v>
      </c>
      <c r="M3" s="1277" t="s">
        <v>57</v>
      </c>
      <c r="N3" s="1280" t="s">
        <v>164</v>
      </c>
      <c r="O3" s="643" t="s">
        <v>162</v>
      </c>
      <c r="P3" s="1336" t="s">
        <v>163</v>
      </c>
      <c r="Q3" s="643" t="s">
        <v>34</v>
      </c>
    </row>
    <row r="4" spans="1:17" hidden="1">
      <c r="B4" s="1078" t="s">
        <v>946</v>
      </c>
      <c r="C4" s="955">
        <f>'6共同住宅階数'!D7</f>
        <v>487300</v>
      </c>
      <c r="D4" s="1034">
        <f>'6共同住宅階数'!E7</f>
        <v>227100</v>
      </c>
      <c r="E4" s="955">
        <f>'6共同住宅階数'!F7</f>
        <v>221900</v>
      </c>
      <c r="F4" s="1537">
        <f>'6共同住宅階数'!G7</f>
        <v>38200</v>
      </c>
      <c r="G4" s="956" t="str">
        <f>'6共同住宅階数'!H7</f>
        <v>・・・</v>
      </c>
      <c r="H4" s="957">
        <f>'6共同住宅階数'!I7</f>
        <v>100</v>
      </c>
      <c r="I4" s="1122">
        <f>'6共同住宅階数'!J7</f>
        <v>46.603734865585885</v>
      </c>
      <c r="J4" s="958">
        <f>'6共同住宅階数'!K7</f>
        <v>45.536630412476917</v>
      </c>
      <c r="K4" s="1137">
        <f>'6共同住宅階数'!L7</f>
        <v>7.8391134824543407</v>
      </c>
      <c r="L4" s="959" t="str">
        <f>'6共同住宅階数'!M7</f>
        <v>-</v>
      </c>
      <c r="M4" s="959" t="str">
        <f>'6共同住宅階数'!N7</f>
        <v>-</v>
      </c>
      <c r="N4" s="1176" t="str">
        <f>'6共同住宅階数'!O7</f>
        <v>-</v>
      </c>
      <c r="O4" s="959" t="str">
        <f>'6共同住宅階数'!P7</f>
        <v>-</v>
      </c>
      <c r="P4" s="1339" t="str">
        <f>'6共同住宅階数'!Q7</f>
        <v>-</v>
      </c>
      <c r="Q4" s="959" t="str">
        <f>'6共同住宅階数'!R7</f>
        <v>-</v>
      </c>
    </row>
    <row r="5" spans="1:17" hidden="1">
      <c r="B5" s="1078" t="s">
        <v>961</v>
      </c>
      <c r="C5" s="960">
        <f>'6共同住宅階数'!D8</f>
        <v>529800</v>
      </c>
      <c r="D5" s="1300">
        <f>'6共同住宅階数'!E8</f>
        <v>190600</v>
      </c>
      <c r="E5" s="960">
        <f>'6共同住宅階数'!F8</f>
        <v>253100</v>
      </c>
      <c r="F5" s="1538">
        <f>'6共同住宅階数'!G8</f>
        <v>86100</v>
      </c>
      <c r="G5" s="961" t="str">
        <f>'6共同住宅階数'!H8</f>
        <v>・・・</v>
      </c>
      <c r="H5" s="957">
        <f>'6共同住宅階数'!I8</f>
        <v>100</v>
      </c>
      <c r="I5" s="1047">
        <f>'6共同住宅階数'!J8</f>
        <v>35.975839939599844</v>
      </c>
      <c r="J5" s="962">
        <f>'6共同住宅階数'!K8</f>
        <v>47.772744431861078</v>
      </c>
      <c r="K5" s="1337">
        <f>'6共同住宅階数'!L8</f>
        <v>16.251415628539071</v>
      </c>
      <c r="L5" s="959" t="str">
        <f>'6共同住宅階数'!M8</f>
        <v>-</v>
      </c>
      <c r="M5" s="962">
        <f>'6共同住宅階数'!N8</f>
        <v>8.7215267802175251</v>
      </c>
      <c r="N5" s="1047">
        <f>'6共同住宅階数'!O8</f>
        <v>-16.072214883311318</v>
      </c>
      <c r="O5" s="962">
        <f>'6共同住宅階数'!P8</f>
        <v>14.060387561964848</v>
      </c>
      <c r="P5" s="1337">
        <f>'6共同住宅階数'!Q8</f>
        <v>125.39267015706805</v>
      </c>
      <c r="Q5" s="963" t="str">
        <f>'6共同住宅階数'!R8</f>
        <v>-</v>
      </c>
    </row>
    <row r="6" spans="1:17" hidden="1">
      <c r="B6" s="1078" t="s">
        <v>962</v>
      </c>
      <c r="C6" s="960">
        <f>'6共同住宅階数'!D9</f>
        <v>594800</v>
      </c>
      <c r="D6" s="1300">
        <f>'6共同住宅階数'!E9</f>
        <v>166400</v>
      </c>
      <c r="E6" s="960">
        <f>'6共同住宅階数'!F9</f>
        <v>294400</v>
      </c>
      <c r="F6" s="1538">
        <f>'6共同住宅階数'!G9</f>
        <v>134000</v>
      </c>
      <c r="G6" s="961" t="str">
        <f>'6共同住宅階数'!H9</f>
        <v>・・・</v>
      </c>
      <c r="H6" s="957">
        <f>'6共同住宅階数'!I9</f>
        <v>100</v>
      </c>
      <c r="I6" s="1047">
        <f>'6共同住宅階数'!J9</f>
        <v>27.97579018157364</v>
      </c>
      <c r="J6" s="962">
        <f>'6共同住宅階数'!K9</f>
        <v>49.495628782784131</v>
      </c>
      <c r="K6" s="1337">
        <f>'6共同住宅階数'!L9</f>
        <v>22.528581035642233</v>
      </c>
      <c r="L6" s="959" t="str">
        <f>'6共同住宅階数'!M9</f>
        <v>-</v>
      </c>
      <c r="M6" s="962">
        <f>'6共同住宅階数'!N9</f>
        <v>12.26878067195168</v>
      </c>
      <c r="N6" s="1047">
        <f>'6共同住宅階数'!O9</f>
        <v>-12.696747114375656</v>
      </c>
      <c r="O6" s="962">
        <f>'6共同住宅階数'!P9</f>
        <v>16.317661003555905</v>
      </c>
      <c r="P6" s="1337">
        <f>'6共同住宅階数'!Q9</f>
        <v>55.632984901277581</v>
      </c>
      <c r="Q6" s="963" t="str">
        <f>'6共同住宅階数'!R9</f>
        <v>-</v>
      </c>
    </row>
    <row r="7" spans="1:17" hidden="1">
      <c r="B7" s="1078" t="s">
        <v>963</v>
      </c>
      <c r="C7" s="1040">
        <f>'6共同住宅階数'!D10</f>
        <v>725100</v>
      </c>
      <c r="D7" s="1177">
        <f>'6共同住宅階数'!E10</f>
        <v>168700</v>
      </c>
      <c r="E7" s="1040">
        <f>'6共同住宅階数'!F10</f>
        <v>366000</v>
      </c>
      <c r="F7" s="1084">
        <f>'6共同住宅階数'!G10</f>
        <v>190500</v>
      </c>
      <c r="G7" s="1031" t="str">
        <f>'6共同住宅階数'!H10</f>
        <v>・・・</v>
      </c>
      <c r="H7" s="1126">
        <f>'6共同住宅階数'!I10</f>
        <v>100</v>
      </c>
      <c r="I7" s="1048">
        <f>'6共同住宅階数'!J10</f>
        <v>23.265756447386568</v>
      </c>
      <c r="J7" s="978">
        <f>'6共同住宅階数'!K10</f>
        <v>50.475796441870088</v>
      </c>
      <c r="K7" s="1144">
        <f>'6共同住宅階数'!L10</f>
        <v>26.272238311956968</v>
      </c>
      <c r="L7" s="1174" t="str">
        <f>'6共同住宅階数'!M10</f>
        <v>-</v>
      </c>
      <c r="M7" s="978">
        <f>'6共同住宅階数'!N10</f>
        <v>21.906523201075991</v>
      </c>
      <c r="N7" s="1048">
        <f>'6共同住宅階数'!O10</f>
        <v>1.3822115384615383</v>
      </c>
      <c r="O7" s="978">
        <f>'6共同住宅階数'!P10</f>
        <v>24.320652173913043</v>
      </c>
      <c r="P7" s="1144">
        <f>'6共同住宅階数'!Q10</f>
        <v>42.164179104477611</v>
      </c>
      <c r="Q7" s="1175" t="str">
        <f>'6共同住宅階数'!R10</f>
        <v>-</v>
      </c>
    </row>
    <row r="8" spans="1:17" ht="14" customHeight="1">
      <c r="B8" s="1066" t="s">
        <v>949</v>
      </c>
      <c r="C8" s="1040">
        <f>'6共同住宅階数'!D11</f>
        <v>823000</v>
      </c>
      <c r="D8" s="1073">
        <f>'6共同住宅階数'!E11</f>
        <v>146200</v>
      </c>
      <c r="E8" s="1073">
        <f>'6共同住宅階数'!F11</f>
        <v>392700</v>
      </c>
      <c r="F8" s="1073">
        <f>'6共同住宅階数'!G11</f>
        <v>284000</v>
      </c>
      <c r="G8" s="1040">
        <f>'6共同住宅階数'!H11</f>
        <v>110700</v>
      </c>
      <c r="H8" s="1093">
        <f>'6共同住宅階数'!I11</f>
        <v>100</v>
      </c>
      <c r="I8" s="1123">
        <f>'6共同住宅階数'!J11</f>
        <v>17.76427703523694</v>
      </c>
      <c r="J8" s="1123">
        <f>'6共同住宅階数'!K11</f>
        <v>47.715674362089914</v>
      </c>
      <c r="K8" s="1123">
        <f>'6共同住宅階数'!L11</f>
        <v>34.507897934386392</v>
      </c>
      <c r="L8" s="1098">
        <f>'6共同住宅階数'!M11</f>
        <v>13.45078979343864</v>
      </c>
      <c r="M8" s="978">
        <f>'6共同住宅階数'!N11</f>
        <v>13.501585988139567</v>
      </c>
      <c r="N8" s="1123">
        <f>'6共同住宅階数'!O11</f>
        <v>-13.337285121517487</v>
      </c>
      <c r="O8" s="1123">
        <f>'6共同住宅階数'!P11</f>
        <v>7.2950819672131146</v>
      </c>
      <c r="P8" s="1123">
        <f>'6共同住宅階数'!Q11</f>
        <v>49.081364829396321</v>
      </c>
      <c r="Q8" s="1175" t="str">
        <f>'6共同住宅階数'!R11</f>
        <v>-</v>
      </c>
    </row>
    <row r="9" spans="1:17" ht="14" customHeight="1">
      <c r="B9" s="1078" t="s">
        <v>942</v>
      </c>
      <c r="C9" s="1038">
        <f>'6共同住宅階数'!D12</f>
        <v>929600</v>
      </c>
      <c r="D9" s="995">
        <f>'6共同住宅階数'!E12</f>
        <v>140200</v>
      </c>
      <c r="E9" s="995">
        <f>'6共同住宅階数'!F12</f>
        <v>412800</v>
      </c>
      <c r="F9" s="995">
        <f>'6共同住宅階数'!G12</f>
        <v>376500</v>
      </c>
      <c r="G9" s="1038">
        <f>'6共同住宅階数'!H12</f>
        <v>148000</v>
      </c>
      <c r="H9" s="1126">
        <f>'6共同住宅階数'!I12</f>
        <v>100</v>
      </c>
      <c r="I9" s="1116">
        <f>'6共同住宅階数'!J12</f>
        <v>15.081755593803786</v>
      </c>
      <c r="J9" s="1116">
        <f>'6共同住宅階数'!K12</f>
        <v>44.406196213425133</v>
      </c>
      <c r="K9" s="1116">
        <f>'6共同住宅階数'!L12</f>
        <v>40.501290877796905</v>
      </c>
      <c r="L9" s="1140">
        <f>'6共同住宅階数'!M12</f>
        <v>15.920826161790016</v>
      </c>
      <c r="M9" s="1127">
        <f>'6共同住宅階数'!N12</f>
        <v>12.952612393681653</v>
      </c>
      <c r="N9" s="1116">
        <f>'6共同住宅階数'!O12</f>
        <v>-4.1039671682626535</v>
      </c>
      <c r="O9" s="1116">
        <f>'6共同住宅階数'!P12</f>
        <v>5.1184110007639418</v>
      </c>
      <c r="P9" s="1116">
        <f>'6共同住宅階数'!Q12</f>
        <v>32.570422535211272</v>
      </c>
      <c r="Q9" s="1140">
        <f>'6共同住宅階数'!R12</f>
        <v>33.694670280036135</v>
      </c>
    </row>
    <row r="10" spans="1:17" ht="14" customHeight="1">
      <c r="B10" s="1078" t="s">
        <v>964</v>
      </c>
      <c r="C10" s="1038">
        <f>'6共同住宅階数'!D13</f>
        <v>1008800</v>
      </c>
      <c r="D10" s="995">
        <f>'6共同住宅階数'!E13</f>
        <v>151600</v>
      </c>
      <c r="E10" s="995">
        <f>'6共同住宅階数'!F13</f>
        <v>423300</v>
      </c>
      <c r="F10" s="995">
        <f>'6共同住宅階数'!G13</f>
        <v>434100</v>
      </c>
      <c r="G10" s="1038">
        <f>'6共同住宅階数'!H13</f>
        <v>177100</v>
      </c>
      <c r="H10" s="1126">
        <f>'6共同住宅階数'!I13</f>
        <v>100</v>
      </c>
      <c r="I10" s="1116">
        <f>'6共同住宅階数'!J13</f>
        <v>15.027755749405234</v>
      </c>
      <c r="J10" s="1116">
        <f>'6共同住宅階数'!K13</f>
        <v>41.960745440126885</v>
      </c>
      <c r="K10" s="1116">
        <f>'6共同住宅階数'!L13</f>
        <v>43.031324345757341</v>
      </c>
      <c r="L10" s="1140">
        <f>'6共同住宅階数'!M13</f>
        <v>17.555511498810468</v>
      </c>
      <c r="M10" s="1127">
        <f>'6共同住宅階数'!N13</f>
        <v>8.5197934595524956</v>
      </c>
      <c r="N10" s="1116">
        <f>'6共同住宅階数'!O13</f>
        <v>8.1312410841654774</v>
      </c>
      <c r="O10" s="1116">
        <f>'6共同住宅階数'!P13</f>
        <v>2.5436046511627906</v>
      </c>
      <c r="P10" s="1116">
        <f>'6共同住宅階数'!Q13</f>
        <v>15.298804780876493</v>
      </c>
      <c r="Q10" s="1140">
        <f>'6共同住宅階数'!R13</f>
        <v>19.662162162162161</v>
      </c>
    </row>
    <row r="11" spans="1:17" ht="14" customHeight="1">
      <c r="B11" s="1078" t="s">
        <v>965</v>
      </c>
      <c r="C11" s="1038">
        <f>'6共同住宅階数'!D14</f>
        <v>1104700</v>
      </c>
      <c r="D11" s="995">
        <f>'6共同住宅階数'!E14</f>
        <v>156800</v>
      </c>
      <c r="E11" s="995">
        <f>'6共同住宅階数'!F14</f>
        <v>443100</v>
      </c>
      <c r="F11" s="995">
        <f>'6共同住宅階数'!G14</f>
        <v>504800</v>
      </c>
      <c r="G11" s="1038">
        <f>'6共同住宅階数'!H14</f>
        <v>220800</v>
      </c>
      <c r="H11" s="1126">
        <f>'6共同住宅階数'!I14</f>
        <v>100</v>
      </c>
      <c r="I11" s="1116">
        <f>'6共同住宅階数'!J14</f>
        <v>14.193898796053228</v>
      </c>
      <c r="J11" s="1116">
        <f>'6共同住宅階数'!K14</f>
        <v>40.110437222775417</v>
      </c>
      <c r="K11" s="1116">
        <f>'6共同住宅階数'!L14</f>
        <v>45.695663981171357</v>
      </c>
      <c r="L11" s="1140">
        <f>'6共同住宅階数'!M14</f>
        <v>19.987326876074953</v>
      </c>
      <c r="M11" s="1127">
        <f>'6共同住宅階数'!N14</f>
        <v>9.5063441712926249</v>
      </c>
      <c r="N11" s="1116">
        <f>'6共同住宅階数'!O14</f>
        <v>3.4300791556728232</v>
      </c>
      <c r="O11" s="1116">
        <f>'6共同住宅階数'!P14</f>
        <v>4.6775336640680374</v>
      </c>
      <c r="P11" s="1116">
        <f>'6共同住宅階数'!Q14</f>
        <v>16.286569914766183</v>
      </c>
      <c r="Q11" s="1140">
        <f>'6共同住宅階数'!R14</f>
        <v>24.675324675324674</v>
      </c>
    </row>
    <row r="12" spans="1:17" ht="14" customHeight="1">
      <c r="B12" s="1078" t="s">
        <v>966</v>
      </c>
      <c r="C12" s="1038">
        <f>'6共同住宅階数'!D15</f>
        <v>1076000</v>
      </c>
      <c r="D12" s="995">
        <f>'6共同住宅階数'!E15</f>
        <v>161600</v>
      </c>
      <c r="E12" s="995">
        <f>'6共同住宅階数'!F15</f>
        <v>413000</v>
      </c>
      <c r="F12" s="995">
        <f>'6共同住宅階数'!G15</f>
        <v>501400</v>
      </c>
      <c r="G12" s="1038">
        <f>'6共同住宅階数'!H15</f>
        <v>215700</v>
      </c>
      <c r="H12" s="1126">
        <f>'6共同住宅階数'!I15</f>
        <v>100</v>
      </c>
      <c r="I12" s="1116">
        <f>'6共同住宅階数'!J15</f>
        <v>15.018587360594795</v>
      </c>
      <c r="J12" s="1116">
        <f>'6共同住宅階数'!K15</f>
        <v>38.382899628252787</v>
      </c>
      <c r="K12" s="1116">
        <f>'6共同住宅階数'!L15</f>
        <v>46.598513011152413</v>
      </c>
      <c r="L12" s="1140">
        <f>'6共同住宅階数'!M15</f>
        <v>20.04646840148699</v>
      </c>
      <c r="M12" s="1127">
        <f>'6共同住宅階数'!N15</f>
        <v>-2.5979904046347424</v>
      </c>
      <c r="N12" s="1116">
        <f>'6共同住宅階数'!O15</f>
        <v>3.0612244897959182</v>
      </c>
      <c r="O12" s="1116">
        <f>'6共同住宅階数'!P15</f>
        <v>-6.79304897314376</v>
      </c>
      <c r="P12" s="1116">
        <f>'6共同住宅階数'!Q15</f>
        <v>-0.67353407290015854</v>
      </c>
      <c r="Q12" s="1140">
        <f>'6共同住宅階数'!R15</f>
        <v>-2.3097826086956519</v>
      </c>
    </row>
    <row r="13" spans="1:17" ht="14" customHeight="1">
      <c r="B13" s="1079" t="s">
        <v>943</v>
      </c>
      <c r="C13" s="955">
        <f>'6共同住宅階数'!D16</f>
        <v>1144000</v>
      </c>
      <c r="D13" s="1080">
        <f>'6共同住宅階数'!E16</f>
        <v>159600</v>
      </c>
      <c r="E13" s="1080">
        <f>'6共同住宅階数'!F16</f>
        <v>433000</v>
      </c>
      <c r="F13" s="1080">
        <f>'6共同住宅階数'!G16</f>
        <v>551500</v>
      </c>
      <c r="G13" s="955">
        <f>'6共同住宅階数'!H16</f>
        <v>247800</v>
      </c>
      <c r="H13" s="957">
        <f>'6共同住宅階数'!I16</f>
        <v>100</v>
      </c>
      <c r="I13" s="1121">
        <f>'6共同住宅階数'!J16</f>
        <v>13.95104895104895</v>
      </c>
      <c r="J13" s="1121">
        <f>'6共同住宅階数'!K16</f>
        <v>37.849650349650346</v>
      </c>
      <c r="K13" s="1121">
        <f>'6共同住宅階数'!L16</f>
        <v>48.20804195804196</v>
      </c>
      <c r="L13" s="1338">
        <f>'6共同住宅階数'!M16</f>
        <v>21.66083916083916</v>
      </c>
      <c r="M13" s="958">
        <f>'6共同住宅階数'!N16</f>
        <v>6.3197026022304827</v>
      </c>
      <c r="N13" s="1121">
        <f>'6共同住宅階数'!O16</f>
        <v>-1.2376237623762376</v>
      </c>
      <c r="O13" s="1121">
        <f>'6共同住宅階数'!P16</f>
        <v>4.8426150121065374</v>
      </c>
      <c r="P13" s="1121">
        <f>'6共同住宅階数'!Q16</f>
        <v>9.9920223374551256</v>
      </c>
      <c r="Q13" s="1338">
        <f>'6共同住宅階数'!R16</f>
        <v>14.881780250347706</v>
      </c>
    </row>
    <row r="14" spans="1:17">
      <c r="B14" s="948" t="s">
        <v>241</v>
      </c>
    </row>
    <row r="16" spans="1:17">
      <c r="A16" s="947" t="s">
        <v>1020</v>
      </c>
      <c r="C16" s="948"/>
      <c r="D16" s="948"/>
      <c r="E16" s="948"/>
      <c r="F16" s="948"/>
      <c r="G16" s="948"/>
      <c r="H16" s="948"/>
      <c r="I16" s="948"/>
      <c r="J16" s="948"/>
      <c r="K16" s="948"/>
      <c r="L16" s="948" t="s">
        <v>967</v>
      </c>
      <c r="M16" s="948"/>
      <c r="N16" s="948"/>
      <c r="O16" s="948"/>
      <c r="P16" s="948"/>
    </row>
    <row r="17" spans="1:15" ht="22" customHeight="1">
      <c r="A17" s="1702" t="s">
        <v>79</v>
      </c>
      <c r="B17" s="1703"/>
      <c r="C17" s="1726" t="s">
        <v>149</v>
      </c>
      <c r="D17" s="989" t="s">
        <v>85</v>
      </c>
      <c r="E17" s="1710" t="s">
        <v>86</v>
      </c>
      <c r="F17" s="1713"/>
      <c r="G17" s="1713"/>
      <c r="H17" s="1713"/>
      <c r="I17" s="1714"/>
      <c r="J17" s="1710" t="s">
        <v>152</v>
      </c>
      <c r="K17" s="1714"/>
      <c r="L17" s="1743" t="s">
        <v>122</v>
      </c>
      <c r="M17" s="1743"/>
      <c r="N17" s="1710" t="s">
        <v>117</v>
      </c>
      <c r="O17" s="1714"/>
    </row>
    <row r="18" spans="1:15" ht="18.5" customHeight="1">
      <c r="A18" s="1706"/>
      <c r="B18" s="1707"/>
      <c r="C18" s="1735"/>
      <c r="D18" s="965"/>
      <c r="E18" s="952" t="s">
        <v>57</v>
      </c>
      <c r="F18" s="1322" t="s">
        <v>109</v>
      </c>
      <c r="G18" s="952" t="s">
        <v>110</v>
      </c>
      <c r="H18" s="1322" t="s">
        <v>111</v>
      </c>
      <c r="I18" s="952" t="s">
        <v>112</v>
      </c>
      <c r="J18" s="1324" t="s">
        <v>135</v>
      </c>
      <c r="K18" s="1335" t="s">
        <v>117</v>
      </c>
      <c r="L18" s="1323" t="s">
        <v>135</v>
      </c>
      <c r="M18" s="1335" t="s">
        <v>117</v>
      </c>
      <c r="N18" s="1301" t="s">
        <v>150</v>
      </c>
      <c r="O18" s="952" t="s">
        <v>85</v>
      </c>
    </row>
    <row r="19" spans="1:15" hidden="1">
      <c r="A19" s="977"/>
      <c r="B19" s="954" t="s">
        <v>945</v>
      </c>
      <c r="C19" s="1129">
        <f>'7住宅所有'!D5</f>
        <v>1123650</v>
      </c>
      <c r="D19" s="969">
        <f>'7住宅所有'!E5</f>
        <v>569250</v>
      </c>
      <c r="E19" s="969" t="str">
        <f>'7住宅所有'!F5</f>
        <v>・・・</v>
      </c>
      <c r="F19" s="968">
        <f>'7住宅所有'!G5</f>
        <v>70140</v>
      </c>
      <c r="G19" s="969" t="str">
        <f>'7住宅所有'!H5</f>
        <v>・・・</v>
      </c>
      <c r="H19" s="968">
        <f>'7住宅所有'!I5</f>
        <v>394110</v>
      </c>
      <c r="I19" s="969">
        <f>'7住宅所有'!J5</f>
        <v>90160</v>
      </c>
      <c r="J19" s="1131">
        <f>'7住宅所有'!K5</f>
        <v>0</v>
      </c>
      <c r="K19" s="969">
        <f>'7住宅所有'!L5</f>
        <v>0</v>
      </c>
      <c r="L19" s="968">
        <f>'7住宅所有'!M5</f>
        <v>0</v>
      </c>
      <c r="M19" s="969">
        <f>'7住宅所有'!N5</f>
        <v>0</v>
      </c>
      <c r="N19" s="1131">
        <f>'7住宅所有'!O5</f>
        <v>24197900</v>
      </c>
      <c r="O19" s="969">
        <f>'7住宅所有'!P5</f>
        <v>14594200</v>
      </c>
    </row>
    <row r="20" spans="1:15" hidden="1">
      <c r="A20" s="977"/>
      <c r="B20" s="954" t="s">
        <v>947</v>
      </c>
      <c r="C20" s="971">
        <f>'7住宅所有'!D6</f>
        <v>1299900</v>
      </c>
      <c r="D20" s="967">
        <f>'7住宅所有'!E6</f>
        <v>678400</v>
      </c>
      <c r="E20" s="969">
        <f>'7住宅所有'!F6</f>
        <v>621700</v>
      </c>
      <c r="F20" s="971">
        <f>'7住宅所有'!G6</f>
        <v>95000</v>
      </c>
      <c r="G20" s="969" t="str">
        <f>'7住宅所有'!H6</f>
        <v>＊</v>
      </c>
      <c r="H20" s="971">
        <f>'7住宅所有'!I6</f>
        <v>436400</v>
      </c>
      <c r="I20" s="967">
        <f>'7住宅所有'!J6</f>
        <v>90300</v>
      </c>
      <c r="J20" s="1130">
        <f>'7住宅所有'!K6</f>
        <v>52.188629894607274</v>
      </c>
      <c r="K20" s="972">
        <f>'7住宅所有'!L6</f>
        <v>59.194236090565781</v>
      </c>
      <c r="L20" s="1068">
        <f>'7住宅所有'!M6</f>
        <v>33.571813216401267</v>
      </c>
      <c r="M20" s="972">
        <f>'7住宅所有'!N6</f>
        <v>0</v>
      </c>
      <c r="N20" s="1129">
        <f>'7住宅所有'!O6</f>
        <v>28730500</v>
      </c>
      <c r="O20" s="967">
        <f>'7住宅所有'!P6</f>
        <v>17006800</v>
      </c>
    </row>
    <row r="21" spans="1:15" hidden="1">
      <c r="A21" s="977"/>
      <c r="B21" s="954" t="s">
        <v>946</v>
      </c>
      <c r="C21" s="1129">
        <f>'7住宅所有'!D7</f>
        <v>1440700</v>
      </c>
      <c r="D21" s="967">
        <f>'7住宅所有'!E7</f>
        <v>802900</v>
      </c>
      <c r="E21" s="967">
        <f>'7住宅所有'!F7</f>
        <v>636800</v>
      </c>
      <c r="F21" s="971">
        <f>'7住宅所有'!G7</f>
        <v>90400</v>
      </c>
      <c r="G21" s="967">
        <f>'7住宅所有'!H7</f>
        <v>34800</v>
      </c>
      <c r="H21" s="971">
        <f>'7住宅所有'!I7</f>
        <v>419900</v>
      </c>
      <c r="I21" s="967">
        <f>'7住宅所有'!J7</f>
        <v>91700</v>
      </c>
      <c r="J21" s="1130">
        <f>'7住宅所有'!K7</f>
        <v>55.729853543416397</v>
      </c>
      <c r="K21" s="972">
        <f>'7住宅所有'!L7</f>
        <v>60.357827436336351</v>
      </c>
      <c r="L21" s="1068">
        <f>'7住宅所有'!M7</f>
        <v>29.145554244464495</v>
      </c>
      <c r="M21" s="972">
        <f>'7住宅所有'!N7</f>
        <v>26.1</v>
      </c>
      <c r="N21" s="1129">
        <f>'7住宅所有'!O7</f>
        <v>32188700</v>
      </c>
      <c r="O21" s="967">
        <f>'7住宅所有'!P7</f>
        <v>19428400</v>
      </c>
    </row>
    <row r="22" spans="1:15" ht="14" customHeight="1">
      <c r="A22" s="1045" t="s">
        <v>95</v>
      </c>
      <c r="B22" s="1066" t="s">
        <v>961</v>
      </c>
      <c r="C22" s="1128">
        <f>'7住宅所有'!D8</f>
        <v>1527400</v>
      </c>
      <c r="D22" s="1041">
        <f>'7住宅所有'!E8</f>
        <v>909900</v>
      </c>
      <c r="E22" s="1041">
        <f>'7住宅所有'!F8</f>
        <v>615600</v>
      </c>
      <c r="F22" s="1074">
        <f>'7住宅所有'!G8</f>
        <v>100300</v>
      </c>
      <c r="G22" s="1041">
        <f>'7住宅所有'!H8</f>
        <v>42400</v>
      </c>
      <c r="H22" s="1074">
        <f>'7住宅所有'!I8</f>
        <v>391800</v>
      </c>
      <c r="I22" s="1041">
        <f>'7住宅所有'!J8</f>
        <v>81100</v>
      </c>
      <c r="J22" s="1135">
        <f>'7住宅所有'!K8</f>
        <v>59.571821395836068</v>
      </c>
      <c r="K22" s="1044">
        <f>'7住宅所有'!L8</f>
        <v>62.3826881240185</v>
      </c>
      <c r="L22" s="1075">
        <f>'7住宅所有'!M8</f>
        <v>25.651433809087337</v>
      </c>
      <c r="M22" s="1044">
        <f>'7住宅所有'!N8</f>
        <v>24.454689526004898</v>
      </c>
      <c r="N22" s="1128">
        <f>'7住宅所有'!O8</f>
        <v>34704500</v>
      </c>
      <c r="O22" s="1041">
        <f>'7住宅所有'!P8</f>
        <v>21649600</v>
      </c>
    </row>
    <row r="23" spans="1:15" ht="14" customHeight="1">
      <c r="A23" s="977"/>
      <c r="B23" s="1078" t="s">
        <v>962</v>
      </c>
      <c r="C23" s="1129">
        <f>'7住宅所有'!D9</f>
        <v>1632300</v>
      </c>
      <c r="D23" s="967">
        <f>'7住宅所有'!E9</f>
        <v>983100</v>
      </c>
      <c r="E23" s="967">
        <f>'7住宅所有'!F9</f>
        <v>624000</v>
      </c>
      <c r="F23" s="971">
        <f>'7住宅所有'!G9</f>
        <v>112600</v>
      </c>
      <c r="G23" s="967">
        <f>'7住宅所有'!H9</f>
        <v>47100</v>
      </c>
      <c r="H23" s="971">
        <f>'7住宅所有'!I9</f>
        <v>401400</v>
      </c>
      <c r="I23" s="967">
        <f>'7住宅所有'!J9</f>
        <v>63000</v>
      </c>
      <c r="J23" s="1130">
        <f>'7住宅所有'!K9</f>
        <v>60.227899283219998</v>
      </c>
      <c r="K23" s="972">
        <f>'7住宅所有'!L9</f>
        <v>61.336847225860261</v>
      </c>
      <c r="L23" s="1068">
        <f>'7住宅所有'!M9</f>
        <v>24.591067818415731</v>
      </c>
      <c r="M23" s="972">
        <f>'7住宅所有'!N9</f>
        <v>25.835939379360116</v>
      </c>
      <c r="N23" s="1129">
        <f>'7住宅所有'!O9</f>
        <v>37413400</v>
      </c>
      <c r="O23" s="967">
        <f>'7住宅所有'!P9</f>
        <v>22948200</v>
      </c>
    </row>
    <row r="24" spans="1:15" ht="14" customHeight="1">
      <c r="A24" s="977"/>
      <c r="B24" s="1078" t="s">
        <v>963</v>
      </c>
      <c r="C24" s="1129">
        <f>'7住宅所有'!D10</f>
        <v>1780700</v>
      </c>
      <c r="D24" s="967">
        <f>'7住宅所有'!E10</f>
        <v>1064900</v>
      </c>
      <c r="E24" s="967">
        <f>'7住宅所有'!F10</f>
        <v>699500</v>
      </c>
      <c r="F24" s="971">
        <f>'7住宅所有'!G10</f>
        <v>109000</v>
      </c>
      <c r="G24" s="967">
        <f>'7住宅所有'!H10</f>
        <v>57000</v>
      </c>
      <c r="H24" s="971">
        <f>'7住宅所有'!I10</f>
        <v>446600</v>
      </c>
      <c r="I24" s="967">
        <f>'7住宅所有'!J10</f>
        <v>86900</v>
      </c>
      <c r="J24" s="1130">
        <f>'7住宅所有'!K10</f>
        <v>59.802324928398946</v>
      </c>
      <c r="K24" s="972">
        <f>'7住宅所有'!L10</f>
        <v>59.784712054211951</v>
      </c>
      <c r="L24" s="1068">
        <f>'7住宅所有'!M10</f>
        <v>25.080024709383952</v>
      </c>
      <c r="M24" s="972">
        <f>'7住宅所有'!N10</f>
        <v>26.394918205675321</v>
      </c>
      <c r="N24" s="1129">
        <f>'7住宅所有'!O10</f>
        <v>40773300</v>
      </c>
      <c r="O24" s="967">
        <f>'7住宅所有'!P10</f>
        <v>24376200</v>
      </c>
    </row>
    <row r="25" spans="1:15" ht="14" customHeight="1">
      <c r="A25" s="977"/>
      <c r="B25" s="1078" t="s">
        <v>949</v>
      </c>
      <c r="C25" s="1129">
        <f>'7住宅所有'!D11</f>
        <v>1889600</v>
      </c>
      <c r="D25" s="967">
        <f>'7住宅所有'!E11</f>
        <v>1151700</v>
      </c>
      <c r="E25" s="967">
        <f>'7住宅所有'!F11</f>
        <v>709400</v>
      </c>
      <c r="F25" s="971">
        <f>'7住宅所有'!G11</f>
        <v>135800</v>
      </c>
      <c r="G25" s="967">
        <f>'7住宅所有'!H11</f>
        <v>55100</v>
      </c>
      <c r="H25" s="971">
        <f>'7住宅所有'!I11</f>
        <v>445200</v>
      </c>
      <c r="I25" s="967">
        <f>'7住宅所有'!J11</f>
        <v>73300</v>
      </c>
      <c r="J25" s="1130">
        <f>'7住宅所有'!K11</f>
        <v>60.94940728196444</v>
      </c>
      <c r="K25" s="972">
        <f>'7住宅所有'!L11</f>
        <v>60.260779880743407</v>
      </c>
      <c r="L25" s="1068">
        <f>'7住宅所有'!M11</f>
        <v>23.560541913632516</v>
      </c>
      <c r="M25" s="972">
        <f>'7住宅所有'!N11</f>
        <v>27.434998406265652</v>
      </c>
      <c r="N25" s="1129">
        <f>'7住宅所有'!O11</f>
        <v>43922100</v>
      </c>
      <c r="O25" s="967">
        <f>'7住宅所有'!P11</f>
        <v>26467800</v>
      </c>
    </row>
    <row r="26" spans="1:15" ht="14" customHeight="1">
      <c r="A26" s="977"/>
      <c r="B26" s="1078" t="s">
        <v>942</v>
      </c>
      <c r="C26" s="1129">
        <f>'7住宅所有'!D12</f>
        <v>2052000</v>
      </c>
      <c r="D26" s="967">
        <f>'7住宅所有'!E12</f>
        <v>1301700</v>
      </c>
      <c r="E26" s="967">
        <f>'7住宅所有'!F12</f>
        <v>723500</v>
      </c>
      <c r="F26" s="971">
        <f>'7住宅所有'!G12</f>
        <v>134200</v>
      </c>
      <c r="G26" s="967">
        <f>'7住宅所有'!H12</f>
        <v>60600</v>
      </c>
      <c r="H26" s="971">
        <f>'7住宅所有'!I12</f>
        <v>467300</v>
      </c>
      <c r="I26" s="967">
        <f>'7住宅所有'!J12</f>
        <v>61400</v>
      </c>
      <c r="J26" s="1130">
        <f>'7住宅所有'!K12</f>
        <v>63.435672514619881</v>
      </c>
      <c r="K26" s="972">
        <f>'7住宅所有'!L12</f>
        <v>61.169709941126136</v>
      </c>
      <c r="L26" s="1068">
        <f>'7住宅所有'!M12</f>
        <v>22.7729044834308</v>
      </c>
      <c r="M26" s="972">
        <f>'7住宅所有'!N12</f>
        <v>26.803661737404777</v>
      </c>
      <c r="N26" s="1129">
        <f>'7住宅所有'!O12</f>
        <v>46862900</v>
      </c>
      <c r="O26" s="967">
        <f>'7住宅所有'!P12</f>
        <v>28665900</v>
      </c>
    </row>
    <row r="27" spans="1:15" ht="14" customHeight="1">
      <c r="A27" s="977"/>
      <c r="B27" s="1078" t="s">
        <v>964</v>
      </c>
      <c r="C27" s="1129">
        <f>'7住宅所有'!D13</f>
        <v>2169400</v>
      </c>
      <c r="D27" s="967">
        <f>'7住宅所有'!E13</f>
        <v>1379000</v>
      </c>
      <c r="E27" s="967">
        <f>'7住宅所有'!F13</f>
        <v>723400</v>
      </c>
      <c r="F27" s="971">
        <f>'7住宅所有'!G13</f>
        <v>134100</v>
      </c>
      <c r="G27" s="967">
        <f>'7住宅所有'!H13</f>
        <v>55800</v>
      </c>
      <c r="H27" s="971">
        <f>'7住宅所有'!I13</f>
        <v>484000</v>
      </c>
      <c r="I27" s="967">
        <f>'7住宅所有'!J13</f>
        <v>49500</v>
      </c>
      <c r="J27" s="1130">
        <f>'7住宅所有'!K13</f>
        <v>63.565962939061492</v>
      </c>
      <c r="K27" s="972">
        <f>'7住宅所有'!L13</f>
        <v>61.123264305429828</v>
      </c>
      <c r="L27" s="1068">
        <f>'7住宅所有'!M13</f>
        <v>22.310316216465381</v>
      </c>
      <c r="M27" s="972">
        <f>'7住宅所有'!N13</f>
        <v>26.9</v>
      </c>
      <c r="N27" s="1129">
        <f>'7住宅所有'!O13</f>
        <v>49598300</v>
      </c>
      <c r="O27" s="967">
        <f>'7住宅所有'!P13</f>
        <v>30316100</v>
      </c>
    </row>
    <row r="28" spans="1:15" ht="14" customHeight="1">
      <c r="A28" s="977"/>
      <c r="B28" s="1078" t="s">
        <v>965</v>
      </c>
      <c r="C28" s="1153">
        <f>'7住宅所有'!D14</f>
        <v>2368200</v>
      </c>
      <c r="D28" s="967">
        <f>'7住宅所有'!E14</f>
        <v>1506700</v>
      </c>
      <c r="E28" s="967">
        <f>'7住宅所有'!F14</f>
        <v>765600</v>
      </c>
      <c r="F28" s="971">
        <f>'7住宅所有'!G14</f>
        <v>130800</v>
      </c>
      <c r="G28" s="967">
        <f>'7住宅所有'!H14</f>
        <v>56700</v>
      </c>
      <c r="H28" s="971">
        <f>'7住宅所有'!I14</f>
        <v>531900</v>
      </c>
      <c r="I28" s="967">
        <f>'7住宅所有'!J14</f>
        <v>46100</v>
      </c>
      <c r="J28" s="1130">
        <f>'7住宅所有'!K14</f>
        <v>63.622160290516007</v>
      </c>
      <c r="K28" s="972">
        <f>'7住宅所有'!L14</f>
        <v>61.872454600240289</v>
      </c>
      <c r="L28" s="1068">
        <f>'7住宅所有'!M14</f>
        <v>22.460096275652393</v>
      </c>
      <c r="M28" s="972">
        <f>'7住宅所有'!N14</f>
        <v>27.9</v>
      </c>
      <c r="N28" s="1129">
        <f>'7住宅所有'!O14</f>
        <v>52103800</v>
      </c>
      <c r="O28" s="967">
        <f>'7住宅所有'!P14</f>
        <v>32237900</v>
      </c>
    </row>
    <row r="29" spans="1:15" ht="14" customHeight="1">
      <c r="A29" s="977"/>
      <c r="B29" s="1078" t="s">
        <v>966</v>
      </c>
      <c r="C29" s="1129">
        <f>'7住宅所有'!D15</f>
        <v>2308700</v>
      </c>
      <c r="D29" s="967">
        <f>'7住宅所有'!E15</f>
        <v>1495900</v>
      </c>
      <c r="E29" s="967">
        <f>'7住宅所有'!F15</f>
        <v>755700</v>
      </c>
      <c r="F29" s="971">
        <f>'7住宅所有'!G15</f>
        <v>114700</v>
      </c>
      <c r="G29" s="967">
        <f>'7住宅所有'!H15</f>
        <v>45700</v>
      </c>
      <c r="H29" s="971">
        <f>'7住宅所有'!I15</f>
        <v>554600</v>
      </c>
      <c r="I29" s="967">
        <f>'7住宅所有'!J15</f>
        <v>40700</v>
      </c>
      <c r="J29" s="1130">
        <f>'7住宅所有'!K15</f>
        <v>64.794039935894659</v>
      </c>
      <c r="K29" s="972">
        <f>'7住宅所有'!L15</f>
        <v>61.17822378642316</v>
      </c>
      <c r="L29" s="1068">
        <f>'7住宅所有'!M15</f>
        <v>24.022176982717546</v>
      </c>
      <c r="M29" s="972">
        <f>'7住宅所有'!N15</f>
        <v>28.9</v>
      </c>
      <c r="N29" s="1129">
        <f>'7住宅所有'!O15</f>
        <v>53616300</v>
      </c>
      <c r="O29" s="967">
        <f>'7住宅所有'!P15</f>
        <v>32801500</v>
      </c>
    </row>
    <row r="30" spans="1:15" ht="14" customHeight="1">
      <c r="A30" s="977"/>
      <c r="B30" s="1079" t="s">
        <v>943</v>
      </c>
      <c r="C30" s="1058">
        <f>'7住宅所有'!D16</f>
        <v>2397400</v>
      </c>
      <c r="D30" s="973">
        <f>'7住宅所有'!E16</f>
        <v>1545000</v>
      </c>
      <c r="E30" s="973">
        <f>'7住宅所有'!F16</f>
        <v>759900</v>
      </c>
      <c r="F30" s="996">
        <f>'7住宅所有'!G16</f>
        <v>104400</v>
      </c>
      <c r="G30" s="973">
        <f>'7住宅所有'!H16</f>
        <v>46000</v>
      </c>
      <c r="H30" s="996">
        <f>'7住宅所有'!I16</f>
        <v>559200</v>
      </c>
      <c r="I30" s="973">
        <f>'7住宅所有'!J16</f>
        <v>50300</v>
      </c>
      <c r="J30" s="1187">
        <f>'7住宅所有'!K16</f>
        <v>64.444815216484528</v>
      </c>
      <c r="K30" s="974">
        <f>'7住宅所有'!L16</f>
        <v>60.856013653103389</v>
      </c>
      <c r="L30" s="1081">
        <f>'7住宅所有'!M16</f>
        <v>23.325269041461581</v>
      </c>
      <c r="M30" s="974">
        <f>'7住宅所有'!N16</f>
        <v>29.9</v>
      </c>
      <c r="N30" s="1058">
        <f>'7住宅所有'!O16</f>
        <v>55665000</v>
      </c>
      <c r="O30" s="973">
        <f>'7住宅所有'!P16</f>
        <v>33875500</v>
      </c>
    </row>
    <row r="31" spans="1:15" ht="14" hidden="1" customHeight="1">
      <c r="A31" s="977"/>
      <c r="B31" s="1066" t="s">
        <v>947</v>
      </c>
      <c r="C31" s="1135">
        <f>C20/$C20*100</f>
        <v>100</v>
      </c>
      <c r="D31" s="1044">
        <f>IF(D20=0,"",D20/$C20*100)</f>
        <v>52.188629894607274</v>
      </c>
      <c r="E31" s="1093" t="s">
        <v>107</v>
      </c>
      <c r="F31" s="1075">
        <f>IF(F20=0,"",F20/$C20*100)</f>
        <v>7.3082544811139325</v>
      </c>
      <c r="G31" s="1093" t="s">
        <v>131</v>
      </c>
      <c r="H31" s="1075">
        <f t="shared" ref="H31:I34" si="0">IF(H20=0,"",H20/$C20*100)</f>
        <v>33.571813216401267</v>
      </c>
      <c r="I31" s="1044">
        <f t="shared" si="0"/>
        <v>6.9466882067851374</v>
      </c>
      <c r="J31" s="1189"/>
      <c r="K31" s="1190"/>
      <c r="L31" s="1186"/>
      <c r="M31" s="1186"/>
      <c r="N31" s="1135">
        <f t="shared" ref="N31:O41" si="1">IF(N20=0,"",N20/$N20*100)</f>
        <v>100</v>
      </c>
      <c r="O31" s="1044">
        <f t="shared" si="1"/>
        <v>59.194236090565781</v>
      </c>
    </row>
    <row r="32" spans="1:15" ht="14" customHeight="1">
      <c r="A32" s="1045" t="s">
        <v>36</v>
      </c>
      <c r="B32" s="1078" t="s">
        <v>946</v>
      </c>
      <c r="C32" s="1130">
        <f>IF(C21=0,"",C21/$C21*100)</f>
        <v>100</v>
      </c>
      <c r="D32" s="972">
        <f>IF(D21=0,"",D21/$C21*100)</f>
        <v>55.729853543416397</v>
      </c>
      <c r="E32" s="972">
        <f>IF(E21=0,"",E21/$C21*100)</f>
        <v>44.200735753453181</v>
      </c>
      <c r="F32" s="1068">
        <f>IF(F21=0,"",F21/$C21*100)</f>
        <v>6.2747275629902139</v>
      </c>
      <c r="G32" s="972">
        <f>IF(G21=0,"",G21/$C21*100)</f>
        <v>2.4154924689387105</v>
      </c>
      <c r="H32" s="1068">
        <f t="shared" si="0"/>
        <v>29.145554244464495</v>
      </c>
      <c r="I32" s="972">
        <f t="shared" si="0"/>
        <v>6.3649614770597625</v>
      </c>
      <c r="J32" s="1191"/>
      <c r="K32" s="1192"/>
      <c r="L32" s="1179"/>
      <c r="M32" s="1179"/>
      <c r="N32" s="1130">
        <f t="shared" si="1"/>
        <v>100</v>
      </c>
      <c r="O32" s="972">
        <f t="shared" si="1"/>
        <v>60.357827436336351</v>
      </c>
    </row>
    <row r="33" spans="1:15" ht="14" customHeight="1">
      <c r="A33" s="977"/>
      <c r="B33" s="1078" t="s">
        <v>961</v>
      </c>
      <c r="C33" s="1130">
        <f>IF(C22=0,"",C22/$C22*100)</f>
        <v>100</v>
      </c>
      <c r="D33" s="972">
        <f>IF(D22=0,"",D22/$C22*100)</f>
        <v>59.571821395836068</v>
      </c>
      <c r="E33" s="972">
        <f>IF(E22=0,"",E22/$C22*100)</f>
        <v>40.303784208458822</v>
      </c>
      <c r="F33" s="1068">
        <f>IF(F22=0,"",F22/$C22*100)</f>
        <v>6.566714678538693</v>
      </c>
      <c r="G33" s="972">
        <f>IF(G22=0,"",G22/$C22*100)</f>
        <v>2.7759591462616209</v>
      </c>
      <c r="H33" s="1068">
        <f t="shared" si="0"/>
        <v>25.651433809087337</v>
      </c>
      <c r="I33" s="972">
        <f t="shared" si="0"/>
        <v>5.3096765745711672</v>
      </c>
      <c r="J33" s="1191"/>
      <c r="K33" s="1192"/>
      <c r="L33" s="1179"/>
      <c r="M33" s="1179"/>
      <c r="N33" s="1130">
        <f t="shared" si="1"/>
        <v>100</v>
      </c>
      <c r="O33" s="972">
        <f t="shared" si="1"/>
        <v>62.3826881240185</v>
      </c>
    </row>
    <row r="34" spans="1:15" ht="14" customHeight="1">
      <c r="A34" s="977"/>
      <c r="B34" s="1078" t="s">
        <v>962</v>
      </c>
      <c r="C34" s="1130">
        <f>IF(C23=0,"",C23/$C23*100)</f>
        <v>100</v>
      </c>
      <c r="D34" s="972">
        <f>IF(D23=0,"",D23/$C23*100)</f>
        <v>60.227899283219998</v>
      </c>
      <c r="E34" s="972">
        <f>IF(E23=0,"",E23/$C23*100)</f>
        <v>38.228266862709063</v>
      </c>
      <c r="F34" s="1068">
        <f>IF(F23=0,"",F23/$C23*100)</f>
        <v>6.8982417447773088</v>
      </c>
      <c r="G34" s="972">
        <f>IF(G23=0,"",G23/$C23*100)</f>
        <v>2.8854989891564049</v>
      </c>
      <c r="H34" s="1068">
        <f t="shared" si="0"/>
        <v>24.591067818415731</v>
      </c>
      <c r="I34" s="972">
        <f t="shared" si="0"/>
        <v>3.8595846351773573</v>
      </c>
      <c r="J34" s="1191"/>
      <c r="K34" s="1192"/>
      <c r="L34" s="1179"/>
      <c r="M34" s="1179"/>
      <c r="N34" s="1130">
        <f t="shared" si="1"/>
        <v>100</v>
      </c>
      <c r="O34" s="972">
        <f t="shared" si="1"/>
        <v>61.336847225860261</v>
      </c>
    </row>
    <row r="35" spans="1:15" ht="14" customHeight="1">
      <c r="A35" s="977"/>
      <c r="B35" s="1078" t="s">
        <v>963</v>
      </c>
      <c r="C35" s="1130">
        <f t="shared" ref="C35:I41" si="2">C24/$C24*100</f>
        <v>100</v>
      </c>
      <c r="D35" s="972">
        <f t="shared" si="2"/>
        <v>59.802324928398946</v>
      </c>
      <c r="E35" s="972">
        <f t="shared" si="2"/>
        <v>39.282304711630253</v>
      </c>
      <c r="F35" s="1068">
        <f t="shared" si="2"/>
        <v>6.1211882967372375</v>
      </c>
      <c r="G35" s="972">
        <f t="shared" si="2"/>
        <v>3.2009883753580057</v>
      </c>
      <c r="H35" s="1068">
        <f t="shared" si="2"/>
        <v>25.080024709383952</v>
      </c>
      <c r="I35" s="972">
        <f t="shared" si="2"/>
        <v>4.8801033301510639</v>
      </c>
      <c r="J35" s="1191"/>
      <c r="K35" s="1192"/>
      <c r="L35" s="1179"/>
      <c r="M35" s="1179"/>
      <c r="N35" s="1130">
        <f t="shared" si="1"/>
        <v>100</v>
      </c>
      <c r="O35" s="972">
        <f t="shared" si="1"/>
        <v>59.784712054211951</v>
      </c>
    </row>
    <row r="36" spans="1:15" ht="14" customHeight="1">
      <c r="A36" s="977"/>
      <c r="B36" s="1078" t="s">
        <v>949</v>
      </c>
      <c r="C36" s="1130">
        <f t="shared" si="2"/>
        <v>100</v>
      </c>
      <c r="D36" s="972">
        <f t="shared" si="2"/>
        <v>60.94940728196444</v>
      </c>
      <c r="E36" s="972">
        <f t="shared" si="2"/>
        <v>37.542337002540222</v>
      </c>
      <c r="F36" s="1068">
        <f t="shared" si="2"/>
        <v>7.1867061812023705</v>
      </c>
      <c r="G36" s="972">
        <f t="shared" si="2"/>
        <v>2.9159610499576627</v>
      </c>
      <c r="H36" s="1068">
        <f t="shared" si="2"/>
        <v>23.560541913632516</v>
      </c>
      <c r="I36" s="972">
        <f t="shared" si="2"/>
        <v>3.8791278577476715</v>
      </c>
      <c r="J36" s="1191"/>
      <c r="K36" s="1192"/>
      <c r="L36" s="1179"/>
      <c r="M36" s="1179"/>
      <c r="N36" s="1130">
        <f t="shared" si="1"/>
        <v>100</v>
      </c>
      <c r="O36" s="972">
        <f t="shared" si="1"/>
        <v>60.260779880743407</v>
      </c>
    </row>
    <row r="37" spans="1:15" ht="14" customHeight="1">
      <c r="A37" s="977"/>
      <c r="B37" s="1078" t="s">
        <v>942</v>
      </c>
      <c r="C37" s="1130">
        <f t="shared" si="2"/>
        <v>100</v>
      </c>
      <c r="D37" s="972">
        <f t="shared" si="2"/>
        <v>63.435672514619881</v>
      </c>
      <c r="E37" s="972">
        <f t="shared" si="2"/>
        <v>35.258284600389864</v>
      </c>
      <c r="F37" s="1068">
        <f t="shared" si="2"/>
        <v>6.5399610136452235</v>
      </c>
      <c r="G37" s="972">
        <f t="shared" si="2"/>
        <v>2.9532163742690059</v>
      </c>
      <c r="H37" s="1068">
        <f t="shared" si="2"/>
        <v>22.7729044834308</v>
      </c>
      <c r="I37" s="972">
        <f t="shared" si="2"/>
        <v>2.9922027290448341</v>
      </c>
      <c r="J37" s="1191"/>
      <c r="K37" s="1192"/>
      <c r="L37" s="1179"/>
      <c r="M37" s="1179"/>
      <c r="N37" s="1130">
        <f t="shared" si="1"/>
        <v>100</v>
      </c>
      <c r="O37" s="972">
        <f t="shared" si="1"/>
        <v>61.169709941126136</v>
      </c>
    </row>
    <row r="38" spans="1:15" ht="14" customHeight="1">
      <c r="A38" s="977"/>
      <c r="B38" s="1078" t="s">
        <v>964</v>
      </c>
      <c r="C38" s="1130">
        <f t="shared" si="2"/>
        <v>100</v>
      </c>
      <c r="D38" s="972">
        <f t="shared" si="2"/>
        <v>63.565962939061492</v>
      </c>
      <c r="E38" s="972">
        <f t="shared" si="2"/>
        <v>33.345625518576568</v>
      </c>
      <c r="F38" s="1068">
        <f t="shared" si="2"/>
        <v>6.1814326541900986</v>
      </c>
      <c r="G38" s="972">
        <f t="shared" si="2"/>
        <v>2.5721397621462154</v>
      </c>
      <c r="H38" s="1068">
        <f t="shared" si="2"/>
        <v>22.310316216465381</v>
      </c>
      <c r="I38" s="972">
        <f t="shared" si="2"/>
        <v>2.2817368857748686</v>
      </c>
      <c r="J38" s="1191"/>
      <c r="K38" s="1192"/>
      <c r="L38" s="1179"/>
      <c r="M38" s="1179"/>
      <c r="N38" s="1130">
        <f t="shared" si="1"/>
        <v>100</v>
      </c>
      <c r="O38" s="972">
        <f t="shared" si="1"/>
        <v>61.123264305429828</v>
      </c>
    </row>
    <row r="39" spans="1:15" ht="14" customHeight="1">
      <c r="A39" s="977"/>
      <c r="B39" s="1078" t="s">
        <v>965</v>
      </c>
      <c r="C39" s="1130">
        <f t="shared" si="2"/>
        <v>100</v>
      </c>
      <c r="D39" s="972">
        <f t="shared" si="2"/>
        <v>63.622160290516007</v>
      </c>
      <c r="E39" s="972">
        <f t="shared" si="2"/>
        <v>32.328350646060301</v>
      </c>
      <c r="F39" s="1068">
        <f t="shared" si="2"/>
        <v>5.5231821636686096</v>
      </c>
      <c r="G39" s="972">
        <f t="shared" si="2"/>
        <v>2.3942234608563466</v>
      </c>
      <c r="H39" s="1068">
        <f t="shared" si="2"/>
        <v>22.460096275652393</v>
      </c>
      <c r="I39" s="972">
        <f t="shared" si="2"/>
        <v>1.946626129549869</v>
      </c>
      <c r="J39" s="1191"/>
      <c r="K39" s="1192"/>
      <c r="L39" s="1179"/>
      <c r="M39" s="1179"/>
      <c r="N39" s="1130">
        <f t="shared" si="1"/>
        <v>100</v>
      </c>
      <c r="O39" s="972">
        <f t="shared" si="1"/>
        <v>61.872454600240289</v>
      </c>
    </row>
    <row r="40" spans="1:15" ht="14" customHeight="1">
      <c r="A40" s="977"/>
      <c r="B40" s="1078" t="s">
        <v>966</v>
      </c>
      <c r="C40" s="1130">
        <f t="shared" si="2"/>
        <v>100</v>
      </c>
      <c r="D40" s="972">
        <f t="shared" si="2"/>
        <v>64.794039935894659</v>
      </c>
      <c r="E40" s="972">
        <f t="shared" si="2"/>
        <v>32.732706718066446</v>
      </c>
      <c r="F40" s="1068">
        <f t="shared" si="2"/>
        <v>4.9681639017628969</v>
      </c>
      <c r="G40" s="972">
        <f t="shared" si="2"/>
        <v>1.9794689652185213</v>
      </c>
      <c r="H40" s="1068">
        <f t="shared" si="2"/>
        <v>24.022176982717546</v>
      </c>
      <c r="I40" s="972">
        <f t="shared" si="2"/>
        <v>1.7628968683674795</v>
      </c>
      <c r="J40" s="1191"/>
      <c r="K40" s="1192"/>
      <c r="L40" s="1179"/>
      <c r="M40" s="1179"/>
      <c r="N40" s="1130">
        <f t="shared" si="1"/>
        <v>100</v>
      </c>
      <c r="O40" s="972">
        <f t="shared" si="1"/>
        <v>61.17822378642316</v>
      </c>
    </row>
    <row r="41" spans="1:15" ht="14" customHeight="1">
      <c r="A41" s="1046"/>
      <c r="B41" s="1079" t="s">
        <v>943</v>
      </c>
      <c r="C41" s="1187">
        <f t="shared" si="2"/>
        <v>100</v>
      </c>
      <c r="D41" s="974">
        <f t="shared" si="2"/>
        <v>64.444815216484528</v>
      </c>
      <c r="E41" s="974">
        <f t="shared" si="2"/>
        <v>31.696838241428217</v>
      </c>
      <c r="F41" s="1081">
        <f t="shared" si="2"/>
        <v>4.3547176107449737</v>
      </c>
      <c r="G41" s="974">
        <f t="shared" si="2"/>
        <v>1.9187453074163678</v>
      </c>
      <c r="H41" s="1081">
        <f t="shared" si="2"/>
        <v>23.325269041461581</v>
      </c>
      <c r="I41" s="974">
        <f t="shared" si="2"/>
        <v>2.0981062818052889</v>
      </c>
      <c r="J41" s="1193"/>
      <c r="K41" s="1194"/>
      <c r="L41" s="1188"/>
      <c r="M41" s="1188"/>
      <c r="N41" s="1187">
        <f t="shared" si="1"/>
        <v>100</v>
      </c>
      <c r="O41" s="974">
        <f t="shared" si="1"/>
        <v>60.856013653103389</v>
      </c>
    </row>
    <row r="42" spans="1:15" ht="14" hidden="1" customHeight="1">
      <c r="A42" s="977"/>
      <c r="B42" s="1078" t="s">
        <v>947</v>
      </c>
      <c r="C42" s="1183">
        <f t="shared" ref="C42:D52" si="3">+C20-C19</f>
        <v>176250</v>
      </c>
      <c r="D42" s="1139">
        <f t="shared" si="3"/>
        <v>109150</v>
      </c>
      <c r="E42" s="1113" t="s">
        <v>107</v>
      </c>
      <c r="F42" s="1113">
        <f t="shared" ref="F42:F52" si="4">+F20-F19</f>
        <v>24860</v>
      </c>
      <c r="G42" s="1113" t="s">
        <v>131</v>
      </c>
      <c r="H42" s="1113">
        <f t="shared" ref="H42:I52" si="5">+H20-H19</f>
        <v>42290</v>
      </c>
      <c r="I42" s="1113">
        <f t="shared" si="5"/>
        <v>140</v>
      </c>
      <c r="J42" s="1195"/>
      <c r="K42" s="1196"/>
      <c r="L42" s="1180"/>
      <c r="M42" s="1180"/>
      <c r="N42" s="1131">
        <f t="shared" ref="N42:O52" si="6">+N20-N19</f>
        <v>4532600</v>
      </c>
      <c r="O42" s="969">
        <f t="shared" si="6"/>
        <v>2412600</v>
      </c>
    </row>
    <row r="43" spans="1:15" ht="14" hidden="1" customHeight="1">
      <c r="A43" s="977"/>
      <c r="B43" s="1078" t="s">
        <v>946</v>
      </c>
      <c r="C43" s="1141">
        <f t="shared" si="3"/>
        <v>140800</v>
      </c>
      <c r="D43" s="1125">
        <f t="shared" si="3"/>
        <v>124500</v>
      </c>
      <c r="E43" s="1113" t="s">
        <v>107</v>
      </c>
      <c r="F43" s="1114">
        <f t="shared" si="4"/>
        <v>-4600</v>
      </c>
      <c r="G43" s="1113" t="s">
        <v>131</v>
      </c>
      <c r="H43" s="1114">
        <f t="shared" si="5"/>
        <v>-16500</v>
      </c>
      <c r="I43" s="1114">
        <f t="shared" si="5"/>
        <v>1400</v>
      </c>
      <c r="J43" s="1197"/>
      <c r="K43" s="1198"/>
      <c r="L43" s="1181"/>
      <c r="M43" s="1181"/>
      <c r="N43" s="1132">
        <f t="shared" si="6"/>
        <v>3458200</v>
      </c>
      <c r="O43" s="1124">
        <f t="shared" si="6"/>
        <v>2421600</v>
      </c>
    </row>
    <row r="44" spans="1:15" ht="14" hidden="1" customHeight="1">
      <c r="A44" s="977" t="s">
        <v>970</v>
      </c>
      <c r="B44" s="1078" t="s">
        <v>961</v>
      </c>
      <c r="C44" s="1141">
        <f t="shared" si="3"/>
        <v>86700</v>
      </c>
      <c r="D44" s="1125">
        <f t="shared" si="3"/>
        <v>107000</v>
      </c>
      <c r="E44" s="1114">
        <f t="shared" ref="E44:E52" si="7">+E22-E21</f>
        <v>-21200</v>
      </c>
      <c r="F44" s="1114">
        <f t="shared" si="4"/>
        <v>9900</v>
      </c>
      <c r="G44" s="1114">
        <f t="shared" ref="G44:G52" si="8">+G22-G21</f>
        <v>7600</v>
      </c>
      <c r="H44" s="1114">
        <f t="shared" si="5"/>
        <v>-28100</v>
      </c>
      <c r="I44" s="1114">
        <f t="shared" si="5"/>
        <v>-10600</v>
      </c>
      <c r="J44" s="1197"/>
      <c r="K44" s="1198"/>
      <c r="L44" s="1181"/>
      <c r="M44" s="1181"/>
      <c r="N44" s="1132">
        <f t="shared" si="6"/>
        <v>2515800</v>
      </c>
      <c r="O44" s="1124">
        <f t="shared" si="6"/>
        <v>2221200</v>
      </c>
    </row>
    <row r="45" spans="1:15" ht="14" hidden="1" customHeight="1">
      <c r="A45" s="977"/>
      <c r="B45" s="1078" t="s">
        <v>962</v>
      </c>
      <c r="C45" s="1141">
        <f t="shared" si="3"/>
        <v>104900</v>
      </c>
      <c r="D45" s="1125">
        <f t="shared" si="3"/>
        <v>73200</v>
      </c>
      <c r="E45" s="1114">
        <f t="shared" si="7"/>
        <v>8400</v>
      </c>
      <c r="F45" s="1114">
        <f t="shared" si="4"/>
        <v>12300</v>
      </c>
      <c r="G45" s="1114">
        <f t="shared" si="8"/>
        <v>4700</v>
      </c>
      <c r="H45" s="1114">
        <f t="shared" si="5"/>
        <v>9600</v>
      </c>
      <c r="I45" s="1114">
        <f t="shared" si="5"/>
        <v>-18100</v>
      </c>
      <c r="J45" s="1197"/>
      <c r="K45" s="1198"/>
      <c r="L45" s="1181"/>
      <c r="M45" s="1181"/>
      <c r="N45" s="1132">
        <f t="shared" si="6"/>
        <v>2708900</v>
      </c>
      <c r="O45" s="1124">
        <f t="shared" si="6"/>
        <v>1298600</v>
      </c>
    </row>
    <row r="46" spans="1:15" ht="14" hidden="1" customHeight="1">
      <c r="A46" s="977"/>
      <c r="B46" s="1078" t="s">
        <v>963</v>
      </c>
      <c r="C46" s="1141">
        <f t="shared" si="3"/>
        <v>148400</v>
      </c>
      <c r="D46" s="1125">
        <f t="shared" si="3"/>
        <v>81800</v>
      </c>
      <c r="E46" s="1114">
        <f t="shared" si="7"/>
        <v>75500</v>
      </c>
      <c r="F46" s="1114">
        <f t="shared" si="4"/>
        <v>-3600</v>
      </c>
      <c r="G46" s="1114">
        <f t="shared" si="8"/>
        <v>9900</v>
      </c>
      <c r="H46" s="1114">
        <f t="shared" si="5"/>
        <v>45200</v>
      </c>
      <c r="I46" s="1114">
        <f t="shared" si="5"/>
        <v>23900</v>
      </c>
      <c r="J46" s="1197"/>
      <c r="K46" s="1198"/>
      <c r="L46" s="1181"/>
      <c r="M46" s="1181"/>
      <c r="N46" s="1132">
        <f t="shared" si="6"/>
        <v>3359900</v>
      </c>
      <c r="O46" s="1124">
        <f t="shared" si="6"/>
        <v>1428000</v>
      </c>
    </row>
    <row r="47" spans="1:15" ht="14" hidden="1" customHeight="1">
      <c r="A47" s="977"/>
      <c r="B47" s="1078" t="s">
        <v>949</v>
      </c>
      <c r="C47" s="1141">
        <f t="shared" si="3"/>
        <v>108900</v>
      </c>
      <c r="D47" s="1125">
        <f t="shared" si="3"/>
        <v>86800</v>
      </c>
      <c r="E47" s="1114">
        <f t="shared" si="7"/>
        <v>9900</v>
      </c>
      <c r="F47" s="1114">
        <f t="shared" si="4"/>
        <v>26800</v>
      </c>
      <c r="G47" s="1114">
        <f t="shared" si="8"/>
        <v>-1900</v>
      </c>
      <c r="H47" s="1114">
        <f t="shared" si="5"/>
        <v>-1400</v>
      </c>
      <c r="I47" s="1114">
        <f t="shared" si="5"/>
        <v>-13600</v>
      </c>
      <c r="J47" s="1197"/>
      <c r="K47" s="1198"/>
      <c r="L47" s="1181"/>
      <c r="M47" s="1181"/>
      <c r="N47" s="1132">
        <f t="shared" si="6"/>
        <v>3148800</v>
      </c>
      <c r="O47" s="1124">
        <f t="shared" si="6"/>
        <v>2091600</v>
      </c>
    </row>
    <row r="48" spans="1:15" ht="14" hidden="1" customHeight="1">
      <c r="A48" s="977"/>
      <c r="B48" s="1078" t="s">
        <v>942</v>
      </c>
      <c r="C48" s="1141">
        <f t="shared" si="3"/>
        <v>162400</v>
      </c>
      <c r="D48" s="1125">
        <f t="shared" si="3"/>
        <v>150000</v>
      </c>
      <c r="E48" s="1114">
        <f t="shared" si="7"/>
        <v>14100</v>
      </c>
      <c r="F48" s="1114">
        <f t="shared" si="4"/>
        <v>-1600</v>
      </c>
      <c r="G48" s="1114">
        <f t="shared" si="8"/>
        <v>5500</v>
      </c>
      <c r="H48" s="1114">
        <f t="shared" si="5"/>
        <v>22100</v>
      </c>
      <c r="I48" s="1114">
        <f t="shared" si="5"/>
        <v>-11900</v>
      </c>
      <c r="J48" s="1197"/>
      <c r="K48" s="1198"/>
      <c r="L48" s="1181"/>
      <c r="M48" s="1181"/>
      <c r="N48" s="1132">
        <f t="shared" si="6"/>
        <v>2940800</v>
      </c>
      <c r="O48" s="1124">
        <f t="shared" si="6"/>
        <v>2198100</v>
      </c>
    </row>
    <row r="49" spans="1:15" ht="14" hidden="1" customHeight="1">
      <c r="A49" s="977"/>
      <c r="B49" s="1078" t="s">
        <v>964</v>
      </c>
      <c r="C49" s="1141">
        <f t="shared" si="3"/>
        <v>117400</v>
      </c>
      <c r="D49" s="1125">
        <f t="shared" si="3"/>
        <v>77300</v>
      </c>
      <c r="E49" s="1114">
        <f t="shared" si="7"/>
        <v>-100</v>
      </c>
      <c r="F49" s="1114">
        <f t="shared" si="4"/>
        <v>-100</v>
      </c>
      <c r="G49" s="1114">
        <f t="shared" si="8"/>
        <v>-4800</v>
      </c>
      <c r="H49" s="1114">
        <f t="shared" si="5"/>
        <v>16700</v>
      </c>
      <c r="I49" s="1114">
        <f t="shared" si="5"/>
        <v>-11900</v>
      </c>
      <c r="J49" s="1197"/>
      <c r="K49" s="1198"/>
      <c r="L49" s="1181"/>
      <c r="M49" s="1181"/>
      <c r="N49" s="1132">
        <f t="shared" si="6"/>
        <v>2735400</v>
      </c>
      <c r="O49" s="1124">
        <f t="shared" si="6"/>
        <v>1650200</v>
      </c>
    </row>
    <row r="50" spans="1:15" ht="14" hidden="1" customHeight="1">
      <c r="A50" s="977"/>
      <c r="B50" s="1078" t="s">
        <v>965</v>
      </c>
      <c r="C50" s="1141">
        <f t="shared" si="3"/>
        <v>198800</v>
      </c>
      <c r="D50" s="1125">
        <f t="shared" si="3"/>
        <v>127700</v>
      </c>
      <c r="E50" s="1114">
        <f t="shared" si="7"/>
        <v>42200</v>
      </c>
      <c r="F50" s="1114">
        <f t="shared" si="4"/>
        <v>-3300</v>
      </c>
      <c r="G50" s="1114">
        <f t="shared" si="8"/>
        <v>900</v>
      </c>
      <c r="H50" s="1114">
        <f t="shared" si="5"/>
        <v>47900</v>
      </c>
      <c r="I50" s="1114">
        <f t="shared" si="5"/>
        <v>-3400</v>
      </c>
      <c r="J50" s="1197"/>
      <c r="K50" s="1198"/>
      <c r="L50" s="1181"/>
      <c r="M50" s="1181"/>
      <c r="N50" s="1132">
        <f t="shared" si="6"/>
        <v>2505500</v>
      </c>
      <c r="O50" s="1124">
        <f t="shared" si="6"/>
        <v>1921800</v>
      </c>
    </row>
    <row r="51" spans="1:15" ht="14" hidden="1" customHeight="1">
      <c r="A51" s="977"/>
      <c r="B51" s="1078" t="s">
        <v>966</v>
      </c>
      <c r="C51" s="1141">
        <f t="shared" si="3"/>
        <v>-59500</v>
      </c>
      <c r="D51" s="1125">
        <f t="shared" si="3"/>
        <v>-10800</v>
      </c>
      <c r="E51" s="1114">
        <f t="shared" si="7"/>
        <v>-9900</v>
      </c>
      <c r="F51" s="1114">
        <f t="shared" si="4"/>
        <v>-16100</v>
      </c>
      <c r="G51" s="1114">
        <f t="shared" si="8"/>
        <v>-11000</v>
      </c>
      <c r="H51" s="1114">
        <f t="shared" si="5"/>
        <v>22700</v>
      </c>
      <c r="I51" s="1114">
        <f t="shared" si="5"/>
        <v>-5400</v>
      </c>
      <c r="J51" s="1197"/>
      <c r="K51" s="1198"/>
      <c r="L51" s="1181"/>
      <c r="M51" s="1181"/>
      <c r="N51" s="1132">
        <f t="shared" si="6"/>
        <v>1512500</v>
      </c>
      <c r="O51" s="1124">
        <f t="shared" si="6"/>
        <v>563600</v>
      </c>
    </row>
    <row r="52" spans="1:15" ht="14" hidden="1" customHeight="1">
      <c r="A52" s="977"/>
      <c r="B52" s="1079" t="s">
        <v>943</v>
      </c>
      <c r="C52" s="1141">
        <f t="shared" si="3"/>
        <v>88700</v>
      </c>
      <c r="D52" s="1125">
        <f t="shared" si="3"/>
        <v>49100</v>
      </c>
      <c r="E52" s="1114">
        <f t="shared" si="7"/>
        <v>4200</v>
      </c>
      <c r="F52" s="1114">
        <f t="shared" si="4"/>
        <v>-10300</v>
      </c>
      <c r="G52" s="1114">
        <f t="shared" si="8"/>
        <v>300</v>
      </c>
      <c r="H52" s="1114">
        <f t="shared" si="5"/>
        <v>4600</v>
      </c>
      <c r="I52" s="1114">
        <f t="shared" si="5"/>
        <v>9600</v>
      </c>
      <c r="J52" s="1197"/>
      <c r="K52" s="1198"/>
      <c r="L52" s="1181"/>
      <c r="M52" s="1181"/>
      <c r="N52" s="1132">
        <f t="shared" si="6"/>
        <v>2048700</v>
      </c>
      <c r="O52" s="1124">
        <f t="shared" si="6"/>
        <v>1074000</v>
      </c>
    </row>
    <row r="53" spans="1:15" ht="14" hidden="1" customHeight="1">
      <c r="A53" s="977"/>
      <c r="B53" s="1078" t="s">
        <v>946</v>
      </c>
      <c r="C53" s="1136">
        <f t="shared" ref="C53:C62" si="9">(C21-C20)/C20*100</f>
        <v>10.831602430956227</v>
      </c>
      <c r="D53" s="1127">
        <f>IF(D20=0,"",(D21-D20)/D20*100)</f>
        <v>18.352004716981131</v>
      </c>
      <c r="E53" s="1070" t="s">
        <v>107</v>
      </c>
      <c r="F53" s="1116">
        <f>IF(F20=0,"",(F21-F20)/F20*100)</f>
        <v>-4.8421052631578947</v>
      </c>
      <c r="G53" s="1070" t="s">
        <v>131</v>
      </c>
      <c r="H53" s="1116">
        <f t="shared" ref="H53:I56" si="10">IF(H20=0,"",(H21-H20)/H20*100)</f>
        <v>-3.7809349220898256</v>
      </c>
      <c r="I53" s="1116">
        <f t="shared" si="10"/>
        <v>1.5503875968992249</v>
      </c>
      <c r="J53" s="1199"/>
      <c r="K53" s="1200"/>
      <c r="L53" s="1182"/>
      <c r="M53" s="1182"/>
      <c r="N53" s="1136">
        <f t="shared" ref="N53:O56" si="11">IF(N20=0,"",(N21-N20)/N20*100)</f>
        <v>12.036685752075321</v>
      </c>
      <c r="O53" s="1127">
        <f t="shared" si="11"/>
        <v>14.239010278241645</v>
      </c>
    </row>
    <row r="54" spans="1:15" ht="14" customHeight="1">
      <c r="A54" s="1045" t="s">
        <v>99</v>
      </c>
      <c r="B54" s="1066" t="s">
        <v>961</v>
      </c>
      <c r="C54" s="1144">
        <f t="shared" si="9"/>
        <v>6.0179079614076487</v>
      </c>
      <c r="D54" s="978">
        <f>IF(D21=0,"",(D22-D21)/D21*100)</f>
        <v>13.326690746045585</v>
      </c>
      <c r="E54" s="1123">
        <f>IF(E21=0,"",(E22-E21)/E21*100)</f>
        <v>-3.329145728643216</v>
      </c>
      <c r="F54" s="978">
        <f>IF(F21=0,"",(F22-F21)/F21*100)</f>
        <v>10.951327433628318</v>
      </c>
      <c r="G54" s="1123">
        <f>IF(G21=0,"",(G22-G21)/G21*100)</f>
        <v>21.839080459770116</v>
      </c>
      <c r="H54" s="978">
        <f t="shared" si="10"/>
        <v>-6.6920695403667549</v>
      </c>
      <c r="I54" s="1123">
        <f t="shared" si="10"/>
        <v>-11.559432933478735</v>
      </c>
      <c r="J54" s="1201"/>
      <c r="K54" s="1202"/>
      <c r="L54" s="1185"/>
      <c r="M54" s="1185"/>
      <c r="N54" s="1144">
        <f t="shared" si="11"/>
        <v>7.8157862852491711</v>
      </c>
      <c r="O54" s="978">
        <f t="shared" si="11"/>
        <v>11.4327479360112</v>
      </c>
    </row>
    <row r="55" spans="1:15" ht="14" customHeight="1">
      <c r="A55" s="977"/>
      <c r="B55" s="1078" t="s">
        <v>962</v>
      </c>
      <c r="C55" s="1136">
        <f t="shared" si="9"/>
        <v>6.8678800576142462</v>
      </c>
      <c r="D55" s="1127">
        <f>IF(D22=0,"",(D23-D22)/D22*100)</f>
        <v>8.0448400923178376</v>
      </c>
      <c r="E55" s="1116">
        <f>IF(E22=0,"",(E23-E22)/E22*100)</f>
        <v>1.364522417153996</v>
      </c>
      <c r="F55" s="1127">
        <f>IF(F22=0,"",(F23-F22)/F22*100)</f>
        <v>12.26321036889332</v>
      </c>
      <c r="G55" s="1116">
        <f>IF(G22=0,"",(G23-G22)/G22*100)</f>
        <v>11.084905660377359</v>
      </c>
      <c r="H55" s="1127">
        <f t="shared" si="10"/>
        <v>2.4502297090352223</v>
      </c>
      <c r="I55" s="1116">
        <f t="shared" si="10"/>
        <v>-22.318125770653513</v>
      </c>
      <c r="J55" s="1199"/>
      <c r="K55" s="1200"/>
      <c r="L55" s="1182"/>
      <c r="M55" s="1182"/>
      <c r="N55" s="1136">
        <f t="shared" si="11"/>
        <v>7.8056159863994585</v>
      </c>
      <c r="O55" s="1127">
        <f t="shared" si="11"/>
        <v>5.9982632473579187</v>
      </c>
    </row>
    <row r="56" spans="1:15" ht="14" customHeight="1">
      <c r="A56" s="977"/>
      <c r="B56" s="1078" t="s">
        <v>963</v>
      </c>
      <c r="C56" s="1136">
        <f t="shared" si="9"/>
        <v>9.0914660295288865</v>
      </c>
      <c r="D56" s="1127">
        <f>IF(D23=0,"",(D24-D23)/D23*100)</f>
        <v>8.3206184518360295</v>
      </c>
      <c r="E56" s="1116">
        <f>IF(E23=0,"",(E24-E23)/E23*100)</f>
        <v>12.099358974358974</v>
      </c>
      <c r="F56" s="1127">
        <f>IF(F23=0,"",(F24-F23)/F23*100)</f>
        <v>-3.197158081705151</v>
      </c>
      <c r="G56" s="1116">
        <f>IF(G23=0,"",(G24-G23)/G23*100)</f>
        <v>21.019108280254777</v>
      </c>
      <c r="H56" s="1127">
        <f t="shared" si="10"/>
        <v>11.260587942202292</v>
      </c>
      <c r="I56" s="1116">
        <f t="shared" si="10"/>
        <v>37.936507936507937</v>
      </c>
      <c r="J56" s="1199"/>
      <c r="K56" s="1200"/>
      <c r="L56" s="1182"/>
      <c r="M56" s="1182"/>
      <c r="N56" s="1136">
        <f t="shared" si="11"/>
        <v>8.9804722372198196</v>
      </c>
      <c r="O56" s="1127">
        <f t="shared" si="11"/>
        <v>6.2227102779302959</v>
      </c>
    </row>
    <row r="57" spans="1:15" ht="14" customHeight="1">
      <c r="A57" s="977"/>
      <c r="B57" s="1078" t="s">
        <v>949</v>
      </c>
      <c r="C57" s="1136">
        <f t="shared" si="9"/>
        <v>6.1155725276576627</v>
      </c>
      <c r="D57" s="1127">
        <f t="shared" ref="D57:I62" si="12">(D25-D24)/D24*100</f>
        <v>8.1510000939055303</v>
      </c>
      <c r="E57" s="1116">
        <f t="shared" si="12"/>
        <v>1.4152966404574696</v>
      </c>
      <c r="F57" s="1127">
        <f t="shared" si="12"/>
        <v>24.587155963302752</v>
      </c>
      <c r="G57" s="1116">
        <f t="shared" si="12"/>
        <v>-3.3333333333333335</v>
      </c>
      <c r="H57" s="1127">
        <f t="shared" si="12"/>
        <v>-0.31347962382445138</v>
      </c>
      <c r="I57" s="1116">
        <f t="shared" si="12"/>
        <v>-15.650172612197929</v>
      </c>
      <c r="J57" s="1199"/>
      <c r="K57" s="1200"/>
      <c r="L57" s="1182"/>
      <c r="M57" s="1182"/>
      <c r="N57" s="1136">
        <f t="shared" ref="N57:O62" si="13">(N25-N24)/N24*100</f>
        <v>7.7227008851380692</v>
      </c>
      <c r="O57" s="1127">
        <f t="shared" si="13"/>
        <v>8.58050065227558</v>
      </c>
    </row>
    <row r="58" spans="1:15" ht="14" customHeight="1">
      <c r="A58" s="977"/>
      <c r="B58" s="1078" t="s">
        <v>942</v>
      </c>
      <c r="C58" s="1136">
        <f t="shared" si="9"/>
        <v>8.5944115156646905</v>
      </c>
      <c r="D58" s="1127">
        <f t="shared" si="12"/>
        <v>13.024225058609012</v>
      </c>
      <c r="E58" s="1116">
        <f t="shared" si="12"/>
        <v>1.9875951508316887</v>
      </c>
      <c r="F58" s="1127">
        <f t="shared" si="12"/>
        <v>-1.1782032400589102</v>
      </c>
      <c r="G58" s="1116">
        <f t="shared" si="12"/>
        <v>9.9818511796733205</v>
      </c>
      <c r="H58" s="1127">
        <f t="shared" si="12"/>
        <v>4.9640610961365672</v>
      </c>
      <c r="I58" s="1116">
        <f t="shared" si="12"/>
        <v>-16.234652114597544</v>
      </c>
      <c r="J58" s="1199"/>
      <c r="K58" s="1200"/>
      <c r="L58" s="1182"/>
      <c r="M58" s="1182"/>
      <c r="N58" s="1136">
        <f t="shared" si="13"/>
        <v>6.6954904250935181</v>
      </c>
      <c r="O58" s="1127">
        <f t="shared" si="13"/>
        <v>8.3048081064538799</v>
      </c>
    </row>
    <row r="59" spans="1:15" ht="14" customHeight="1">
      <c r="A59" s="977"/>
      <c r="B59" s="1078" t="s">
        <v>964</v>
      </c>
      <c r="C59" s="1136">
        <f t="shared" si="9"/>
        <v>5.7212475633528266</v>
      </c>
      <c r="D59" s="1127">
        <f t="shared" si="12"/>
        <v>5.938388261504187</v>
      </c>
      <c r="E59" s="1116">
        <f t="shared" si="12"/>
        <v>-1.3821700069108501E-2</v>
      </c>
      <c r="F59" s="1127">
        <f t="shared" si="12"/>
        <v>-7.4515648286140088E-2</v>
      </c>
      <c r="G59" s="1116">
        <f t="shared" si="12"/>
        <v>-7.9207920792079207</v>
      </c>
      <c r="H59" s="1127">
        <f t="shared" si="12"/>
        <v>3.5737213781296808</v>
      </c>
      <c r="I59" s="1116">
        <f t="shared" si="12"/>
        <v>-19.381107491856678</v>
      </c>
      <c r="J59" s="1199"/>
      <c r="K59" s="1200"/>
      <c r="L59" s="1182"/>
      <c r="M59" s="1182"/>
      <c r="N59" s="1136">
        <f t="shared" si="13"/>
        <v>5.8370267311668727</v>
      </c>
      <c r="O59" s="1127">
        <f t="shared" si="13"/>
        <v>5.7566655852423958</v>
      </c>
    </row>
    <row r="60" spans="1:15" ht="14" customHeight="1">
      <c r="A60" s="977"/>
      <c r="B60" s="1078" t="s">
        <v>965</v>
      </c>
      <c r="C60" s="1136">
        <f t="shared" si="9"/>
        <v>9.1638240988291688</v>
      </c>
      <c r="D60" s="1127">
        <f t="shared" si="12"/>
        <v>9.2603335750543874</v>
      </c>
      <c r="E60" s="1116">
        <f t="shared" si="12"/>
        <v>5.8335637268454521</v>
      </c>
      <c r="F60" s="1127">
        <f t="shared" si="12"/>
        <v>-2.4608501118568231</v>
      </c>
      <c r="G60" s="1116">
        <f t="shared" si="12"/>
        <v>1.6129032258064515</v>
      </c>
      <c r="H60" s="1127">
        <f t="shared" si="12"/>
        <v>9.8966942148760317</v>
      </c>
      <c r="I60" s="1116">
        <f t="shared" si="12"/>
        <v>-6.8686868686868685</v>
      </c>
      <c r="J60" s="1199"/>
      <c r="K60" s="1200"/>
      <c r="L60" s="1182"/>
      <c r="M60" s="1182"/>
      <c r="N60" s="1136">
        <f t="shared" si="13"/>
        <v>5.0515844293050369</v>
      </c>
      <c r="O60" s="1127">
        <f t="shared" si="13"/>
        <v>6.3392059004951165</v>
      </c>
    </row>
    <row r="61" spans="1:15" ht="14" customHeight="1">
      <c r="A61" s="977"/>
      <c r="B61" s="1078" t="s">
        <v>966</v>
      </c>
      <c r="C61" s="1136">
        <f t="shared" si="9"/>
        <v>-2.5124567181825861</v>
      </c>
      <c r="D61" s="1127">
        <f t="shared" si="12"/>
        <v>-0.71679830092254604</v>
      </c>
      <c r="E61" s="1116">
        <f t="shared" si="12"/>
        <v>-1.2931034482758621</v>
      </c>
      <c r="F61" s="1127">
        <f t="shared" si="12"/>
        <v>-12.308868501529052</v>
      </c>
      <c r="G61" s="1116">
        <f t="shared" si="12"/>
        <v>-19.400352733686066</v>
      </c>
      <c r="H61" s="1127">
        <f t="shared" si="12"/>
        <v>4.267719496145892</v>
      </c>
      <c r="I61" s="1116">
        <f t="shared" si="12"/>
        <v>-11.713665943600867</v>
      </c>
      <c r="J61" s="1199"/>
      <c r="K61" s="1200"/>
      <c r="L61" s="1182"/>
      <c r="M61" s="1182"/>
      <c r="N61" s="1136">
        <f t="shared" si="13"/>
        <v>2.9028592924124537</v>
      </c>
      <c r="O61" s="1127">
        <f t="shared" si="13"/>
        <v>1.7482528328458118</v>
      </c>
    </row>
    <row r="62" spans="1:15" ht="14" customHeight="1">
      <c r="A62" s="1046"/>
      <c r="B62" s="1079" t="s">
        <v>943</v>
      </c>
      <c r="C62" s="1137">
        <f t="shared" si="9"/>
        <v>3.84198899813748</v>
      </c>
      <c r="D62" s="958">
        <f t="shared" si="12"/>
        <v>3.2823049669095528</v>
      </c>
      <c r="E62" s="1121">
        <f t="shared" si="12"/>
        <v>0.55577610162763003</v>
      </c>
      <c r="F62" s="958">
        <f t="shared" si="12"/>
        <v>-8.9799476896251083</v>
      </c>
      <c r="G62" s="1121">
        <f t="shared" si="12"/>
        <v>0.65645514223194745</v>
      </c>
      <c r="H62" s="958">
        <f t="shared" si="12"/>
        <v>0.82942661377569427</v>
      </c>
      <c r="I62" s="1121">
        <f t="shared" si="12"/>
        <v>23.587223587223587</v>
      </c>
      <c r="J62" s="1203"/>
      <c r="K62" s="1204"/>
      <c r="L62" s="1184"/>
      <c r="M62" s="1184"/>
      <c r="N62" s="1137">
        <f t="shared" si="13"/>
        <v>3.821039497317047</v>
      </c>
      <c r="O62" s="958">
        <f t="shared" si="13"/>
        <v>3.2742405072938743</v>
      </c>
    </row>
    <row r="63" spans="1:15">
      <c r="A63" s="948" t="s">
        <v>241</v>
      </c>
    </row>
  </sheetData>
  <mergeCells count="10">
    <mergeCell ref="C17:C18"/>
    <mergeCell ref="J17:K17"/>
    <mergeCell ref="L17:M17"/>
    <mergeCell ref="N17:O17"/>
    <mergeCell ref="B2:B3"/>
    <mergeCell ref="C2:G2"/>
    <mergeCell ref="H2:L2"/>
    <mergeCell ref="M2:Q2"/>
    <mergeCell ref="E17:I17"/>
    <mergeCell ref="A17:B18"/>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E878E-C40B-44D6-BB6D-FD2CB6612247}">
  <dimension ref="A1:Q75"/>
  <sheetViews>
    <sheetView topLeftCell="A58" workbookViewId="0">
      <selection activeCell="D74" sqref="D74"/>
    </sheetView>
  </sheetViews>
  <sheetFormatPr defaultRowHeight="12.5"/>
  <cols>
    <col min="1" max="1" width="6.7265625" style="949" customWidth="1"/>
    <col min="2" max="2" width="8.7265625" style="949"/>
    <col min="3" max="3" width="9.90625" style="949" customWidth="1"/>
    <col min="4" max="5" width="8.81640625" style="949" bestFit="1" customWidth="1"/>
    <col min="6" max="6" width="9.90625" style="949" customWidth="1"/>
    <col min="7" max="8" width="8.81640625" style="949" bestFit="1" customWidth="1"/>
    <col min="9" max="9" width="9.90625" style="949" customWidth="1"/>
    <col min="10" max="10" width="10" style="949" bestFit="1" customWidth="1"/>
    <col min="11" max="11" width="9" style="949" bestFit="1" customWidth="1"/>
    <col min="12" max="12" width="9.90625" style="949" customWidth="1"/>
    <col min="13" max="13" width="9" style="949" bestFit="1" customWidth="1"/>
    <col min="14" max="15" width="10" style="949" bestFit="1" customWidth="1"/>
    <col min="16" max="16" width="9" style="949" bestFit="1" customWidth="1"/>
    <col min="17" max="16384" width="8.7265625" style="949"/>
  </cols>
  <sheetData>
    <row r="1" spans="1:16" ht="15" customHeight="1"/>
    <row r="2" spans="1:16" ht="15" customHeight="1">
      <c r="A2" s="358" t="s">
        <v>245</v>
      </c>
      <c r="C2" s="948"/>
      <c r="D2" s="948"/>
      <c r="E2" s="948"/>
      <c r="F2" s="948"/>
      <c r="G2" s="948"/>
      <c r="H2" s="948"/>
      <c r="I2" s="948"/>
      <c r="J2" s="948"/>
      <c r="K2" s="948"/>
      <c r="L2" s="948"/>
      <c r="M2" s="948"/>
      <c r="N2" s="948"/>
      <c r="O2" s="948"/>
      <c r="P2" s="948"/>
    </row>
    <row r="3" spans="1:16" ht="15" customHeight="1">
      <c r="A3" s="1702" t="s">
        <v>79</v>
      </c>
      <c r="B3" s="1703"/>
      <c r="C3" s="1747" t="s">
        <v>135</v>
      </c>
      <c r="D3" s="1747"/>
      <c r="E3" s="1747"/>
      <c r="F3" s="1747"/>
      <c r="G3" s="1747"/>
      <c r="H3" s="1748"/>
      <c r="I3" s="1749" t="s">
        <v>117</v>
      </c>
      <c r="J3" s="1747"/>
      <c r="K3" s="1747"/>
      <c r="L3" s="1747"/>
      <c r="M3" s="1747"/>
      <c r="N3" s="1748"/>
      <c r="O3" s="948"/>
      <c r="P3" s="948"/>
    </row>
    <row r="4" spans="1:16" ht="15" customHeight="1">
      <c r="A4" s="1704"/>
      <c r="B4" s="1705"/>
      <c r="C4" s="1750" t="s">
        <v>94</v>
      </c>
      <c r="D4" s="1750"/>
      <c r="E4" s="1751"/>
      <c r="F4" s="1710" t="s">
        <v>99</v>
      </c>
      <c r="G4" s="1713"/>
      <c r="H4" s="1714"/>
      <c r="I4" s="1752" t="s">
        <v>94</v>
      </c>
      <c r="J4" s="1750"/>
      <c r="K4" s="1751"/>
      <c r="L4" s="1710" t="s">
        <v>99</v>
      </c>
      <c r="M4" s="1713"/>
      <c r="N4" s="1714"/>
      <c r="O4" s="948"/>
      <c r="P4" s="948"/>
    </row>
    <row r="5" spans="1:16" ht="15" customHeight="1">
      <c r="A5" s="1706"/>
      <c r="B5" s="1707"/>
      <c r="C5" s="1325" t="s">
        <v>84</v>
      </c>
      <c r="D5" s="262" t="s">
        <v>85</v>
      </c>
      <c r="E5" s="1214" t="s">
        <v>86</v>
      </c>
      <c r="F5" s="1279" t="s">
        <v>84</v>
      </c>
      <c r="G5" s="262" t="s">
        <v>85</v>
      </c>
      <c r="H5" s="255" t="s">
        <v>86</v>
      </c>
      <c r="I5" s="1279" t="s">
        <v>84</v>
      </c>
      <c r="J5" s="262" t="s">
        <v>85</v>
      </c>
      <c r="K5" s="1214" t="s">
        <v>86</v>
      </c>
      <c r="L5" s="1279" t="s">
        <v>84</v>
      </c>
      <c r="M5" s="262" t="s">
        <v>85</v>
      </c>
      <c r="N5" s="255" t="s">
        <v>86</v>
      </c>
      <c r="O5" s="948"/>
      <c r="P5" s="948"/>
    </row>
    <row r="6" spans="1:16" ht="15" hidden="1" customHeight="1">
      <c r="B6" s="1078" t="s">
        <v>947</v>
      </c>
      <c r="C6" s="1215">
        <v>68.209999999999994</v>
      </c>
      <c r="D6" s="976">
        <v>100.03</v>
      </c>
      <c r="E6" s="1071">
        <v>37.68</v>
      </c>
      <c r="F6" s="1234" t="s">
        <v>81</v>
      </c>
      <c r="G6" s="1290" t="s">
        <v>81</v>
      </c>
      <c r="H6" s="1216" t="s">
        <v>81</v>
      </c>
      <c r="I6" s="1001">
        <v>70.180000000000007</v>
      </c>
      <c r="J6" s="977">
        <v>95.58</v>
      </c>
      <c r="K6" s="948">
        <v>37.68</v>
      </c>
      <c r="L6" s="1234" t="s">
        <v>81</v>
      </c>
      <c r="M6" s="1290" t="s">
        <v>81</v>
      </c>
      <c r="N6" s="1216" t="s">
        <v>81</v>
      </c>
      <c r="O6" s="948"/>
      <c r="P6" s="948"/>
    </row>
    <row r="7" spans="1:16" ht="14" customHeight="1">
      <c r="A7" s="1045" t="s">
        <v>95</v>
      </c>
      <c r="B7" s="1066" t="s">
        <v>946</v>
      </c>
      <c r="C7" s="1227">
        <f>'8住宅面積1'!D7</f>
        <v>72.66</v>
      </c>
      <c r="D7" s="1092">
        <f>'8住宅面積1'!E7</f>
        <v>101.87</v>
      </c>
      <c r="E7" s="1077">
        <f>'8住宅面積1'!F7</f>
        <v>39.25</v>
      </c>
      <c r="F7" s="1240">
        <f>'8住宅面積1'!G7</f>
        <v>6.5239700923618287</v>
      </c>
      <c r="G7" s="1291">
        <f>'8住宅面積1'!H7</f>
        <v>1.8394481655503381</v>
      </c>
      <c r="H7" s="1241">
        <f>'8住宅面積1'!I7</f>
        <v>4.166666666666667</v>
      </c>
      <c r="I7" s="1231">
        <f>'8住宅面積1'!J7</f>
        <v>75.45</v>
      </c>
      <c r="J7" s="1296">
        <f>'8住宅面積1'!K7</f>
        <v>101.29</v>
      </c>
      <c r="K7" s="1228">
        <f>'8住宅面積1'!L7</f>
        <v>39.36</v>
      </c>
      <c r="L7" s="1144">
        <f>'8住宅面積1'!M7</f>
        <v>7.509261897976625</v>
      </c>
      <c r="M7" s="978">
        <f>'8住宅面積1'!N7</f>
        <v>5.9740531491944004</v>
      </c>
      <c r="N7" s="1048">
        <f>'8住宅面積1'!O7</f>
        <v>4.4585987261146487</v>
      </c>
      <c r="O7" s="948"/>
      <c r="P7" s="948"/>
    </row>
    <row r="8" spans="1:16" ht="14" customHeight="1">
      <c r="A8" s="977"/>
      <c r="B8" s="1078" t="s">
        <v>961</v>
      </c>
      <c r="C8" s="1215">
        <f>'8住宅面積1'!D8</f>
        <v>80.17</v>
      </c>
      <c r="D8" s="976">
        <f>'8住宅面積1'!E8</f>
        <v>108.06</v>
      </c>
      <c r="E8" s="1071">
        <f>'8住宅面積1'!F8</f>
        <v>41.44</v>
      </c>
      <c r="F8" s="1242">
        <f>'8住宅面積1'!G8</f>
        <v>10.335810624827973</v>
      </c>
      <c r="G8" s="1292">
        <f>'8住宅面積1'!H8</f>
        <v>6.0763718464709893</v>
      </c>
      <c r="H8" s="1243">
        <f>'8住宅面積1'!I8</f>
        <v>5.5796178343948988</v>
      </c>
      <c r="I8" s="1232">
        <f>'8住宅面積1'!J8</f>
        <v>81.56</v>
      </c>
      <c r="J8" s="1297">
        <f>'8住宅面積1'!K8</f>
        <v>107.25</v>
      </c>
      <c r="K8" s="1205">
        <f>'8住宅面積1'!L8</f>
        <v>41.72</v>
      </c>
      <c r="L8" s="1136">
        <f>'8住宅面積1'!M8</f>
        <v>8.0980781974817759</v>
      </c>
      <c r="M8" s="1127">
        <f>'8住宅面積1'!N8</f>
        <v>5.884095172277612</v>
      </c>
      <c r="N8" s="1120">
        <f>'8住宅面積1'!O8</f>
        <v>5.9959349593495919</v>
      </c>
      <c r="O8" s="948"/>
      <c r="P8" s="948"/>
    </row>
    <row r="9" spans="1:16" ht="14" customHeight="1">
      <c r="A9" s="977"/>
      <c r="B9" s="1078" t="s">
        <v>962</v>
      </c>
      <c r="C9" s="1215">
        <f>'8住宅面積1'!D9</f>
        <v>83.99</v>
      </c>
      <c r="D9" s="976">
        <f>'8住宅面積1'!E9</f>
        <v>110.67</v>
      </c>
      <c r="E9" s="1071">
        <f>'8住宅面積1'!F9</f>
        <v>43.35</v>
      </c>
      <c r="F9" s="1242">
        <f>'8住宅面積1'!G9</f>
        <v>4.7648746413870438</v>
      </c>
      <c r="G9" s="1292">
        <f>'8住宅面積1'!H9</f>
        <v>2.415324819544697</v>
      </c>
      <c r="H9" s="1243">
        <f>'8住宅面積1'!I9</f>
        <v>4.6090733590733679</v>
      </c>
      <c r="I9" s="1232">
        <f>'8住宅面積1'!J9</f>
        <v>84.95</v>
      </c>
      <c r="J9" s="1297">
        <f>'8住宅面積1'!K9</f>
        <v>112.08</v>
      </c>
      <c r="K9" s="1205">
        <f>'8住宅面積1'!L9</f>
        <v>43.08</v>
      </c>
      <c r="L9" s="1136">
        <f>'8住宅面積1'!M9</f>
        <v>4.1564492398234432</v>
      </c>
      <c r="M9" s="1127">
        <f>'8住宅面積1'!N9</f>
        <v>4.5034965034965024</v>
      </c>
      <c r="N9" s="1120">
        <f>'8住宅面積1'!O9</f>
        <v>3.259827420901245</v>
      </c>
      <c r="O9" s="948"/>
      <c r="P9" s="948"/>
    </row>
    <row r="10" spans="1:16" ht="14" customHeight="1">
      <c r="A10" s="977"/>
      <c r="B10" s="1078" t="s">
        <v>963</v>
      </c>
      <c r="C10" s="1215">
        <f>'8住宅面積1'!D10</f>
        <v>87.67</v>
      </c>
      <c r="D10" s="976">
        <f>'8住宅面積1'!E10</f>
        <v>116.91</v>
      </c>
      <c r="E10" s="1071">
        <f>'8住宅面積1'!F10</f>
        <v>44.97</v>
      </c>
      <c r="F10" s="1242">
        <f>'8住宅面積1'!G10</f>
        <v>4.3814739849982223</v>
      </c>
      <c r="G10" s="1292">
        <f>'8住宅面積1'!H10</f>
        <v>5.6383843860124649</v>
      </c>
      <c r="H10" s="1243">
        <f>'8住宅面積1'!I10</f>
        <v>3.7370242214532814</v>
      </c>
      <c r="I10" s="1232">
        <f>'8住宅面積1'!J10</f>
        <v>88.38</v>
      </c>
      <c r="J10" s="1297">
        <f>'8住宅面積1'!K10</f>
        <v>118.45</v>
      </c>
      <c r="K10" s="1205">
        <f>'8住宅面積1'!L10</f>
        <v>44.29</v>
      </c>
      <c r="L10" s="1136">
        <f>'8住宅面積1'!M10</f>
        <v>4.0376692171865711</v>
      </c>
      <c r="M10" s="1127">
        <f>'8住宅面積1'!N10</f>
        <v>5.6834403997144936</v>
      </c>
      <c r="N10" s="1120">
        <f>'8住宅面積1'!O10</f>
        <v>2.8087279480037162</v>
      </c>
      <c r="O10" s="948"/>
      <c r="P10" s="948"/>
    </row>
    <row r="11" spans="1:16" ht="14" customHeight="1">
      <c r="A11" s="977"/>
      <c r="B11" s="1078" t="s">
        <v>949</v>
      </c>
      <c r="C11" s="1215">
        <f>'8住宅面積1'!D11</f>
        <v>88.9</v>
      </c>
      <c r="D11" s="976">
        <f>'8住宅面積1'!E11</f>
        <v>116.35</v>
      </c>
      <c r="E11" s="1071">
        <f>'8住宅面積1'!F11</f>
        <v>45.6</v>
      </c>
      <c r="F11" s="1242">
        <f>'8住宅面積1'!G11</f>
        <v>1.4029884795254977</v>
      </c>
      <c r="G11" s="1292">
        <f>'8住宅面積1'!H11</f>
        <v>-0.47900094089470729</v>
      </c>
      <c r="H11" s="1243">
        <f>'8住宅面積1'!I11</f>
        <v>1.4009339559706528</v>
      </c>
      <c r="I11" s="1232">
        <f>'8住宅面積1'!J11</f>
        <v>89.59</v>
      </c>
      <c r="J11" s="1297">
        <f>'8住宅面積1'!K11</f>
        <v>119.97</v>
      </c>
      <c r="K11" s="1205">
        <f>'8住宅面積1'!L11</f>
        <v>43.78</v>
      </c>
      <c r="L11" s="1136">
        <f>'8住宅面積1'!M11</f>
        <v>1.3690880289658385</v>
      </c>
      <c r="M11" s="1127">
        <f>'8住宅面積1'!N11</f>
        <v>1.2832418742085234</v>
      </c>
      <c r="N11" s="1120">
        <f>'8住宅面積1'!O11</f>
        <v>-1.1515014675999051</v>
      </c>
      <c r="O11" s="948"/>
      <c r="P11" s="948"/>
    </row>
    <row r="12" spans="1:16" ht="14" customHeight="1">
      <c r="A12" s="977"/>
      <c r="B12" s="1078" t="s">
        <v>942</v>
      </c>
      <c r="C12" s="1215">
        <f>'8住宅面積1'!D12</f>
        <v>92.74</v>
      </c>
      <c r="D12" s="976">
        <f>'8住宅面積1'!E12</f>
        <v>118.35</v>
      </c>
      <c r="E12" s="1071">
        <f>'8住宅面積1'!F12</f>
        <v>47.84</v>
      </c>
      <c r="F12" s="1242">
        <f>'8住宅面積1'!G12</f>
        <v>4.3194600674915513</v>
      </c>
      <c r="G12" s="1292">
        <f>'8住宅面積1'!H12</f>
        <v>1.7189514396218308</v>
      </c>
      <c r="H12" s="1243">
        <f>'8住宅面積1'!I12</f>
        <v>4.9122807017543906</v>
      </c>
      <c r="I12" s="1232">
        <f>'8住宅面積1'!J12</f>
        <v>92.49</v>
      </c>
      <c r="J12" s="1297">
        <f>'8住宅面積1'!K12</f>
        <v>121.67</v>
      </c>
      <c r="K12" s="1205">
        <f>'8住宅面積1'!L12</f>
        <v>45.59</v>
      </c>
      <c r="L12" s="1136">
        <f>'8住宅面積1'!M12</f>
        <v>3.2369684116530766</v>
      </c>
      <c r="M12" s="1127">
        <f>'8住宅面積1'!N12</f>
        <v>1.4170209218971432</v>
      </c>
      <c r="N12" s="1120">
        <f>'8住宅面積1'!O12</f>
        <v>4.1343079031521288</v>
      </c>
      <c r="O12" s="948"/>
      <c r="P12" s="948"/>
    </row>
    <row r="13" spans="1:16" ht="14" customHeight="1">
      <c r="A13" s="977"/>
      <c r="B13" s="1078" t="s">
        <v>964</v>
      </c>
      <c r="C13" s="1215">
        <f>'8住宅面積1'!D13</f>
        <v>93.47</v>
      </c>
      <c r="D13" s="976">
        <f>'8住宅面積1'!E13</f>
        <v>117.42</v>
      </c>
      <c r="E13" s="1071">
        <f>'8住宅面積1'!F13</f>
        <v>48.78</v>
      </c>
      <c r="F13" s="1242">
        <f>'8住宅面積1'!G13</f>
        <v>0.78714686219538921</v>
      </c>
      <c r="G13" s="1292">
        <f>'8住宅面積1'!H13</f>
        <v>-0.78580481622306109</v>
      </c>
      <c r="H13" s="1243">
        <f>'8住宅面積1'!I13</f>
        <v>1.964882943143808</v>
      </c>
      <c r="I13" s="1232">
        <f>'8住宅面積1'!J13</f>
        <v>92.41</v>
      </c>
      <c r="J13" s="1297">
        <f>'8住宅面積1'!K13</f>
        <v>121.03</v>
      </c>
      <c r="K13" s="1205">
        <f>'8住宅面積1'!L13</f>
        <v>45.07</v>
      </c>
      <c r="L13" s="1136">
        <f>'8住宅面積1'!M13</f>
        <v>-8.6495837387823862E-2</v>
      </c>
      <c r="M13" s="1127">
        <f>'8住宅面積1'!N13</f>
        <v>-0.52601298594559098</v>
      </c>
      <c r="N13" s="1120">
        <f>'8住宅面積1'!O13</f>
        <v>-1.140601008993207</v>
      </c>
      <c r="O13" s="948"/>
      <c r="P13" s="948"/>
    </row>
    <row r="14" spans="1:16" ht="14" customHeight="1">
      <c r="A14" s="977"/>
      <c r="B14" s="1078" t="s">
        <v>965</v>
      </c>
      <c r="C14" s="1215">
        <f>'8住宅面積1'!D14</f>
        <v>94.71</v>
      </c>
      <c r="D14" s="976">
        <f>'8住宅面積1'!E14</f>
        <v>117.66</v>
      </c>
      <c r="E14" s="1071">
        <f>'8住宅面積1'!F14</f>
        <v>49.55</v>
      </c>
      <c r="F14" s="1242">
        <f>'8住宅面積1'!G14</f>
        <v>1.3266288648764255</v>
      </c>
      <c r="G14" s="1292">
        <f>'8住宅面積1'!H14</f>
        <v>0.20439448134899921</v>
      </c>
      <c r="H14" s="1243">
        <f>'8住宅面積1'!I14</f>
        <v>1.5785157851578433</v>
      </c>
      <c r="I14" s="1232">
        <f>'8住宅面積1'!J14</f>
        <v>94.91</v>
      </c>
      <c r="J14" s="1298">
        <f>'8住宅面積1'!K14</f>
        <v>121.9</v>
      </c>
      <c r="K14" s="1205">
        <f>'8住宅面積1'!L14</f>
        <v>47.75</v>
      </c>
      <c r="L14" s="1136">
        <f>'8住宅面積1'!M14</f>
        <v>2.7053349204631534</v>
      </c>
      <c r="M14" s="1127">
        <f>'8住宅面積1'!N14</f>
        <v>0.71883004213831647</v>
      </c>
      <c r="N14" s="1120">
        <f>'8住宅面積1'!O14</f>
        <v>5.9463057466163738</v>
      </c>
      <c r="O14" s="948"/>
      <c r="P14" s="948"/>
    </row>
    <row r="15" spans="1:16" ht="14" customHeight="1">
      <c r="A15" s="977"/>
      <c r="B15" s="1078" t="s">
        <v>966</v>
      </c>
      <c r="C15" s="1215">
        <f>'8住宅面積1'!D15</f>
        <v>93.4</v>
      </c>
      <c r="D15" s="976">
        <f>'8住宅面積1'!E15</f>
        <v>115.89</v>
      </c>
      <c r="E15" s="1071">
        <f>'8住宅面積1'!F15</f>
        <v>48.89</v>
      </c>
      <c r="F15" s="1242">
        <f>'8住宅面積1'!G15</f>
        <v>-1.3831696758525902</v>
      </c>
      <c r="G15" s="1292">
        <f>'8住宅面積1'!H15</f>
        <v>-1.5043345232024445</v>
      </c>
      <c r="H15" s="1243">
        <f>'8住宅面積1'!I15</f>
        <v>-1.3319878910191656</v>
      </c>
      <c r="I15" s="1232">
        <f>'8住宅面積1'!J15</f>
        <v>93.04</v>
      </c>
      <c r="J15" s="1298">
        <f>'8住宅面積1'!K15</f>
        <v>119.91</v>
      </c>
      <c r="K15" s="1205">
        <f>'8住宅面積1'!L15</f>
        <v>46.79</v>
      </c>
      <c r="L15" s="1136">
        <f>'8住宅面積1'!M15</f>
        <v>-1.9702876409229697</v>
      </c>
      <c r="M15" s="1127">
        <f>'8住宅面積1'!N15</f>
        <v>-1.6324856439704751</v>
      </c>
      <c r="N15" s="1120">
        <f>'8住宅面積1'!O15</f>
        <v>-2.0104712041884838</v>
      </c>
      <c r="O15" s="948"/>
      <c r="P15" s="948"/>
    </row>
    <row r="16" spans="1:16" ht="14" customHeight="1">
      <c r="A16" s="1046"/>
      <c r="B16" s="1079" t="s">
        <v>943</v>
      </c>
      <c r="C16" s="1229">
        <f>'8住宅面積1'!D16</f>
        <v>92.27</v>
      </c>
      <c r="D16" s="1294">
        <f>'8住宅面積1'!E16</f>
        <v>114.24</v>
      </c>
      <c r="E16" s="1082">
        <f>'8住宅面積1'!F16</f>
        <v>47.6</v>
      </c>
      <c r="F16" s="1244">
        <f>'8住宅面積1'!G16</f>
        <v>-1.2098501070663914</v>
      </c>
      <c r="G16" s="1293">
        <f>'8住宅面積1'!H16</f>
        <v>-1.4237639140564378</v>
      </c>
      <c r="H16" s="1245">
        <f>'8住宅面積1'!I16</f>
        <v>-2.6385763959909982</v>
      </c>
      <c r="I16" s="1233">
        <f>'8住宅面積1'!J16</f>
        <v>91.66</v>
      </c>
      <c r="J16" s="1299">
        <f>'8住宅面積1'!K16</f>
        <v>118.25</v>
      </c>
      <c r="K16" s="1230">
        <f>'8住宅面積1'!L16</f>
        <v>45.39</v>
      </c>
      <c r="L16" s="1137">
        <f>'8住宅面積1'!M16</f>
        <v>-1.4832330180567601</v>
      </c>
      <c r="M16" s="958">
        <f>'8住宅面積1'!N16</f>
        <v>-1.3843716120423624</v>
      </c>
      <c r="N16" s="1122">
        <f>'8住宅面積1'!O16</f>
        <v>-2.9920923274203859</v>
      </c>
      <c r="O16" s="948"/>
      <c r="P16" s="948"/>
    </row>
    <row r="17" spans="1:16" ht="14" hidden="1" customHeight="1">
      <c r="A17" s="977"/>
      <c r="B17" s="1078" t="s">
        <v>946</v>
      </c>
      <c r="C17" s="1217">
        <f t="shared" ref="C17:E26" si="0">+C7-C6</f>
        <v>4.4500000000000028</v>
      </c>
      <c r="D17" s="1295">
        <f t="shared" si="0"/>
        <v>1.8400000000000034</v>
      </c>
      <c r="E17" s="1206">
        <f t="shared" si="0"/>
        <v>1.5700000000000003</v>
      </c>
      <c r="F17" s="1246"/>
      <c r="G17" s="1207"/>
      <c r="H17" s="1247"/>
      <c r="I17" s="1217">
        <f t="shared" ref="I17:K26" si="1">+I7-I6</f>
        <v>5.269999999999996</v>
      </c>
      <c r="J17" s="1295">
        <f t="shared" si="1"/>
        <v>5.710000000000008</v>
      </c>
      <c r="K17" s="1206">
        <f t="shared" si="1"/>
        <v>1.6799999999999997</v>
      </c>
      <c r="L17" s="1235"/>
      <c r="M17" s="1208"/>
      <c r="N17" s="1218"/>
      <c r="O17" s="948"/>
      <c r="P17" s="948"/>
    </row>
    <row r="18" spans="1:16" ht="14" hidden="1" customHeight="1">
      <c r="A18" s="977"/>
      <c r="B18" s="1078" t="s">
        <v>961</v>
      </c>
      <c r="C18" s="1217">
        <f t="shared" si="0"/>
        <v>7.5100000000000051</v>
      </c>
      <c r="D18" s="1295">
        <f t="shared" si="0"/>
        <v>6.1899999999999977</v>
      </c>
      <c r="E18" s="1206">
        <f t="shared" si="0"/>
        <v>2.1899999999999977</v>
      </c>
      <c r="F18" s="1246"/>
      <c r="G18" s="1207"/>
      <c r="H18" s="1247"/>
      <c r="I18" s="1217">
        <f t="shared" si="1"/>
        <v>6.1099999999999994</v>
      </c>
      <c r="J18" s="1295">
        <f t="shared" si="1"/>
        <v>5.9599999999999937</v>
      </c>
      <c r="K18" s="1206">
        <f t="shared" si="1"/>
        <v>2.3599999999999994</v>
      </c>
      <c r="L18" s="1235"/>
      <c r="M18" s="1208"/>
      <c r="N18" s="1218"/>
      <c r="O18" s="948"/>
      <c r="P18" s="948"/>
    </row>
    <row r="19" spans="1:16" ht="14" hidden="1" customHeight="1">
      <c r="A19" s="977"/>
      <c r="B19" s="1078" t="s">
        <v>962</v>
      </c>
      <c r="C19" s="1217">
        <f t="shared" si="0"/>
        <v>3.8199999999999932</v>
      </c>
      <c r="D19" s="1295">
        <f t="shared" si="0"/>
        <v>2.6099999999999994</v>
      </c>
      <c r="E19" s="1206">
        <f t="shared" si="0"/>
        <v>1.9100000000000037</v>
      </c>
      <c r="F19" s="1246"/>
      <c r="G19" s="1207"/>
      <c r="H19" s="1247"/>
      <c r="I19" s="1217">
        <f t="shared" si="1"/>
        <v>3.3900000000000006</v>
      </c>
      <c r="J19" s="1295">
        <f t="shared" si="1"/>
        <v>4.8299999999999983</v>
      </c>
      <c r="K19" s="1206">
        <f t="shared" si="1"/>
        <v>1.3599999999999994</v>
      </c>
      <c r="L19" s="1235"/>
      <c r="M19" s="1208"/>
      <c r="N19" s="1218"/>
      <c r="O19" s="948"/>
      <c r="P19" s="948"/>
    </row>
    <row r="20" spans="1:16" ht="14" hidden="1" customHeight="1">
      <c r="A20" s="977"/>
      <c r="B20" s="1078" t="s">
        <v>963</v>
      </c>
      <c r="C20" s="1217">
        <f t="shared" si="0"/>
        <v>3.6800000000000068</v>
      </c>
      <c r="D20" s="1295">
        <f t="shared" si="0"/>
        <v>6.2399999999999949</v>
      </c>
      <c r="E20" s="1206">
        <f t="shared" si="0"/>
        <v>1.6199999999999974</v>
      </c>
      <c r="F20" s="1246"/>
      <c r="G20" s="1207"/>
      <c r="H20" s="1247"/>
      <c r="I20" s="1217">
        <f t="shared" si="1"/>
        <v>3.4299999999999926</v>
      </c>
      <c r="J20" s="1295">
        <f t="shared" si="1"/>
        <v>6.3700000000000045</v>
      </c>
      <c r="K20" s="1206">
        <f t="shared" si="1"/>
        <v>1.2100000000000009</v>
      </c>
      <c r="L20" s="1235"/>
      <c r="M20" s="1208"/>
      <c r="N20" s="1218"/>
      <c r="O20" s="948"/>
      <c r="P20" s="948"/>
    </row>
    <row r="21" spans="1:16" ht="14" hidden="1" customHeight="1">
      <c r="A21" s="977"/>
      <c r="B21" s="1078" t="s">
        <v>949</v>
      </c>
      <c r="C21" s="1217">
        <f t="shared" si="0"/>
        <v>1.230000000000004</v>
      </c>
      <c r="D21" s="1295">
        <f t="shared" si="0"/>
        <v>-0.56000000000000227</v>
      </c>
      <c r="E21" s="1206">
        <f t="shared" si="0"/>
        <v>0.63000000000000256</v>
      </c>
      <c r="F21" s="1246"/>
      <c r="G21" s="1207"/>
      <c r="H21" s="1247"/>
      <c r="I21" s="1217">
        <f t="shared" si="1"/>
        <v>1.210000000000008</v>
      </c>
      <c r="J21" s="1295">
        <f t="shared" si="1"/>
        <v>1.519999999999996</v>
      </c>
      <c r="K21" s="1206">
        <f t="shared" si="1"/>
        <v>-0.50999999999999801</v>
      </c>
      <c r="L21" s="1235"/>
      <c r="M21" s="1208"/>
      <c r="N21" s="1218"/>
      <c r="O21" s="948"/>
      <c r="P21" s="948"/>
    </row>
    <row r="22" spans="1:16" ht="14" hidden="1" customHeight="1">
      <c r="A22" s="977"/>
      <c r="B22" s="1078" t="s">
        <v>942</v>
      </c>
      <c r="C22" s="1217">
        <f t="shared" si="0"/>
        <v>3.8399999999999892</v>
      </c>
      <c r="D22" s="1295">
        <f t="shared" si="0"/>
        <v>2</v>
      </c>
      <c r="E22" s="1206">
        <f t="shared" si="0"/>
        <v>2.240000000000002</v>
      </c>
      <c r="F22" s="1246"/>
      <c r="G22" s="1207"/>
      <c r="H22" s="1247"/>
      <c r="I22" s="1217">
        <f t="shared" si="1"/>
        <v>2.8999999999999915</v>
      </c>
      <c r="J22" s="1295">
        <f t="shared" si="1"/>
        <v>1.7000000000000028</v>
      </c>
      <c r="K22" s="1206">
        <f t="shared" si="1"/>
        <v>1.8100000000000023</v>
      </c>
      <c r="L22" s="1235"/>
      <c r="M22" s="1208"/>
      <c r="N22" s="1218"/>
      <c r="O22" s="948"/>
      <c r="P22" s="948"/>
    </row>
    <row r="23" spans="1:16" ht="14" hidden="1" customHeight="1">
      <c r="A23" s="977"/>
      <c r="B23" s="1078" t="s">
        <v>964</v>
      </c>
      <c r="C23" s="1217">
        <f t="shared" si="0"/>
        <v>0.73000000000000398</v>
      </c>
      <c r="D23" s="1295">
        <f t="shared" si="0"/>
        <v>-0.92999999999999261</v>
      </c>
      <c r="E23" s="1206">
        <f t="shared" si="0"/>
        <v>0.93999999999999773</v>
      </c>
      <c r="F23" s="1246"/>
      <c r="G23" s="1207"/>
      <c r="H23" s="1247"/>
      <c r="I23" s="1217">
        <f t="shared" si="1"/>
        <v>-7.9999999999998295E-2</v>
      </c>
      <c r="J23" s="1295">
        <f t="shared" si="1"/>
        <v>-0.64000000000000057</v>
      </c>
      <c r="K23" s="1206">
        <f t="shared" si="1"/>
        <v>-0.52000000000000313</v>
      </c>
      <c r="L23" s="1235"/>
      <c r="M23" s="1208"/>
      <c r="N23" s="1218"/>
      <c r="O23" s="948"/>
      <c r="P23" s="948"/>
    </row>
    <row r="24" spans="1:16" ht="14" hidden="1" customHeight="1">
      <c r="A24" s="977"/>
      <c r="B24" s="1078" t="s">
        <v>965</v>
      </c>
      <c r="C24" s="1217">
        <f t="shared" si="0"/>
        <v>1.2399999999999949</v>
      </c>
      <c r="D24" s="1295">
        <f t="shared" si="0"/>
        <v>0.23999999999999488</v>
      </c>
      <c r="E24" s="1206">
        <f t="shared" si="0"/>
        <v>0.76999999999999602</v>
      </c>
      <c r="F24" s="1246"/>
      <c r="G24" s="1207"/>
      <c r="H24" s="1247"/>
      <c r="I24" s="1217">
        <f t="shared" si="1"/>
        <v>2.5</v>
      </c>
      <c r="J24" s="1295">
        <f t="shared" si="1"/>
        <v>0.87000000000000455</v>
      </c>
      <c r="K24" s="1206">
        <f t="shared" si="1"/>
        <v>2.6799999999999997</v>
      </c>
      <c r="L24" s="1235"/>
      <c r="M24" s="1208"/>
      <c r="N24" s="1218"/>
      <c r="O24" s="948"/>
      <c r="P24" s="948"/>
    </row>
    <row r="25" spans="1:16" ht="14" hidden="1" customHeight="1">
      <c r="A25" s="977"/>
      <c r="B25" s="1078" t="s">
        <v>966</v>
      </c>
      <c r="C25" s="1217">
        <f t="shared" si="0"/>
        <v>-1.3099999999999881</v>
      </c>
      <c r="D25" s="1295">
        <f t="shared" si="0"/>
        <v>-1.769999999999996</v>
      </c>
      <c r="E25" s="1206">
        <f t="shared" si="0"/>
        <v>-0.65999999999999659</v>
      </c>
      <c r="F25" s="1246"/>
      <c r="G25" s="1207"/>
      <c r="H25" s="1247"/>
      <c r="I25" s="1217">
        <f t="shared" si="1"/>
        <v>-1.8699999999999903</v>
      </c>
      <c r="J25" s="1295">
        <f t="shared" si="1"/>
        <v>-1.9900000000000091</v>
      </c>
      <c r="K25" s="1206">
        <f t="shared" si="1"/>
        <v>-0.96000000000000085</v>
      </c>
      <c r="L25" s="1235"/>
      <c r="M25" s="1208"/>
      <c r="N25" s="1218"/>
      <c r="O25" s="948"/>
      <c r="P25" s="948"/>
    </row>
    <row r="26" spans="1:16" ht="14" hidden="1" customHeight="1">
      <c r="A26" s="977"/>
      <c r="B26" s="1078" t="s">
        <v>943</v>
      </c>
      <c r="C26" s="1217">
        <f t="shared" si="0"/>
        <v>-1.1300000000000097</v>
      </c>
      <c r="D26" s="1295">
        <f t="shared" si="0"/>
        <v>-1.6500000000000057</v>
      </c>
      <c r="E26" s="1206">
        <f t="shared" si="0"/>
        <v>-1.2899999999999991</v>
      </c>
      <c r="F26" s="1246"/>
      <c r="G26" s="1207"/>
      <c r="H26" s="1247"/>
      <c r="I26" s="1217">
        <f t="shared" si="1"/>
        <v>-1.3800000000000097</v>
      </c>
      <c r="J26" s="1295">
        <f t="shared" si="1"/>
        <v>-1.6599999999999966</v>
      </c>
      <c r="K26" s="1206">
        <f t="shared" si="1"/>
        <v>-1.3999999999999986</v>
      </c>
      <c r="L26" s="1235"/>
      <c r="M26" s="1208"/>
      <c r="N26" s="1218"/>
      <c r="O26" s="948"/>
      <c r="P26" s="948"/>
    </row>
    <row r="27" spans="1:16" ht="14" customHeight="1">
      <c r="A27" s="977" t="s">
        <v>99</v>
      </c>
      <c r="B27" s="1066" t="s">
        <v>946</v>
      </c>
      <c r="C27" s="1144">
        <f t="shared" ref="C27:E36" si="2">(C7-C6)/C6*100</f>
        <v>6.5239700923618287</v>
      </c>
      <c r="D27" s="978">
        <f t="shared" si="2"/>
        <v>1.8394481655503381</v>
      </c>
      <c r="E27" s="1123">
        <f t="shared" si="2"/>
        <v>4.166666666666667</v>
      </c>
      <c r="F27" s="1248"/>
      <c r="G27" s="1224"/>
      <c r="H27" s="1249"/>
      <c r="I27" s="1144">
        <f t="shared" ref="I27:K36" si="3">(I7-I6)/I6*100</f>
        <v>7.509261897976625</v>
      </c>
      <c r="J27" s="978">
        <f t="shared" si="3"/>
        <v>5.9740531491944004</v>
      </c>
      <c r="K27" s="1123">
        <f t="shared" si="3"/>
        <v>4.4585987261146487</v>
      </c>
      <c r="L27" s="1236"/>
      <c r="M27" s="1225"/>
      <c r="N27" s="1226"/>
      <c r="O27" s="948"/>
      <c r="P27" s="948"/>
    </row>
    <row r="28" spans="1:16" ht="14" customHeight="1">
      <c r="A28" s="977"/>
      <c r="B28" s="1078" t="s">
        <v>961</v>
      </c>
      <c r="C28" s="1136">
        <f t="shared" si="2"/>
        <v>10.335810624827973</v>
      </c>
      <c r="D28" s="1127">
        <f t="shared" si="2"/>
        <v>6.0763718464709893</v>
      </c>
      <c r="E28" s="1116">
        <f t="shared" si="2"/>
        <v>5.5796178343948988</v>
      </c>
      <c r="F28" s="1250"/>
      <c r="G28" s="1209"/>
      <c r="H28" s="1251"/>
      <c r="I28" s="1136">
        <f t="shared" si="3"/>
        <v>8.0980781974817759</v>
      </c>
      <c r="J28" s="1127">
        <f t="shared" si="3"/>
        <v>5.884095172277612</v>
      </c>
      <c r="K28" s="1116">
        <f t="shared" si="3"/>
        <v>5.9959349593495919</v>
      </c>
      <c r="L28" s="1237"/>
      <c r="M28" s="1210"/>
      <c r="N28" s="1219"/>
      <c r="O28" s="948"/>
      <c r="P28" s="948"/>
    </row>
    <row r="29" spans="1:16" ht="14" customHeight="1">
      <c r="A29" s="977"/>
      <c r="B29" s="1078" t="s">
        <v>962</v>
      </c>
      <c r="C29" s="1136">
        <f t="shared" si="2"/>
        <v>4.7648746413870438</v>
      </c>
      <c r="D29" s="1127">
        <f t="shared" si="2"/>
        <v>2.415324819544697</v>
      </c>
      <c r="E29" s="1116">
        <f t="shared" si="2"/>
        <v>4.6090733590733679</v>
      </c>
      <c r="F29" s="1250"/>
      <c r="G29" s="1209"/>
      <c r="H29" s="1251"/>
      <c r="I29" s="1136">
        <f t="shared" si="3"/>
        <v>4.1564492398234432</v>
      </c>
      <c r="J29" s="1127">
        <f t="shared" si="3"/>
        <v>4.5034965034965024</v>
      </c>
      <c r="K29" s="1116">
        <f t="shared" si="3"/>
        <v>3.259827420901245</v>
      </c>
      <c r="L29" s="1237"/>
      <c r="M29" s="1210"/>
      <c r="N29" s="1219"/>
      <c r="O29" s="948"/>
      <c r="P29" s="948"/>
    </row>
    <row r="30" spans="1:16" ht="14" customHeight="1">
      <c r="A30" s="977"/>
      <c r="B30" s="1078" t="s">
        <v>963</v>
      </c>
      <c r="C30" s="1136">
        <f t="shared" si="2"/>
        <v>4.3814739849982223</v>
      </c>
      <c r="D30" s="1127">
        <f t="shared" si="2"/>
        <v>5.6383843860124649</v>
      </c>
      <c r="E30" s="1116">
        <f t="shared" si="2"/>
        <v>3.7370242214532814</v>
      </c>
      <c r="F30" s="1250"/>
      <c r="G30" s="1209"/>
      <c r="H30" s="1251"/>
      <c r="I30" s="1136">
        <f t="shared" si="3"/>
        <v>4.0376692171865711</v>
      </c>
      <c r="J30" s="1127">
        <f t="shared" si="3"/>
        <v>5.6834403997144936</v>
      </c>
      <c r="K30" s="1116">
        <f t="shared" si="3"/>
        <v>2.8087279480037162</v>
      </c>
      <c r="L30" s="1237"/>
      <c r="M30" s="1210"/>
      <c r="N30" s="1219"/>
      <c r="O30" s="948"/>
      <c r="P30" s="948"/>
    </row>
    <row r="31" spans="1:16" ht="14" customHeight="1">
      <c r="A31" s="977"/>
      <c r="B31" s="1078" t="s">
        <v>949</v>
      </c>
      <c r="C31" s="1136">
        <f t="shared" si="2"/>
        <v>1.4029884795254977</v>
      </c>
      <c r="D31" s="1127">
        <f t="shared" si="2"/>
        <v>-0.47900094089470729</v>
      </c>
      <c r="E31" s="1116">
        <f t="shared" si="2"/>
        <v>1.4009339559706528</v>
      </c>
      <c r="F31" s="1250"/>
      <c r="G31" s="1209"/>
      <c r="H31" s="1251"/>
      <c r="I31" s="1136">
        <f t="shared" si="3"/>
        <v>1.3690880289658385</v>
      </c>
      <c r="J31" s="1127">
        <f t="shared" si="3"/>
        <v>1.2832418742085234</v>
      </c>
      <c r="K31" s="1116">
        <f t="shared" si="3"/>
        <v>-1.1515014675999051</v>
      </c>
      <c r="L31" s="1237"/>
      <c r="M31" s="1210"/>
      <c r="N31" s="1219"/>
      <c r="O31" s="948"/>
      <c r="P31" s="948"/>
    </row>
    <row r="32" spans="1:16" ht="14" customHeight="1">
      <c r="A32" s="977"/>
      <c r="B32" s="1078" t="s">
        <v>942</v>
      </c>
      <c r="C32" s="1136">
        <f t="shared" si="2"/>
        <v>4.3194600674915513</v>
      </c>
      <c r="D32" s="1127">
        <f t="shared" si="2"/>
        <v>1.7189514396218308</v>
      </c>
      <c r="E32" s="1116">
        <f t="shared" si="2"/>
        <v>4.9122807017543906</v>
      </c>
      <c r="F32" s="1250"/>
      <c r="G32" s="1209"/>
      <c r="H32" s="1251"/>
      <c r="I32" s="1136">
        <f t="shared" si="3"/>
        <v>3.2369684116530766</v>
      </c>
      <c r="J32" s="1127">
        <f t="shared" si="3"/>
        <v>1.4170209218971432</v>
      </c>
      <c r="K32" s="1116">
        <f t="shared" si="3"/>
        <v>4.1343079031521288</v>
      </c>
      <c r="L32" s="1237"/>
      <c r="M32" s="1210"/>
      <c r="N32" s="1219"/>
      <c r="O32" s="948"/>
      <c r="P32" s="948"/>
    </row>
    <row r="33" spans="1:17" ht="14" customHeight="1">
      <c r="A33" s="977"/>
      <c r="B33" s="1078" t="s">
        <v>964</v>
      </c>
      <c r="C33" s="1136">
        <f t="shared" si="2"/>
        <v>0.78714686219538921</v>
      </c>
      <c r="D33" s="1127">
        <f t="shared" si="2"/>
        <v>-0.78580481622306109</v>
      </c>
      <c r="E33" s="1116">
        <f t="shared" si="2"/>
        <v>1.964882943143808</v>
      </c>
      <c r="F33" s="1250"/>
      <c r="G33" s="1209"/>
      <c r="H33" s="1251"/>
      <c r="I33" s="1136">
        <f t="shared" si="3"/>
        <v>-8.6495837387823862E-2</v>
      </c>
      <c r="J33" s="1127">
        <f t="shared" si="3"/>
        <v>-0.52601298594559098</v>
      </c>
      <c r="K33" s="1116">
        <f t="shared" si="3"/>
        <v>-1.140601008993207</v>
      </c>
      <c r="L33" s="1237"/>
      <c r="M33" s="1210"/>
      <c r="N33" s="1219"/>
      <c r="O33" s="948"/>
      <c r="P33" s="948"/>
    </row>
    <row r="34" spans="1:17" ht="14" customHeight="1">
      <c r="A34" s="977"/>
      <c r="B34" s="1078" t="s">
        <v>965</v>
      </c>
      <c r="C34" s="1136">
        <f t="shared" si="2"/>
        <v>1.3266288648764255</v>
      </c>
      <c r="D34" s="1127">
        <f t="shared" si="2"/>
        <v>0.20439448134899921</v>
      </c>
      <c r="E34" s="1116">
        <f t="shared" si="2"/>
        <v>1.5785157851578433</v>
      </c>
      <c r="F34" s="1250"/>
      <c r="G34" s="1209"/>
      <c r="H34" s="1251"/>
      <c r="I34" s="1136">
        <f t="shared" si="3"/>
        <v>2.7053349204631534</v>
      </c>
      <c r="J34" s="1127">
        <f t="shared" si="3"/>
        <v>0.71883004213831647</v>
      </c>
      <c r="K34" s="1116">
        <f t="shared" si="3"/>
        <v>5.9463057466163738</v>
      </c>
      <c r="L34" s="1237"/>
      <c r="M34" s="1210"/>
      <c r="N34" s="1219"/>
      <c r="O34" s="948"/>
      <c r="P34" s="948"/>
    </row>
    <row r="35" spans="1:17" ht="14" customHeight="1">
      <c r="A35" s="977"/>
      <c r="B35" s="1078" t="s">
        <v>966</v>
      </c>
      <c r="C35" s="1136">
        <f t="shared" si="2"/>
        <v>-1.3831696758525902</v>
      </c>
      <c r="D35" s="1127">
        <f t="shared" si="2"/>
        <v>-1.5043345232024445</v>
      </c>
      <c r="E35" s="1116">
        <f t="shared" si="2"/>
        <v>-1.3319878910191656</v>
      </c>
      <c r="F35" s="1252"/>
      <c r="G35" s="1211"/>
      <c r="H35" s="1253"/>
      <c r="I35" s="1136">
        <f t="shared" si="3"/>
        <v>-1.9702876409229697</v>
      </c>
      <c r="J35" s="1127">
        <f t="shared" si="3"/>
        <v>-1.6324856439704751</v>
      </c>
      <c r="K35" s="1116">
        <f t="shared" si="3"/>
        <v>-2.0104712041884838</v>
      </c>
      <c r="L35" s="1238"/>
      <c r="M35" s="1212"/>
      <c r="N35" s="1220"/>
      <c r="O35" s="948"/>
      <c r="P35" s="948"/>
    </row>
    <row r="36" spans="1:17" ht="14" customHeight="1">
      <c r="A36" s="1046"/>
      <c r="B36" s="1079" t="s">
        <v>943</v>
      </c>
      <c r="C36" s="1137">
        <f t="shared" si="2"/>
        <v>-1.2098501070663914</v>
      </c>
      <c r="D36" s="958">
        <f t="shared" si="2"/>
        <v>-1.4237639140564378</v>
      </c>
      <c r="E36" s="1121">
        <f t="shared" si="2"/>
        <v>-2.6385763959909982</v>
      </c>
      <c r="F36" s="1254"/>
      <c r="G36" s="1221"/>
      <c r="H36" s="1255"/>
      <c r="I36" s="1137">
        <f t="shared" si="3"/>
        <v>-1.4832330180567601</v>
      </c>
      <c r="J36" s="958">
        <f t="shared" si="3"/>
        <v>-1.3843716120423624</v>
      </c>
      <c r="K36" s="1121">
        <f t="shared" si="3"/>
        <v>-2.9920923274203859</v>
      </c>
      <c r="L36" s="1239"/>
      <c r="M36" s="1222"/>
      <c r="N36" s="1223"/>
      <c r="O36" s="948"/>
      <c r="P36" s="948"/>
    </row>
    <row r="37" spans="1:17" ht="15" customHeight="1">
      <c r="B37" s="948" t="s">
        <v>241</v>
      </c>
      <c r="C37" s="948"/>
      <c r="D37" s="948"/>
      <c r="E37" s="948"/>
      <c r="F37" s="948"/>
      <c r="G37" s="948"/>
      <c r="H37" s="948"/>
      <c r="I37" s="948"/>
      <c r="J37" s="948"/>
      <c r="K37" s="948"/>
      <c r="L37" s="948"/>
      <c r="M37" s="948"/>
      <c r="N37" s="948"/>
      <c r="O37" s="948"/>
      <c r="P37" s="948"/>
    </row>
    <row r="38" spans="1:17" ht="15" customHeight="1">
      <c r="B38" s="948"/>
      <c r="C38" s="948"/>
      <c r="D38" s="948"/>
      <c r="E38" s="948"/>
      <c r="F38" s="948"/>
      <c r="G38" s="948"/>
      <c r="H38" s="948"/>
      <c r="I38" s="948"/>
      <c r="J38" s="948"/>
      <c r="K38" s="948"/>
      <c r="L38" s="948"/>
      <c r="M38" s="948"/>
      <c r="N38" s="948"/>
      <c r="O38" s="948"/>
      <c r="P38" s="948"/>
    </row>
    <row r="39" spans="1:17" ht="15" customHeight="1">
      <c r="B39" s="358" t="s">
        <v>246</v>
      </c>
      <c r="C39" s="948"/>
      <c r="D39" s="948"/>
      <c r="E39" s="948"/>
      <c r="F39" s="948"/>
      <c r="G39" s="948"/>
      <c r="H39" s="948"/>
      <c r="I39" s="948"/>
      <c r="J39" s="948"/>
      <c r="K39" s="948"/>
      <c r="L39" s="979"/>
      <c r="M39" s="979"/>
      <c r="N39" s="979"/>
      <c r="O39" s="948" t="s">
        <v>967</v>
      </c>
      <c r="P39" s="979"/>
      <c r="Q39" s="980"/>
    </row>
    <row r="40" spans="1:17" ht="15" customHeight="1">
      <c r="B40" s="1700" t="s">
        <v>79</v>
      </c>
      <c r="C40" s="1710" t="s">
        <v>983</v>
      </c>
      <c r="D40" s="1713"/>
      <c r="E40" s="1713"/>
      <c r="F40" s="1713"/>
      <c r="G40" s="1713"/>
      <c r="H40" s="1713"/>
      <c r="I40" s="1714"/>
      <c r="J40" s="1710" t="s">
        <v>143</v>
      </c>
      <c r="K40" s="1713"/>
      <c r="L40" s="1713"/>
      <c r="M40" s="1713"/>
      <c r="N40" s="1713"/>
      <c r="O40" s="1713"/>
      <c r="P40" s="1714"/>
    </row>
    <row r="41" spans="1:17" ht="15" customHeight="1">
      <c r="B41" s="1730"/>
      <c r="C41" s="265" t="s">
        <v>57</v>
      </c>
      <c r="D41" s="1266" t="s">
        <v>126</v>
      </c>
      <c r="E41" s="263" t="s">
        <v>144</v>
      </c>
      <c r="F41" s="263" t="s">
        <v>145</v>
      </c>
      <c r="G41" s="263" t="s">
        <v>146</v>
      </c>
      <c r="H41" s="263" t="s">
        <v>148</v>
      </c>
      <c r="I41" s="263" t="s">
        <v>127</v>
      </c>
      <c r="J41" s="265" t="s">
        <v>57</v>
      </c>
      <c r="K41" s="1266" t="s">
        <v>126</v>
      </c>
      <c r="L41" s="263" t="s">
        <v>144</v>
      </c>
      <c r="M41" s="263" t="s">
        <v>145</v>
      </c>
      <c r="N41" s="263" t="s">
        <v>146</v>
      </c>
      <c r="O41" s="263" t="s">
        <v>148</v>
      </c>
      <c r="P41" s="263" t="s">
        <v>127</v>
      </c>
    </row>
    <row r="42" spans="1:17" ht="15" hidden="1" customHeight="1">
      <c r="B42" s="1701"/>
      <c r="C42" s="969">
        <f>'9住宅面積2'!D10</f>
        <v>1689000</v>
      </c>
      <c r="D42" s="970">
        <f>'9住宅面積2'!E10</f>
        <v>178500</v>
      </c>
      <c r="E42" s="967">
        <f>'9住宅面積2'!F10</f>
        <v>324300</v>
      </c>
      <c r="F42" s="967">
        <f>'9住宅面積2'!G10</f>
        <v>317500</v>
      </c>
      <c r="G42" s="967">
        <f>'9住宅面積2'!H10</f>
        <v>338600</v>
      </c>
      <c r="H42" s="967">
        <f>'9住宅面積2'!I10</f>
        <v>302000</v>
      </c>
      <c r="I42" s="967">
        <f>'9住宅面積2'!J10</f>
        <v>212500</v>
      </c>
      <c r="J42" s="1258"/>
      <c r="K42" s="1267"/>
      <c r="L42" s="1259"/>
      <c r="M42" s="1259"/>
      <c r="N42" s="1259"/>
      <c r="O42" s="1258"/>
      <c r="P42" s="1258"/>
    </row>
    <row r="43" spans="1:17" ht="15" customHeight="1">
      <c r="B43" s="1066" t="s">
        <v>949</v>
      </c>
      <c r="C43" s="1031">
        <f>'9住宅面積2'!D11</f>
        <v>1814400</v>
      </c>
      <c r="D43" s="1073">
        <f>'9住宅面積2'!E11</f>
        <v>194700</v>
      </c>
      <c r="E43" s="1073">
        <f>'9住宅面積2'!F11</f>
        <v>281400</v>
      </c>
      <c r="F43" s="1073">
        <f>'9住宅面積2'!G11</f>
        <v>365300</v>
      </c>
      <c r="G43" s="1073">
        <f>'9住宅面積2'!H11</f>
        <v>371500</v>
      </c>
      <c r="H43" s="1073">
        <f>'9住宅面積2'!I11</f>
        <v>342900</v>
      </c>
      <c r="I43" s="1177">
        <f>'9住宅面積2'!J11</f>
        <v>231000</v>
      </c>
      <c r="J43" s="1268">
        <f>'9住宅面積2'!K11</f>
        <v>41744200</v>
      </c>
      <c r="K43" s="1260">
        <f>'9住宅面積2'!L11</f>
        <v>5035800</v>
      </c>
      <c r="L43" s="1260">
        <f>'9住宅面積2'!M11</f>
        <v>6902000</v>
      </c>
      <c r="M43" s="1260">
        <f>'9住宅面積2'!N11</f>
        <v>6740400</v>
      </c>
      <c r="N43" s="1260">
        <f>'9住宅面積2'!O11</f>
        <v>7884000</v>
      </c>
      <c r="O43" s="1260">
        <f>'9住宅面積2'!P11</f>
        <v>8908000</v>
      </c>
      <c r="P43" s="1261">
        <f>'9住宅面積2'!Q11</f>
        <v>5576600</v>
      </c>
    </row>
    <row r="44" spans="1:17" ht="15" customHeight="1">
      <c r="B44" s="1078" t="s">
        <v>942</v>
      </c>
      <c r="C44" s="969">
        <f>'9住宅面積2'!D12</f>
        <v>1997400</v>
      </c>
      <c r="D44" s="995">
        <f>'9住宅面積2'!E12</f>
        <v>162900</v>
      </c>
      <c r="E44" s="995">
        <f>'9住宅面積2'!F12</f>
        <v>277000</v>
      </c>
      <c r="F44" s="995">
        <f>'9住宅面積2'!G12</f>
        <v>407900</v>
      </c>
      <c r="G44" s="995">
        <f>'9住宅面積2'!H12</f>
        <v>447100</v>
      </c>
      <c r="H44" s="995">
        <f>'9住宅面積2'!I12</f>
        <v>403000</v>
      </c>
      <c r="I44" s="1178">
        <f>'9住宅面積2'!J12</f>
        <v>273300</v>
      </c>
      <c r="J44" s="1258">
        <f>'9住宅面積2'!K12</f>
        <v>45258400</v>
      </c>
      <c r="K44" s="1160">
        <f>'9住宅面積2'!L12</f>
        <v>4610700</v>
      </c>
      <c r="L44" s="1160">
        <f>'9住宅面積2'!M12</f>
        <v>6601600</v>
      </c>
      <c r="M44" s="1160">
        <f>'9住宅面積2'!N12</f>
        <v>7730200</v>
      </c>
      <c r="N44" s="1160">
        <f>'9住宅面積2'!O12</f>
        <v>8730200</v>
      </c>
      <c r="O44" s="1160">
        <f>'9住宅面積2'!P12</f>
        <v>10072400</v>
      </c>
      <c r="P44" s="1262">
        <f>'9住宅面積2'!Q12</f>
        <v>6499900</v>
      </c>
    </row>
    <row r="45" spans="1:17" ht="15" customHeight="1">
      <c r="B45" s="1078" t="s">
        <v>964</v>
      </c>
      <c r="C45" s="969">
        <f>'9住宅面積2'!D13</f>
        <v>2126300</v>
      </c>
      <c r="D45" s="995">
        <f>'9住宅面積2'!E13</f>
        <v>151500</v>
      </c>
      <c r="E45" s="995">
        <f>'9住宅面積2'!F13</f>
        <v>273600</v>
      </c>
      <c r="F45" s="995">
        <f>'9住宅面積2'!G13</f>
        <v>417900</v>
      </c>
      <c r="G45" s="995">
        <f>'9住宅面積2'!H13</f>
        <v>496100</v>
      </c>
      <c r="H45" s="995">
        <f>'9住宅面積2'!I13</f>
        <v>439500</v>
      </c>
      <c r="I45" s="1178">
        <f>'9住宅面積2'!J13</f>
        <v>281800</v>
      </c>
      <c r="J45" s="1258">
        <f>'9住宅面積2'!K13</f>
        <v>48281000</v>
      </c>
      <c r="K45" s="1160">
        <f>'9住宅面積2'!L13</f>
        <v>5096300</v>
      </c>
      <c r="L45" s="1160">
        <f>'9住宅面積2'!M13</f>
        <v>6736300</v>
      </c>
      <c r="M45" s="1160">
        <f>'9住宅面積2'!N13</f>
        <v>7895800</v>
      </c>
      <c r="N45" s="1160">
        <f>'9住宅面積2'!O13</f>
        <v>9390800</v>
      </c>
      <c r="O45" s="1160">
        <f>'9住宅面積2'!P13</f>
        <v>10918100</v>
      </c>
      <c r="P45" s="1262">
        <f>'9住宅面積2'!Q13</f>
        <v>6759400</v>
      </c>
    </row>
    <row r="46" spans="1:17" ht="15" customHeight="1">
      <c r="B46" s="1078" t="s">
        <v>965</v>
      </c>
      <c r="C46" s="969">
        <f>'9住宅面積2'!D14</f>
        <v>2331800</v>
      </c>
      <c r="D46" s="995">
        <f>'9住宅面積2'!E14</f>
        <v>182900</v>
      </c>
      <c r="E46" s="995">
        <f>'9住宅面積2'!F14</f>
        <v>284100</v>
      </c>
      <c r="F46" s="995">
        <f>'9住宅面積2'!G14</f>
        <v>437300</v>
      </c>
      <c r="G46" s="995">
        <f>'9住宅面積2'!H14</f>
        <v>534100</v>
      </c>
      <c r="H46" s="995">
        <f>'9住宅面積2'!I14</f>
        <v>493700</v>
      </c>
      <c r="I46" s="1178">
        <f>'9住宅面積2'!J14</f>
        <v>305200</v>
      </c>
      <c r="J46" s="1258">
        <f>'9住宅面積2'!K14</f>
        <v>52102200</v>
      </c>
      <c r="K46" s="1160">
        <f>'9住宅面積2'!L14</f>
        <v>5538900</v>
      </c>
      <c r="L46" s="1160">
        <f>'9住宅面積2'!M14</f>
        <v>7093900</v>
      </c>
      <c r="M46" s="1160">
        <f>'9住宅面積2'!N14</f>
        <v>8176000</v>
      </c>
      <c r="N46" s="1160">
        <f>'9住宅面積2'!O14</f>
        <v>10145200</v>
      </c>
      <c r="O46" s="1160">
        <f>'9住宅面積2'!P14</f>
        <v>12031600</v>
      </c>
      <c r="P46" s="1262">
        <f>'9住宅面積2'!Q14</f>
        <v>7699100</v>
      </c>
    </row>
    <row r="47" spans="1:17" ht="15" customHeight="1">
      <c r="B47" s="1078" t="s">
        <v>966</v>
      </c>
      <c r="C47" s="969">
        <f>'9住宅面積2'!D15</f>
        <v>2276400</v>
      </c>
      <c r="D47" s="995">
        <f>'9住宅面積2'!E15</f>
        <v>197300</v>
      </c>
      <c r="E47" s="995">
        <f>'9住宅面積2'!F15</f>
        <v>275500</v>
      </c>
      <c r="F47" s="995">
        <f>'9住宅面積2'!G15</f>
        <v>415900</v>
      </c>
      <c r="G47" s="995">
        <f>'9住宅面積2'!H15</f>
        <v>538500</v>
      </c>
      <c r="H47" s="995">
        <f>'9住宅面積2'!I15</f>
        <v>505000</v>
      </c>
      <c r="I47" s="1178">
        <f>'9住宅面積2'!J15</f>
        <v>288100</v>
      </c>
      <c r="J47" s="1258">
        <f>'9住宅面積2'!K15</f>
        <v>52642200</v>
      </c>
      <c r="K47" s="1160">
        <f>'9住宅面積2'!L15</f>
        <v>5613700</v>
      </c>
      <c r="L47" s="1160">
        <f>'9住宅面積2'!M15</f>
        <v>7192000</v>
      </c>
      <c r="M47" s="1160">
        <f>'9住宅面積2'!N15</f>
        <v>8394200</v>
      </c>
      <c r="N47" s="1160">
        <f>'9住宅面積2'!O15</f>
        <v>10620400</v>
      </c>
      <c r="O47" s="1160">
        <f>'9住宅面積2'!P15</f>
        <v>12115600</v>
      </c>
      <c r="P47" s="1262">
        <f>'9住宅面積2'!Q15</f>
        <v>7000600</v>
      </c>
    </row>
    <row r="48" spans="1:17" ht="15" customHeight="1">
      <c r="B48" s="1079" t="s">
        <v>943</v>
      </c>
      <c r="C48" s="956">
        <f>'9住宅面積2'!D16</f>
        <v>2397400</v>
      </c>
      <c r="D48" s="1080">
        <f>'9住宅面積2'!E16</f>
        <v>206200</v>
      </c>
      <c r="E48" s="1080">
        <f>'9住宅面積2'!F16</f>
        <v>274200</v>
      </c>
      <c r="F48" s="1080">
        <f>'9住宅面積2'!G16</f>
        <v>438700</v>
      </c>
      <c r="G48" s="1080">
        <f>'9住宅面積2'!H16</f>
        <v>571900</v>
      </c>
      <c r="H48" s="1080">
        <f>'9住宅面積2'!I16</f>
        <v>524200</v>
      </c>
      <c r="I48" s="1034">
        <f>'9住宅面積2'!J16</f>
        <v>289700</v>
      </c>
      <c r="J48" s="982">
        <f>'9住宅面積2'!K16</f>
        <v>55665000</v>
      </c>
      <c r="K48" s="1264">
        <f>'9住宅面積2'!L16</f>
        <v>6099200</v>
      </c>
      <c r="L48" s="1264">
        <f>'9住宅面積2'!M16</f>
        <v>7336800</v>
      </c>
      <c r="M48" s="1264">
        <f>'9住宅面積2'!N16</f>
        <v>8757300</v>
      </c>
      <c r="N48" s="1264">
        <f>'9住宅面積2'!O16</f>
        <v>11057900</v>
      </c>
      <c r="O48" s="1264">
        <f>'9住宅面積2'!P16</f>
        <v>12813500</v>
      </c>
      <c r="P48" s="1265">
        <f>'9住宅面積2'!Q16</f>
        <v>7272400</v>
      </c>
    </row>
    <row r="49" spans="1:16" ht="15" hidden="1" customHeight="1">
      <c r="B49" s="1078" t="s">
        <v>963</v>
      </c>
      <c r="C49" s="1094">
        <f t="shared" ref="C49:I55" si="4">+C42/$C42*100</f>
        <v>100</v>
      </c>
      <c r="D49" s="993">
        <f t="shared" si="4"/>
        <v>10.568383658969804</v>
      </c>
      <c r="E49" s="993">
        <f t="shared" si="4"/>
        <v>19.200710479573711</v>
      </c>
      <c r="F49" s="993">
        <f t="shared" si="4"/>
        <v>18.798105387803435</v>
      </c>
      <c r="G49" s="993">
        <f t="shared" si="4"/>
        <v>20.047365304914148</v>
      </c>
      <c r="H49" s="993">
        <f t="shared" si="4"/>
        <v>17.880402605091771</v>
      </c>
      <c r="I49" s="994">
        <f t="shared" si="4"/>
        <v>12.581409117821195</v>
      </c>
      <c r="J49" s="976"/>
      <c r="K49" s="1071"/>
      <c r="L49" s="1071"/>
      <c r="M49" s="1071"/>
      <c r="N49" s="1071"/>
      <c r="O49" s="1071"/>
      <c r="P49" s="1263"/>
    </row>
    <row r="50" spans="1:16" ht="15" customHeight="1">
      <c r="B50" s="1078" t="s">
        <v>949</v>
      </c>
      <c r="C50" s="1094">
        <f t="shared" si="4"/>
        <v>100</v>
      </c>
      <c r="D50" s="993">
        <f t="shared" si="4"/>
        <v>10.730820105820106</v>
      </c>
      <c r="E50" s="993">
        <f t="shared" si="4"/>
        <v>15.50925925925926</v>
      </c>
      <c r="F50" s="993">
        <f t="shared" si="4"/>
        <v>20.133377425044092</v>
      </c>
      <c r="G50" s="993">
        <f t="shared" si="4"/>
        <v>20.475088183421516</v>
      </c>
      <c r="H50" s="993">
        <f t="shared" si="4"/>
        <v>18.898809523809522</v>
      </c>
      <c r="I50" s="994">
        <f t="shared" si="4"/>
        <v>12.731481481481483</v>
      </c>
      <c r="J50" s="1094">
        <f t="shared" ref="J50:P55" si="5">+J43/$J43*100</f>
        <v>100</v>
      </c>
      <c r="K50" s="993">
        <f t="shared" si="5"/>
        <v>12.063472290761352</v>
      </c>
      <c r="L50" s="993">
        <f t="shared" si="5"/>
        <v>16.534033470518061</v>
      </c>
      <c r="M50" s="993">
        <f t="shared" si="5"/>
        <v>16.146913822758609</v>
      </c>
      <c r="N50" s="993">
        <f t="shared" si="5"/>
        <v>18.886456082521644</v>
      </c>
      <c r="O50" s="993">
        <f t="shared" si="5"/>
        <v>21.339491474264687</v>
      </c>
      <c r="P50" s="994">
        <f t="shared" si="5"/>
        <v>13.358981607025648</v>
      </c>
    </row>
    <row r="51" spans="1:16" ht="15" customHeight="1">
      <c r="B51" s="1078" t="s">
        <v>942</v>
      </c>
      <c r="C51" s="1094">
        <f t="shared" si="4"/>
        <v>100</v>
      </c>
      <c r="D51" s="993">
        <f t="shared" si="4"/>
        <v>8.1556022829678589</v>
      </c>
      <c r="E51" s="993">
        <f t="shared" si="4"/>
        <v>13.868028436968057</v>
      </c>
      <c r="F51" s="993">
        <f t="shared" si="4"/>
        <v>20.421548012416142</v>
      </c>
      <c r="G51" s="993">
        <f t="shared" si="4"/>
        <v>22.384099329127867</v>
      </c>
      <c r="H51" s="993">
        <f t="shared" si="4"/>
        <v>20.176229097827175</v>
      </c>
      <c r="I51" s="994">
        <f t="shared" si="4"/>
        <v>13.682787623911086</v>
      </c>
      <c r="J51" s="1094">
        <f t="shared" si="5"/>
        <v>100</v>
      </c>
      <c r="K51" s="993">
        <f t="shared" si="5"/>
        <v>10.187501104767293</v>
      </c>
      <c r="L51" s="993">
        <f t="shared" si="5"/>
        <v>14.586463507326815</v>
      </c>
      <c r="M51" s="993">
        <f t="shared" si="5"/>
        <v>17.080144238417621</v>
      </c>
      <c r="N51" s="993">
        <f t="shared" si="5"/>
        <v>19.28967882205292</v>
      </c>
      <c r="O51" s="993">
        <f t="shared" si="5"/>
        <v>22.255316140208226</v>
      </c>
      <c r="P51" s="994">
        <f t="shared" si="5"/>
        <v>14.361753840171106</v>
      </c>
    </row>
    <row r="52" spans="1:16" ht="15" customHeight="1">
      <c r="B52" s="1078" t="s">
        <v>964</v>
      </c>
      <c r="C52" s="1094">
        <f t="shared" si="4"/>
        <v>100</v>
      </c>
      <c r="D52" s="993">
        <f t="shared" si="4"/>
        <v>7.1250529088087298</v>
      </c>
      <c r="E52" s="993">
        <f t="shared" si="4"/>
        <v>12.867422282838733</v>
      </c>
      <c r="F52" s="993">
        <f t="shared" si="4"/>
        <v>19.653858815783284</v>
      </c>
      <c r="G52" s="993">
        <f t="shared" si="4"/>
        <v>23.331608898085875</v>
      </c>
      <c r="H52" s="993">
        <f t="shared" si="4"/>
        <v>20.669707943375819</v>
      </c>
      <c r="I52" s="994">
        <f t="shared" si="4"/>
        <v>13.253068710906268</v>
      </c>
      <c r="J52" s="1094">
        <f t="shared" si="5"/>
        <v>100</v>
      </c>
      <c r="K52" s="993">
        <f t="shared" si="5"/>
        <v>10.555498021996231</v>
      </c>
      <c r="L52" s="993">
        <f t="shared" si="5"/>
        <v>13.952279364553345</v>
      </c>
      <c r="M52" s="993">
        <f t="shared" si="5"/>
        <v>16.353845197903937</v>
      </c>
      <c r="N52" s="993">
        <f t="shared" si="5"/>
        <v>19.450301360783744</v>
      </c>
      <c r="O52" s="993">
        <f t="shared" si="5"/>
        <v>22.613657546446841</v>
      </c>
      <c r="P52" s="994">
        <f t="shared" si="5"/>
        <v>14.000124272488144</v>
      </c>
    </row>
    <row r="53" spans="1:16" ht="15" customHeight="1">
      <c r="B53" s="1078" t="s">
        <v>965</v>
      </c>
      <c r="C53" s="1094">
        <f t="shared" si="4"/>
        <v>100</v>
      </c>
      <c r="D53" s="993">
        <f t="shared" si="4"/>
        <v>7.8437258770048892</v>
      </c>
      <c r="E53" s="993">
        <f t="shared" si="4"/>
        <v>12.183720730765932</v>
      </c>
      <c r="F53" s="993">
        <f t="shared" si="4"/>
        <v>18.753752465906167</v>
      </c>
      <c r="G53" s="993">
        <f t="shared" si="4"/>
        <v>22.905051891242817</v>
      </c>
      <c r="H53" s="993">
        <f t="shared" si="4"/>
        <v>21.172484775709751</v>
      </c>
      <c r="I53" s="994">
        <f t="shared" si="4"/>
        <v>13.08860108071018</v>
      </c>
      <c r="J53" s="1094">
        <f t="shared" si="5"/>
        <v>100</v>
      </c>
      <c r="K53" s="993">
        <f t="shared" si="5"/>
        <v>10.630837085574122</v>
      </c>
      <c r="L53" s="993">
        <f t="shared" si="5"/>
        <v>13.615355973452175</v>
      </c>
      <c r="M53" s="993">
        <f t="shared" si="5"/>
        <v>15.692235644560116</v>
      </c>
      <c r="N53" s="993">
        <f t="shared" si="5"/>
        <v>19.471730560321827</v>
      </c>
      <c r="O53" s="993">
        <f t="shared" si="5"/>
        <v>23.092307042696852</v>
      </c>
      <c r="P53" s="994">
        <f t="shared" si="5"/>
        <v>14.776919208785809</v>
      </c>
    </row>
    <row r="54" spans="1:16" ht="15" customHeight="1">
      <c r="B54" s="1078" t="s">
        <v>966</v>
      </c>
      <c r="C54" s="1094">
        <f t="shared" si="4"/>
        <v>100</v>
      </c>
      <c r="D54" s="993">
        <f t="shared" si="4"/>
        <v>8.6671938147952901</v>
      </c>
      <c r="E54" s="993">
        <f t="shared" si="4"/>
        <v>12.102442452995959</v>
      </c>
      <c r="F54" s="993">
        <f t="shared" si="4"/>
        <v>18.270075557898437</v>
      </c>
      <c r="G54" s="993">
        <f t="shared" si="4"/>
        <v>23.655772272008434</v>
      </c>
      <c r="H54" s="993">
        <f t="shared" si="4"/>
        <v>22.184150412932702</v>
      </c>
      <c r="I54" s="994">
        <f t="shared" si="4"/>
        <v>12.655947988051308</v>
      </c>
      <c r="J54" s="1094">
        <f t="shared" si="5"/>
        <v>100</v>
      </c>
      <c r="K54" s="993">
        <f t="shared" si="5"/>
        <v>10.663878029413665</v>
      </c>
      <c r="L54" s="993">
        <f t="shared" si="5"/>
        <v>13.662042999722656</v>
      </c>
      <c r="M54" s="993">
        <f t="shared" si="5"/>
        <v>15.945762145199099</v>
      </c>
      <c r="N54" s="993">
        <f t="shared" si="5"/>
        <v>20.174688747810691</v>
      </c>
      <c r="O54" s="993">
        <f t="shared" si="5"/>
        <v>23.014995573893188</v>
      </c>
      <c r="P54" s="994">
        <f t="shared" si="5"/>
        <v>13.29845637150423</v>
      </c>
    </row>
    <row r="55" spans="1:16" ht="15" customHeight="1">
      <c r="B55" s="1079" t="s">
        <v>943</v>
      </c>
      <c r="C55" s="985">
        <f t="shared" si="4"/>
        <v>100</v>
      </c>
      <c r="D55" s="997">
        <f t="shared" si="4"/>
        <v>8.6009843997664142</v>
      </c>
      <c r="E55" s="997">
        <f t="shared" si="4"/>
        <v>11.437390506381915</v>
      </c>
      <c r="F55" s="997">
        <f t="shared" si="4"/>
        <v>18.298990573120879</v>
      </c>
      <c r="G55" s="997">
        <f t="shared" si="4"/>
        <v>23.855009593726535</v>
      </c>
      <c r="H55" s="997">
        <f t="shared" si="4"/>
        <v>21.865354133644782</v>
      </c>
      <c r="I55" s="984">
        <f t="shared" si="4"/>
        <v>12.083924251272212</v>
      </c>
      <c r="J55" s="985">
        <f t="shared" si="5"/>
        <v>100</v>
      </c>
      <c r="K55" s="997">
        <f t="shared" si="5"/>
        <v>10.956974759723344</v>
      </c>
      <c r="L55" s="997">
        <f t="shared" si="5"/>
        <v>13.180274858528698</v>
      </c>
      <c r="M55" s="997">
        <f t="shared" si="5"/>
        <v>15.732147669091889</v>
      </c>
      <c r="N55" s="997">
        <f t="shared" si="5"/>
        <v>19.865085781011409</v>
      </c>
      <c r="O55" s="997">
        <f t="shared" si="5"/>
        <v>23.018952663253391</v>
      </c>
      <c r="P55" s="984">
        <f t="shared" si="5"/>
        <v>13.064582771939278</v>
      </c>
    </row>
    <row r="56" spans="1:16">
      <c r="B56" s="948" t="s">
        <v>241</v>
      </c>
    </row>
    <row r="57" spans="1:16">
      <c r="A57" s="948"/>
      <c r="B57" s="948"/>
      <c r="C57" s="948"/>
      <c r="D57" s="948"/>
      <c r="E57" s="948"/>
      <c r="F57" s="948"/>
      <c r="G57" s="948"/>
      <c r="H57" s="948"/>
      <c r="I57" s="948"/>
      <c r="J57" s="948"/>
      <c r="K57" s="948"/>
      <c r="L57" s="948"/>
      <c r="M57" s="948"/>
      <c r="N57" s="948"/>
      <c r="O57" s="948"/>
    </row>
    <row r="58" spans="1:16" ht="13">
      <c r="A58" s="948"/>
      <c r="B58" s="1276" t="s">
        <v>3</v>
      </c>
      <c r="C58" s="948"/>
      <c r="D58" s="948"/>
      <c r="E58" s="986"/>
      <c r="F58" s="986"/>
      <c r="G58" s="986"/>
      <c r="H58" s="986"/>
      <c r="I58" s="986"/>
      <c r="J58" s="986"/>
      <c r="K58" s="986"/>
      <c r="L58" s="986" t="s">
        <v>967</v>
      </c>
      <c r="M58" s="986"/>
      <c r="N58" s="986"/>
      <c r="O58" s="948"/>
    </row>
    <row r="59" spans="1:16">
      <c r="A59" s="948"/>
      <c r="B59" s="1744" t="s">
        <v>42</v>
      </c>
      <c r="C59" s="1744"/>
      <c r="D59" s="1731" t="s">
        <v>43</v>
      </c>
      <c r="E59" s="1710" t="s">
        <v>61</v>
      </c>
      <c r="F59" s="1713"/>
      <c r="G59" s="1713"/>
      <c r="H59" s="1713"/>
      <c r="I59" s="1713"/>
      <c r="J59" s="1713"/>
      <c r="K59" s="1713"/>
      <c r="L59" s="1714"/>
      <c r="M59" s="1745" t="s">
        <v>977</v>
      </c>
      <c r="N59" s="1746"/>
      <c r="O59" s="948"/>
    </row>
    <row r="60" spans="1:16" ht="24">
      <c r="A60" s="948"/>
      <c r="B60" s="1727"/>
      <c r="C60" s="1727"/>
      <c r="D60" s="1732"/>
      <c r="E60" s="262" t="s">
        <v>832</v>
      </c>
      <c r="F60" s="1275" t="s">
        <v>164</v>
      </c>
      <c r="G60" s="1269" t="s">
        <v>162</v>
      </c>
      <c r="H60" s="1269" t="s">
        <v>45</v>
      </c>
      <c r="I60" s="1269" t="s">
        <v>46</v>
      </c>
      <c r="J60" s="1213" t="s">
        <v>47</v>
      </c>
      <c r="K60" s="1350" t="s">
        <v>833</v>
      </c>
      <c r="L60" s="1270" t="s">
        <v>834</v>
      </c>
      <c r="M60" s="1352" t="s">
        <v>53</v>
      </c>
      <c r="N60" s="1269" t="s">
        <v>849</v>
      </c>
      <c r="O60" s="948"/>
    </row>
    <row r="61" spans="1:16">
      <c r="A61" s="948"/>
      <c r="B61" s="1271" t="s">
        <v>975</v>
      </c>
      <c r="C61" s="1283" t="s">
        <v>40</v>
      </c>
      <c r="D61" s="1284">
        <f>'10建築時期'!C41</f>
        <v>2397400</v>
      </c>
      <c r="E61" s="1285">
        <f>'10建築時期'!D41</f>
        <v>1144000</v>
      </c>
      <c r="F61" s="1286">
        <f>'10建築時期'!E41</f>
        <v>159600</v>
      </c>
      <c r="G61" s="1286">
        <f>'10建築時期'!F41</f>
        <v>433000</v>
      </c>
      <c r="H61" s="1286">
        <f>'10建築時期'!G41</f>
        <v>303700</v>
      </c>
      <c r="I61" s="1286">
        <f>'10建築時期'!H41</f>
        <v>167700</v>
      </c>
      <c r="J61" s="1286">
        <f>'10建築時期'!I41</f>
        <v>80100</v>
      </c>
      <c r="K61" s="1289">
        <f>'10建築時期'!J41</f>
        <v>551500</v>
      </c>
      <c r="L61" s="1351">
        <f>'10建築時期'!K41</f>
        <v>247800</v>
      </c>
      <c r="M61" s="1287">
        <f>'10建築時期'!L41</f>
        <v>48.20804195804196</v>
      </c>
      <c r="N61" s="1353">
        <f>'10建築時期'!M41</f>
        <v>21.66083916083916</v>
      </c>
      <c r="O61" s="948"/>
    </row>
    <row r="62" spans="1:16">
      <c r="A62" s="948"/>
      <c r="B62" s="977"/>
      <c r="C62" s="1281" t="s">
        <v>984</v>
      </c>
      <c r="D62" s="968">
        <f>'10建築時期'!C42</f>
        <v>498200</v>
      </c>
      <c r="E62" s="969">
        <f>'10建築時期'!D42</f>
        <v>171200</v>
      </c>
      <c r="F62" s="968">
        <f>'10建築時期'!E42</f>
        <v>12130</v>
      </c>
      <c r="G62" s="968">
        <f>'10建築時期'!F42</f>
        <v>98200</v>
      </c>
      <c r="H62" s="968">
        <f>'10建築時期'!G42</f>
        <v>37420</v>
      </c>
      <c r="I62" s="968">
        <f>'10建築時期'!H42</f>
        <v>19010</v>
      </c>
      <c r="J62" s="968">
        <f>'10建築時期'!I42</f>
        <v>4420</v>
      </c>
      <c r="K62" s="1131">
        <f>'10建築時期'!J42</f>
        <v>60820</v>
      </c>
      <c r="L62" s="969">
        <f>'10建築時期'!K42</f>
        <v>23400</v>
      </c>
      <c r="M62" s="990">
        <f>'10建築時期'!L42</f>
        <v>35.52570093457944</v>
      </c>
      <c r="N62" s="1126">
        <f>'10建築時期'!M42</f>
        <v>13.66822429906542</v>
      </c>
      <c r="O62" s="948"/>
    </row>
    <row r="63" spans="1:16">
      <c r="A63" s="948"/>
      <c r="B63" s="977"/>
      <c r="C63" s="648" t="s">
        <v>985</v>
      </c>
      <c r="D63" s="968">
        <f>'10建築時期'!C43</f>
        <v>389500</v>
      </c>
      <c r="E63" s="969">
        <f>'10建築時期'!D43</f>
        <v>203900</v>
      </c>
      <c r="F63" s="968">
        <f>'10建築時期'!E43</f>
        <v>16010</v>
      </c>
      <c r="G63" s="968">
        <f>'10建築時期'!F43</f>
        <v>91500</v>
      </c>
      <c r="H63" s="968">
        <f>'10建築時期'!G43</f>
        <v>56100</v>
      </c>
      <c r="I63" s="968">
        <f>'10建築時期'!H43</f>
        <v>29200</v>
      </c>
      <c r="J63" s="968">
        <f>'10建築時期'!I43</f>
        <v>11100</v>
      </c>
      <c r="K63" s="1131">
        <f>'10建築時期'!J43</f>
        <v>96400</v>
      </c>
      <c r="L63" s="969">
        <f>'10建築時期'!K43</f>
        <v>40300</v>
      </c>
      <c r="M63" s="990">
        <f>'10建築時期'!L43</f>
        <v>47.278077488965181</v>
      </c>
      <c r="N63" s="1126">
        <f>'10建築時期'!M43</f>
        <v>19.764590485532125</v>
      </c>
      <c r="O63" s="948"/>
    </row>
    <row r="64" spans="1:16">
      <c r="A64" s="948"/>
      <c r="B64" s="1272" t="s">
        <v>972</v>
      </c>
      <c r="C64" s="648" t="s">
        <v>986</v>
      </c>
      <c r="D64" s="968">
        <f>'10建築時期'!C44</f>
        <v>536100</v>
      </c>
      <c r="E64" s="969">
        <f>'10建築時期'!D44</f>
        <v>305900</v>
      </c>
      <c r="F64" s="968">
        <f>'10建築時期'!E44</f>
        <v>34010</v>
      </c>
      <c r="G64" s="968">
        <f>'10建築時期'!F44</f>
        <v>103100</v>
      </c>
      <c r="H64" s="968">
        <f>'10建築時期'!G44</f>
        <v>92500</v>
      </c>
      <c r="I64" s="968">
        <f>'10建築時期'!H44</f>
        <v>53200</v>
      </c>
      <c r="J64" s="968">
        <f>'10建築時期'!I44</f>
        <v>22900</v>
      </c>
      <c r="K64" s="1131">
        <f>'10建築時期'!J44</f>
        <v>168600</v>
      </c>
      <c r="L64" s="969">
        <f>'10建築時期'!K44</f>
        <v>76100</v>
      </c>
      <c r="M64" s="990">
        <f>'10建築時期'!L44</f>
        <v>55.116050997057862</v>
      </c>
      <c r="N64" s="1126">
        <f>'10建築時期'!M44</f>
        <v>24.877410918600852</v>
      </c>
      <c r="O64" s="948"/>
    </row>
    <row r="65" spans="1:15">
      <c r="A65" s="948"/>
      <c r="B65" s="1273" t="s">
        <v>939</v>
      </c>
      <c r="C65" s="648" t="s">
        <v>987</v>
      </c>
      <c r="D65" s="968">
        <f>'10建築時期'!C45</f>
        <v>397100</v>
      </c>
      <c r="E65" s="969">
        <f>'10建築時期'!D45</f>
        <v>195300</v>
      </c>
      <c r="F65" s="968">
        <f>'10建築時期'!E45</f>
        <v>30920</v>
      </c>
      <c r="G65" s="968">
        <f>'10建築時期'!F45</f>
        <v>52100</v>
      </c>
      <c r="H65" s="968">
        <f>'10建築時期'!G45</f>
        <v>57700</v>
      </c>
      <c r="I65" s="968">
        <f>'10建築時期'!H45</f>
        <v>33000</v>
      </c>
      <c r="J65" s="968">
        <f>'10建築時期'!I45</f>
        <v>21800</v>
      </c>
      <c r="K65" s="1131">
        <f>'10建築時期'!J45</f>
        <v>112500</v>
      </c>
      <c r="L65" s="969">
        <f>'10建築時期'!K45</f>
        <v>54800</v>
      </c>
      <c r="M65" s="990">
        <f>'10建築時期'!L45</f>
        <v>57.603686635944698</v>
      </c>
      <c r="N65" s="1126">
        <f>'10建築時期'!M45</f>
        <v>28.059395801331284</v>
      </c>
      <c r="O65" s="948"/>
    </row>
    <row r="66" spans="1:15">
      <c r="A66" s="948"/>
      <c r="B66" s="1273" t="s">
        <v>939</v>
      </c>
      <c r="C66" s="1281" t="s">
        <v>988</v>
      </c>
      <c r="D66" s="968">
        <f>'10建築時期'!C46</f>
        <v>361800</v>
      </c>
      <c r="E66" s="969">
        <f>'10建築時期'!D46</f>
        <v>170100</v>
      </c>
      <c r="F66" s="968">
        <f>'10建築時期'!E46</f>
        <v>31930</v>
      </c>
      <c r="G66" s="968">
        <f>'10建築時期'!F46</f>
        <v>51100</v>
      </c>
      <c r="H66" s="968">
        <f>'10建築時期'!G46</f>
        <v>45700</v>
      </c>
      <c r="I66" s="968">
        <f>'10建築時期'!H46</f>
        <v>23700</v>
      </c>
      <c r="J66" s="968">
        <f>'10建築時期'!I46</f>
        <v>17900</v>
      </c>
      <c r="K66" s="1131">
        <f>'10建築時期'!J46</f>
        <v>87300</v>
      </c>
      <c r="L66" s="969">
        <f>'10建築時期'!K46</f>
        <v>41600</v>
      </c>
      <c r="M66" s="990">
        <f>'10建築時期'!L46</f>
        <v>51.322751322751323</v>
      </c>
      <c r="N66" s="1126">
        <f>'10建築時期'!M46</f>
        <v>24.456202233980012</v>
      </c>
      <c r="O66" s="948"/>
    </row>
    <row r="67" spans="1:15">
      <c r="A67" s="948"/>
      <c r="B67" s="1274" t="s">
        <v>939</v>
      </c>
      <c r="C67" s="1282" t="s">
        <v>989</v>
      </c>
      <c r="D67" s="991">
        <f>'10建築時期'!C47</f>
        <v>76400</v>
      </c>
      <c r="E67" s="956">
        <f>'10建築時期'!D47</f>
        <v>39500</v>
      </c>
      <c r="F67" s="991">
        <f>'10建築時期'!E47</f>
        <v>6430</v>
      </c>
      <c r="G67" s="991">
        <f>'10建築時期'!F47</f>
        <v>13800</v>
      </c>
      <c r="H67" s="991">
        <f>'10建築時期'!G47</f>
        <v>10300</v>
      </c>
      <c r="I67" s="991">
        <f>'10建築時期'!H47</f>
        <v>7600</v>
      </c>
      <c r="J67" s="991">
        <f>'10建築時期'!I47</f>
        <v>1600</v>
      </c>
      <c r="K67" s="1138">
        <f>'10建築時期'!J47</f>
        <v>19500</v>
      </c>
      <c r="L67" s="956">
        <f>'10建築時期'!K47</f>
        <v>9200</v>
      </c>
      <c r="M67" s="992">
        <f>'10建築時期'!L47</f>
        <v>49.367088607594937</v>
      </c>
      <c r="N67" s="957">
        <f>'10建築時期'!M47</f>
        <v>23.291139240506329</v>
      </c>
      <c r="O67" s="948"/>
    </row>
    <row r="68" spans="1:15">
      <c r="A68" s="948"/>
      <c r="B68" s="1272" t="s">
        <v>976</v>
      </c>
      <c r="C68" s="1283" t="s">
        <v>40</v>
      </c>
      <c r="D68" s="1035">
        <f>'10建築時期'!C51</f>
        <v>730600</v>
      </c>
      <c r="E68" s="975">
        <f>'10建築時期'!D51</f>
        <v>455300</v>
      </c>
      <c r="F68" s="1035">
        <f>'10建築時期'!E51</f>
        <v>32710</v>
      </c>
      <c r="G68" s="1035">
        <f>'10建築時期'!F51</f>
        <v>160800</v>
      </c>
      <c r="H68" s="1035">
        <f>'10建築時期'!G51</f>
        <v>126400</v>
      </c>
      <c r="I68" s="1035">
        <f>'10建築時期'!H51</f>
        <v>91400</v>
      </c>
      <c r="J68" s="1035">
        <f>'10建築時期'!I51</f>
        <v>44100</v>
      </c>
      <c r="K68" s="1057">
        <f>'10建築時期'!J51</f>
        <v>261900</v>
      </c>
      <c r="L68" s="975">
        <f>'10建築時期'!K51</f>
        <v>135500</v>
      </c>
      <c r="M68" s="1288">
        <f>'10建築時期'!L51</f>
        <v>57.522512629035802</v>
      </c>
      <c r="N68" s="1354">
        <f>'10建築時期'!M51</f>
        <v>29.760597408302221</v>
      </c>
      <c r="O68" s="948"/>
    </row>
    <row r="69" spans="1:15">
      <c r="A69" s="948"/>
      <c r="B69" s="1273" t="s">
        <v>835</v>
      </c>
      <c r="C69" s="1281" t="s">
        <v>984</v>
      </c>
      <c r="D69" s="971">
        <f>'10建築時期'!C52</f>
        <v>100000</v>
      </c>
      <c r="E69" s="967">
        <f>'10建築時期'!D52</f>
        <v>78500</v>
      </c>
      <c r="F69" s="971">
        <f>'10建築時期'!E52</f>
        <v>3730</v>
      </c>
      <c r="G69" s="971">
        <f>'10建築時期'!F52</f>
        <v>50700</v>
      </c>
      <c r="H69" s="971">
        <f>'10建築時期'!G52</f>
        <v>14320</v>
      </c>
      <c r="I69" s="971">
        <f>'10建築時期'!H52</f>
        <v>9010</v>
      </c>
      <c r="J69" s="971">
        <f>'10建築時期'!I52</f>
        <v>920</v>
      </c>
      <c r="K69" s="1129">
        <f>'10建築時期'!J52</f>
        <v>24220</v>
      </c>
      <c r="L69" s="967">
        <f>'10建築時期'!K52</f>
        <v>9900</v>
      </c>
      <c r="M69" s="993">
        <f>'10建築時期'!L52</f>
        <v>30.853503184713375</v>
      </c>
      <c r="N69" s="1094">
        <f>'10建築時期'!M52</f>
        <v>12.611464968152866</v>
      </c>
      <c r="O69" s="948"/>
    </row>
    <row r="70" spans="1:15">
      <c r="A70" s="948"/>
      <c r="B70" s="977"/>
      <c r="C70" s="648" t="s">
        <v>985</v>
      </c>
      <c r="D70" s="971">
        <f>'10建築時期'!C53</f>
        <v>80300</v>
      </c>
      <c r="E70" s="967">
        <f>'10建築時期'!D53</f>
        <v>80300</v>
      </c>
      <c r="F70" s="971">
        <f>'10建築時期'!E53</f>
        <v>3410</v>
      </c>
      <c r="G70" s="971">
        <f>'10建築時期'!F53</f>
        <v>33500</v>
      </c>
      <c r="H70" s="971">
        <f>'10建築時期'!G53</f>
        <v>23800</v>
      </c>
      <c r="I70" s="971">
        <f>'10建築時期'!H53</f>
        <v>16000</v>
      </c>
      <c r="J70" s="971">
        <f>'10建築時期'!I53</f>
        <v>3600</v>
      </c>
      <c r="K70" s="1129">
        <f>'10建築時期'!J53</f>
        <v>43400</v>
      </c>
      <c r="L70" s="967">
        <f>'10建築時期'!K53</f>
        <v>19600</v>
      </c>
      <c r="M70" s="993">
        <f>'10建築時期'!L53</f>
        <v>54.047322540473232</v>
      </c>
      <c r="N70" s="1094">
        <f>'10建築時期'!M53</f>
        <v>24.408468244084684</v>
      </c>
      <c r="O70" s="948"/>
    </row>
    <row r="71" spans="1:15">
      <c r="A71" s="948"/>
      <c r="B71" s="1272" t="s">
        <v>972</v>
      </c>
      <c r="C71" s="648" t="s">
        <v>986</v>
      </c>
      <c r="D71" s="995">
        <f>'10建築時期'!C54</f>
        <v>124600</v>
      </c>
      <c r="E71" s="1038">
        <f>'10建築時期'!D54</f>
        <v>124600</v>
      </c>
      <c r="F71" s="995">
        <f>'10建築時期'!E54</f>
        <v>8610</v>
      </c>
      <c r="G71" s="995">
        <f>'10建築時期'!F54</f>
        <v>34600</v>
      </c>
      <c r="H71" s="995">
        <f>'10建築時期'!G54</f>
        <v>38800</v>
      </c>
      <c r="I71" s="995">
        <f>'10建築時期'!H54</f>
        <v>31200</v>
      </c>
      <c r="J71" s="995">
        <f>'10建築時期'!I54</f>
        <v>11500</v>
      </c>
      <c r="K71" s="1085">
        <f>'10建築時期'!J54</f>
        <v>81500</v>
      </c>
      <c r="L71" s="1038">
        <f>'10建築時期'!K54</f>
        <v>42700</v>
      </c>
      <c r="M71" s="993">
        <f>'10建築時期'!L54</f>
        <v>65.409309791332262</v>
      </c>
      <c r="N71" s="1094">
        <f>'10建築時期'!M54</f>
        <v>34.269662921348313</v>
      </c>
      <c r="O71" s="948"/>
    </row>
    <row r="72" spans="1:15">
      <c r="A72" s="948"/>
      <c r="B72" s="1273" t="s">
        <v>939</v>
      </c>
      <c r="C72" s="648" t="s">
        <v>987</v>
      </c>
      <c r="D72" s="971">
        <f>'10建築時期'!C55</f>
        <v>93900</v>
      </c>
      <c r="E72" s="967">
        <f>'10建築時期'!D55</f>
        <v>75900</v>
      </c>
      <c r="F72" s="971">
        <f>'10建築時期'!E55</f>
        <v>5420</v>
      </c>
      <c r="G72" s="971">
        <f>'10建築時期'!F55</f>
        <v>16800</v>
      </c>
      <c r="H72" s="971">
        <f>'10建築時期'!G55</f>
        <v>19900</v>
      </c>
      <c r="I72" s="971">
        <f>'10建築時期'!H55</f>
        <v>19300</v>
      </c>
      <c r="J72" s="971">
        <f>'10建築時期'!I55</f>
        <v>14500</v>
      </c>
      <c r="K72" s="1129">
        <f>'10建築時期'!J55</f>
        <v>53700</v>
      </c>
      <c r="L72" s="967">
        <f>'10建築時期'!K55</f>
        <v>33800</v>
      </c>
      <c r="M72" s="993">
        <f>'10建築時期'!L55</f>
        <v>70.750988142292499</v>
      </c>
      <c r="N72" s="1094">
        <f>'10建築時期'!M55</f>
        <v>44.532279314888015</v>
      </c>
      <c r="O72" s="948"/>
    </row>
    <row r="73" spans="1:15">
      <c r="A73" s="948"/>
      <c r="B73" s="1273" t="s">
        <v>973</v>
      </c>
      <c r="C73" s="1281" t="s">
        <v>988</v>
      </c>
      <c r="D73" s="971">
        <f>'10建築時期'!C56</f>
        <v>109400</v>
      </c>
      <c r="E73" s="967">
        <f>'10建築時期'!D56</f>
        <v>63200</v>
      </c>
      <c r="F73" s="971">
        <f>'10建築時期'!E56</f>
        <v>5440</v>
      </c>
      <c r="G73" s="971">
        <f>'10建築時期'!F56</f>
        <v>14500</v>
      </c>
      <c r="H73" s="971">
        <f>'10建築時期'!G56</f>
        <v>19000</v>
      </c>
      <c r="I73" s="971">
        <f>'10建築時期'!H56</f>
        <v>11900</v>
      </c>
      <c r="J73" s="971">
        <f>'10建築時期'!I56</f>
        <v>12500</v>
      </c>
      <c r="K73" s="1129">
        <f>'10建築時期'!J56</f>
        <v>43400</v>
      </c>
      <c r="L73" s="967">
        <f>'10建築時期'!K56</f>
        <v>24400</v>
      </c>
      <c r="M73" s="993">
        <f>'10建築時期'!L56</f>
        <v>68.670886075949369</v>
      </c>
      <c r="N73" s="1094">
        <f>'10建築時期'!M56</f>
        <v>38.607594936708864</v>
      </c>
      <c r="O73" s="948"/>
    </row>
    <row r="74" spans="1:15">
      <c r="A74" s="948"/>
      <c r="B74" s="1274" t="s">
        <v>939</v>
      </c>
      <c r="C74" s="1282" t="s">
        <v>989</v>
      </c>
      <c r="D74" s="996">
        <f>'10建築時期'!C57</f>
        <v>18200</v>
      </c>
      <c r="E74" s="973">
        <f>'10建築時期'!D57</f>
        <v>15200</v>
      </c>
      <c r="F74" s="996">
        <f>'10建築時期'!E57</f>
        <v>630</v>
      </c>
      <c r="G74" s="996">
        <f>'10建築時期'!F57</f>
        <v>3400</v>
      </c>
      <c r="H74" s="996">
        <f>'10建築時期'!G57</f>
        <v>8200</v>
      </c>
      <c r="I74" s="996">
        <f>'10建築時期'!H57</f>
        <v>2300</v>
      </c>
      <c r="J74" s="996">
        <f>'10建築時期'!I57</f>
        <v>800</v>
      </c>
      <c r="K74" s="1058">
        <f>'10建築時期'!J57</f>
        <v>11300</v>
      </c>
      <c r="L74" s="973">
        <f>'10建築時期'!K57</f>
        <v>3100</v>
      </c>
      <c r="M74" s="997">
        <f>'10建築時期'!L57</f>
        <v>74.342105263157904</v>
      </c>
      <c r="N74" s="985">
        <f>'10建築時期'!M57</f>
        <v>20.394736842105264</v>
      </c>
      <c r="O74" s="948"/>
    </row>
    <row r="75" spans="1:15">
      <c r="A75" s="948"/>
      <c r="B75" s="948" t="s">
        <v>241</v>
      </c>
      <c r="C75" s="948"/>
      <c r="D75" s="948"/>
      <c r="E75" s="948"/>
      <c r="F75" s="948"/>
      <c r="G75" s="948"/>
      <c r="H75" s="948"/>
      <c r="I75" s="948"/>
      <c r="J75" s="948"/>
      <c r="K75" s="948"/>
      <c r="L75" s="948"/>
      <c r="M75" s="948"/>
      <c r="N75" s="948"/>
      <c r="O75" s="948"/>
    </row>
  </sheetData>
  <mergeCells count="14">
    <mergeCell ref="B59:C60"/>
    <mergeCell ref="D59:D60"/>
    <mergeCell ref="E59:L59"/>
    <mergeCell ref="M59:N59"/>
    <mergeCell ref="C3:H3"/>
    <mergeCell ref="I3:N3"/>
    <mergeCell ref="F4:H4"/>
    <mergeCell ref="L4:N4"/>
    <mergeCell ref="C4:E4"/>
    <mergeCell ref="I4:K4"/>
    <mergeCell ref="B40:B42"/>
    <mergeCell ref="C40:I40"/>
    <mergeCell ref="J40:P40"/>
    <mergeCell ref="A3:B5"/>
  </mergeCells>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38071-8364-4341-B973-D9F0C933B971}">
  <dimension ref="A1:AA24"/>
  <sheetViews>
    <sheetView workbookViewId="0">
      <pane xSplit="1" ySplit="4" topLeftCell="B5" activePane="bottomRight" state="frozen"/>
      <selection pane="topRight" activeCell="B1" sqref="B1"/>
      <selection pane="bottomLeft" activeCell="A5" sqref="A5"/>
      <selection pane="bottomRight" activeCell="H20" sqref="H20:M21"/>
    </sheetView>
  </sheetViews>
  <sheetFormatPr defaultRowHeight="12.5"/>
  <cols>
    <col min="1" max="1" width="32.6328125" style="949" customWidth="1"/>
    <col min="2" max="2" width="9" style="949" hidden="1" customWidth="1"/>
    <col min="3" max="3" width="8.90625" style="949" hidden="1" customWidth="1"/>
    <col min="4" max="4" width="9" style="949" hidden="1" customWidth="1"/>
    <col min="5" max="5" width="8.90625" style="949" hidden="1" customWidth="1"/>
    <col min="6" max="6" width="9" style="949" hidden="1" customWidth="1"/>
    <col min="7" max="7" width="8.90625" style="949" hidden="1" customWidth="1"/>
    <col min="8" max="8" width="9" style="949" bestFit="1" customWidth="1"/>
    <col min="9" max="9" width="8.90625" style="949" bestFit="1" customWidth="1"/>
    <col min="10" max="10" width="9" style="949" bestFit="1" customWidth="1"/>
    <col min="11" max="11" width="8.90625" style="949" bestFit="1" customWidth="1"/>
    <col min="12" max="12" width="9" style="949" bestFit="1" customWidth="1"/>
    <col min="13" max="13" width="8.90625" style="949" bestFit="1" customWidth="1"/>
    <col min="14" max="14" width="10" style="949" hidden="1" customWidth="1"/>
    <col min="15" max="15" width="8.90625" style="949" hidden="1" customWidth="1"/>
    <col min="16" max="16" width="10" style="949" hidden="1" customWidth="1"/>
    <col min="17" max="17" width="8.90625" style="949" hidden="1" customWidth="1"/>
    <col min="18" max="18" width="10" style="949" hidden="1" customWidth="1"/>
    <col min="19" max="19" width="8.90625" style="949" hidden="1" customWidth="1"/>
    <col min="20" max="20" width="10" style="949" bestFit="1" customWidth="1"/>
    <col min="21" max="21" width="8.90625" style="949" bestFit="1" customWidth="1"/>
    <col min="22" max="22" width="10" style="949" bestFit="1" customWidth="1"/>
    <col min="23" max="23" width="8.90625" style="949" bestFit="1" customWidth="1"/>
    <col min="24" max="24" width="10" style="949" bestFit="1" customWidth="1"/>
    <col min="25" max="25" width="8.90625" style="949" bestFit="1" customWidth="1"/>
    <col min="26" max="16384" width="8.7265625" style="949"/>
  </cols>
  <sheetData>
    <row r="1" spans="1:27" ht="13">
      <c r="A1" s="358" t="s">
        <v>1022</v>
      </c>
      <c r="B1" s="979"/>
      <c r="C1" s="979"/>
      <c r="D1" s="948"/>
      <c r="E1" s="948"/>
      <c r="F1" s="948"/>
      <c r="G1" s="948"/>
      <c r="H1" s="948"/>
      <c r="I1" s="948"/>
      <c r="J1" s="948"/>
      <c r="K1" s="948"/>
      <c r="L1" s="948"/>
      <c r="M1" s="948"/>
      <c r="N1" s="948"/>
      <c r="O1" s="948"/>
      <c r="P1" s="948"/>
      <c r="Q1" s="948"/>
      <c r="R1" s="948"/>
      <c r="S1" s="948"/>
      <c r="T1" s="948"/>
      <c r="U1" s="948"/>
      <c r="V1" s="948"/>
      <c r="W1" s="948"/>
      <c r="X1" s="948"/>
      <c r="Y1" s="948"/>
    </row>
    <row r="2" spans="1:27">
      <c r="A2" s="1700" t="s">
        <v>79</v>
      </c>
      <c r="B2" s="1749" t="s">
        <v>135</v>
      </c>
      <c r="C2" s="1747"/>
      <c r="D2" s="1747"/>
      <c r="E2" s="1747"/>
      <c r="F2" s="1747"/>
      <c r="G2" s="1747"/>
      <c r="H2" s="1749" t="s">
        <v>135</v>
      </c>
      <c r="I2" s="1747"/>
      <c r="J2" s="1747"/>
      <c r="K2" s="1747"/>
      <c r="L2" s="1747"/>
      <c r="M2" s="1748"/>
      <c r="N2" s="1749" t="s">
        <v>117</v>
      </c>
      <c r="O2" s="1747"/>
      <c r="P2" s="1747"/>
      <c r="Q2" s="1747"/>
      <c r="R2" s="1747"/>
      <c r="S2" s="1747"/>
      <c r="T2" s="1747"/>
      <c r="U2" s="1747"/>
      <c r="V2" s="1747"/>
      <c r="W2" s="1747"/>
      <c r="X2" s="1747"/>
      <c r="Y2" s="1748"/>
      <c r="AA2" s="949">
        <v>2023</v>
      </c>
    </row>
    <row r="3" spans="1:27">
      <c r="A3" s="1730"/>
      <c r="B3" s="1757" t="s">
        <v>949</v>
      </c>
      <c r="C3" s="1758"/>
      <c r="D3" s="1757" t="s">
        <v>942</v>
      </c>
      <c r="E3" s="1758"/>
      <c r="F3" s="1757" t="s">
        <v>964</v>
      </c>
      <c r="G3" s="1758"/>
      <c r="H3" s="1757" t="s">
        <v>974</v>
      </c>
      <c r="I3" s="1758"/>
      <c r="J3" s="1757" t="s">
        <v>966</v>
      </c>
      <c r="K3" s="1758"/>
      <c r="L3" s="1759" t="s">
        <v>943</v>
      </c>
      <c r="M3" s="1760"/>
      <c r="N3" s="1757" t="s">
        <v>949</v>
      </c>
      <c r="O3" s="1735"/>
      <c r="P3" s="1753" t="s">
        <v>942</v>
      </c>
      <c r="Q3" s="1754"/>
      <c r="R3" s="1735" t="s">
        <v>964</v>
      </c>
      <c r="S3" s="1735"/>
      <c r="T3" s="1753" t="s">
        <v>974</v>
      </c>
      <c r="U3" s="1754"/>
      <c r="V3" s="1735" t="s">
        <v>966</v>
      </c>
      <c r="W3" s="1735"/>
      <c r="X3" s="1755" t="s">
        <v>943</v>
      </c>
      <c r="Y3" s="1756"/>
      <c r="AA3" s="949" t="s">
        <v>36</v>
      </c>
    </row>
    <row r="4" spans="1:27">
      <c r="A4" s="1701"/>
      <c r="B4" s="1000" t="s">
        <v>35</v>
      </c>
      <c r="C4" s="1000" t="s">
        <v>36</v>
      </c>
      <c r="D4" s="1000" t="s">
        <v>35</v>
      </c>
      <c r="E4" s="1000" t="s">
        <v>36</v>
      </c>
      <c r="F4" s="1000" t="s">
        <v>35</v>
      </c>
      <c r="G4" s="1000" t="s">
        <v>36</v>
      </c>
      <c r="H4" s="1000" t="s">
        <v>35</v>
      </c>
      <c r="I4" s="1000" t="s">
        <v>36</v>
      </c>
      <c r="J4" s="1000" t="s">
        <v>35</v>
      </c>
      <c r="K4" s="1000" t="s">
        <v>36</v>
      </c>
      <c r="L4" s="1000" t="s">
        <v>35</v>
      </c>
      <c r="M4" s="1000" t="s">
        <v>36</v>
      </c>
      <c r="N4" s="999" t="s">
        <v>35</v>
      </c>
      <c r="O4" s="999" t="s">
        <v>36</v>
      </c>
      <c r="P4" s="999" t="s">
        <v>35</v>
      </c>
      <c r="Q4" s="999" t="s">
        <v>36</v>
      </c>
      <c r="R4" s="999" t="s">
        <v>35</v>
      </c>
      <c r="S4" s="999" t="s">
        <v>36</v>
      </c>
      <c r="T4" s="998" t="s">
        <v>35</v>
      </c>
      <c r="U4" s="964" t="s">
        <v>36</v>
      </c>
      <c r="V4" s="998" t="s">
        <v>35</v>
      </c>
      <c r="W4" s="964" t="s">
        <v>36</v>
      </c>
      <c r="X4" s="999" t="s">
        <v>35</v>
      </c>
      <c r="Y4" s="999" t="s">
        <v>36</v>
      </c>
      <c r="AA4" s="949" t="s">
        <v>1027</v>
      </c>
    </row>
    <row r="5" spans="1:27" ht="14.5" customHeight="1">
      <c r="A5" s="1326" t="s">
        <v>57</v>
      </c>
      <c r="B5" s="1327">
        <f>'11高齢者設備'!C7</f>
        <v>1889600</v>
      </c>
      <c r="C5" s="1328">
        <f>'11高齢者設備'!D7</f>
        <v>100</v>
      </c>
      <c r="D5" s="1329">
        <f>'11高齢者設備'!E7</f>
        <v>2052000</v>
      </c>
      <c r="E5" s="1328">
        <f>'11高齢者設備'!F7</f>
        <v>100</v>
      </c>
      <c r="F5" s="1329">
        <f>'11高齢者設備'!G7</f>
        <v>2169400</v>
      </c>
      <c r="G5" s="1328">
        <f>'11高齢者設備'!H7</f>
        <v>100</v>
      </c>
      <c r="H5" s="1330">
        <f>'11高齢者設備'!I7</f>
        <v>2368300</v>
      </c>
      <c r="I5" s="1328">
        <f>'11高齢者設備'!J7</f>
        <v>100</v>
      </c>
      <c r="J5" s="1330">
        <f>'11高齢者設備'!K7</f>
        <v>2308700</v>
      </c>
      <c r="K5" s="1328">
        <f>'11高齢者設備'!L7</f>
        <v>100</v>
      </c>
      <c r="L5" s="1330">
        <f>'11高齢者設備'!M7</f>
        <v>2397400</v>
      </c>
      <c r="M5" s="1328">
        <f>'11高齢者設備'!N7</f>
        <v>100</v>
      </c>
      <c r="N5" s="1329">
        <f>'11高齢者設備'!O7</f>
        <v>43922100</v>
      </c>
      <c r="O5" s="1328">
        <f>'11高齢者設備'!P7</f>
        <v>100</v>
      </c>
      <c r="P5" s="1329">
        <f>'11高齢者設備'!Q7</f>
        <v>46862900</v>
      </c>
      <c r="Q5" s="1328">
        <f>'11高齢者設備'!R7</f>
        <v>100</v>
      </c>
      <c r="R5" s="1329">
        <f>'11高齢者設備'!S7</f>
        <v>49598300</v>
      </c>
      <c r="S5" s="1328">
        <f>'11高齢者設備'!T7</f>
        <v>100</v>
      </c>
      <c r="T5" s="1331">
        <f>'11高齢者設備'!U7</f>
        <v>52103800</v>
      </c>
      <c r="U5" s="1328">
        <f>'11高齢者設備'!V7</f>
        <v>100</v>
      </c>
      <c r="V5" s="1331">
        <f>'11高齢者設備'!W7</f>
        <v>53616300</v>
      </c>
      <c r="W5" s="1328">
        <f>'11高齢者設備'!X7</f>
        <v>100</v>
      </c>
      <c r="X5" s="1331">
        <f>'11高齢者設備'!Y7</f>
        <v>55665000</v>
      </c>
      <c r="Y5" s="1328">
        <f>'11高齢者設備'!Z7</f>
        <v>100</v>
      </c>
    </row>
    <row r="6" spans="1:27" ht="14.5" customHeight="1">
      <c r="A6" s="1007" t="s">
        <v>4</v>
      </c>
      <c r="B6" s="1002">
        <f>'11高齢者設備'!C8</f>
        <v>876200</v>
      </c>
      <c r="C6" s="1003">
        <f>'11高齢者設備'!D8</f>
        <v>46.369602032176118</v>
      </c>
      <c r="D6" s="1004">
        <f>'11高齢者設備'!E8</f>
        <v>932300</v>
      </c>
      <c r="E6" s="1003">
        <f>'11高齢者設備'!F8</f>
        <v>45.43372319688109</v>
      </c>
      <c r="F6" s="1004">
        <f>'11高齢者設備'!G8</f>
        <v>1189800</v>
      </c>
      <c r="G6" s="1003">
        <f>'11高齢者設備'!H8</f>
        <v>54.844657508988661</v>
      </c>
      <c r="H6" s="1005">
        <f>'11高齢者設備'!I8</f>
        <v>1309900</v>
      </c>
      <c r="I6" s="1003">
        <f>'11高齢者設備'!J8</f>
        <v>55.309715829920194</v>
      </c>
      <c r="J6" s="1005">
        <f>'11高齢者設備'!K8</f>
        <v>1314000</v>
      </c>
      <c r="K6" s="1003">
        <f>'11高齢者設備'!L8</f>
        <v>56.915147052453761</v>
      </c>
      <c r="L6" s="1005">
        <f>'11高齢者設備'!M8</f>
        <v>1450200</v>
      </c>
      <c r="M6" s="1003">
        <f>'11高齢者設備'!N8</f>
        <v>60.490531409026445</v>
      </c>
      <c r="N6" s="1004">
        <f>'11高齢者設備'!O8</f>
        <v>17857200</v>
      </c>
      <c r="O6" s="1003">
        <f>'11高齢者設備'!P8</f>
        <v>40.656525985779368</v>
      </c>
      <c r="P6" s="1004">
        <f>'11高齢者設備'!Q8</f>
        <v>18658900</v>
      </c>
      <c r="Q6" s="1003">
        <f>'11高齢者設備'!R8</f>
        <v>39.815931152361458</v>
      </c>
      <c r="R6" s="1004">
        <f>'11高齢者設備'!S8</f>
        <v>24145800</v>
      </c>
      <c r="S6" s="1003">
        <f>'11高齢者設備'!T8</f>
        <v>48.682716947959911</v>
      </c>
      <c r="T6" s="1006">
        <f>'11高齢者設備'!U8</f>
        <v>26545400</v>
      </c>
      <c r="U6" s="1003">
        <f>'11高齢者設備'!V8</f>
        <v>50.947147808797055</v>
      </c>
      <c r="V6" s="1006">
        <f>'11高齢者設備'!W8</f>
        <v>27269600</v>
      </c>
      <c r="W6" s="1003">
        <f>'11高齢者設備'!X8</f>
        <v>50.860652450840504</v>
      </c>
      <c r="X6" s="1006">
        <f>'11高齢者設備'!Y8</f>
        <v>31154500</v>
      </c>
      <c r="Y6" s="1003">
        <f>'11高齢者設備'!Z8</f>
        <v>55.967843348603253</v>
      </c>
      <c r="AA6" s="1023">
        <f>Y6-M6</f>
        <v>-4.5226880604231923</v>
      </c>
    </row>
    <row r="7" spans="1:27" ht="14.5" customHeight="1">
      <c r="A7" s="1007" t="s">
        <v>32</v>
      </c>
      <c r="B7" s="1002">
        <f>'11高齢者設備'!C9</f>
        <v>606700</v>
      </c>
      <c r="C7" s="1003">
        <f>'11高齢者設備'!D9</f>
        <v>32.107324301439462</v>
      </c>
      <c r="D7" s="1004">
        <f>'11高齢者設備'!E9</f>
        <v>736900</v>
      </c>
      <c r="E7" s="1003">
        <f>'11高齢者設備'!F9</f>
        <v>35.911306042884988</v>
      </c>
      <c r="F7" s="1004">
        <f>'11高齢者設備'!G9</f>
        <v>936800</v>
      </c>
      <c r="G7" s="1003">
        <f>'11高齢者設備'!H9</f>
        <v>43.182446759472661</v>
      </c>
      <c r="H7" s="1005">
        <f>'11高齢者設備'!I9</f>
        <v>1064900</v>
      </c>
      <c r="I7" s="1003">
        <f>'11高齢者設備'!J9</f>
        <v>44.964742642401724</v>
      </c>
      <c r="J7" s="1005">
        <f>'11高齢者設備'!K9</f>
        <v>1097800</v>
      </c>
      <c r="K7" s="1003">
        <f>'11高齢者設備'!L9</f>
        <v>47.550569584614713</v>
      </c>
      <c r="L7" s="1005">
        <f>'11高齢者設備'!M9</f>
        <v>1169300</v>
      </c>
      <c r="M7" s="1003">
        <f>'11高齢者設備'!N9</f>
        <v>48.773671477433886</v>
      </c>
      <c r="N7" s="1004">
        <f>'11高齢者設備'!O9</f>
        <v>11480300</v>
      </c>
      <c r="O7" s="1003">
        <f>'11高齢者設備'!P9</f>
        <v>26.137866814200596</v>
      </c>
      <c r="P7" s="1004">
        <f>'11高齢者設備'!Q9</f>
        <v>14234300</v>
      </c>
      <c r="Q7" s="1003">
        <f>'11高齢者設備'!R9</f>
        <v>30.37434729818257</v>
      </c>
      <c r="R7" s="1004">
        <f>'11高齢者設備'!S9</f>
        <v>18517700</v>
      </c>
      <c r="S7" s="1003">
        <f>'11高齢者設備'!T9</f>
        <v>37.335352219733338</v>
      </c>
      <c r="T7" s="1006">
        <f>'11高齢者設備'!U9</f>
        <v>21235400</v>
      </c>
      <c r="U7" s="1003">
        <f>'11高齢者設備'!V9</f>
        <v>40.755952540889531</v>
      </c>
      <c r="V7" s="1006">
        <f>'11高齢者設備'!W9</f>
        <v>22385600</v>
      </c>
      <c r="W7" s="1003">
        <f>'11高齢者設備'!X9</f>
        <v>41.751482291765754</v>
      </c>
      <c r="X7" s="1006">
        <f>'11高齢者設備'!Y9</f>
        <v>24499800</v>
      </c>
      <c r="Y7" s="1003">
        <f>'11高齢者設備'!Z9</f>
        <v>44.012934518997575</v>
      </c>
      <c r="AA7" s="1023">
        <f t="shared" ref="AA7:AA21" si="0">Y7-M7</f>
        <v>-4.7607369584363113</v>
      </c>
    </row>
    <row r="8" spans="1:27" ht="14.5" customHeight="1">
      <c r="A8" s="1007" t="s">
        <v>20</v>
      </c>
      <c r="B8" s="1002">
        <f>'11高齢者設備'!C10</f>
        <v>72900</v>
      </c>
      <c r="C8" s="1003">
        <f>'11高齢者設備'!D10</f>
        <v>3.8579593564775609</v>
      </c>
      <c r="D8" s="1004">
        <f>'11高齢者設備'!E10</f>
        <v>146600</v>
      </c>
      <c r="E8" s="1003">
        <f>'11高齢者設備'!F10</f>
        <v>7.1442495126705658</v>
      </c>
      <c r="F8" s="1004">
        <f>'11高齢者設備'!G10</f>
        <v>210500</v>
      </c>
      <c r="G8" s="1003">
        <f>'11高齢者設備'!H10</f>
        <v>9.7031437263759575</v>
      </c>
      <c r="H8" s="1005">
        <f>'11高齢者設備'!I10</f>
        <v>279400</v>
      </c>
      <c r="I8" s="1003">
        <f>'11高齢者設備'!J10</f>
        <v>11.79749187180678</v>
      </c>
      <c r="J8" s="1005">
        <f>'11高齢者設備'!K10</f>
        <v>326500</v>
      </c>
      <c r="K8" s="1003">
        <f>'11高齢者設備'!L10</f>
        <v>14.142157924373025</v>
      </c>
      <c r="L8" s="1005">
        <f>'11高齢者設備'!M10</f>
        <v>365600</v>
      </c>
      <c r="M8" s="1003">
        <f>'11高齢者設備'!N10</f>
        <v>15.249854008509217</v>
      </c>
      <c r="N8" s="1004">
        <f>'11高齢者設備'!O10</f>
        <v>1089700</v>
      </c>
      <c r="O8" s="1003">
        <f>'11高齢者設備'!P10</f>
        <v>2.4809833773886036</v>
      </c>
      <c r="P8" s="1004">
        <f>'11高齢者設備'!Q10</f>
        <v>2532100</v>
      </c>
      <c r="Q8" s="1003">
        <f>'11高齢者設備'!R10</f>
        <v>5.4032080814460901</v>
      </c>
      <c r="R8" s="1004">
        <f>'11高齢者設備'!S10</f>
        <v>3931400</v>
      </c>
      <c r="S8" s="1003">
        <f>'11高齢者設備'!T10</f>
        <v>7.926481351175342</v>
      </c>
      <c r="T8" s="1006">
        <f>'11高齢者設備'!U10</f>
        <v>5299500</v>
      </c>
      <c r="U8" s="1003">
        <f>'11高齢者設備'!V10</f>
        <v>10.171043186869287</v>
      </c>
      <c r="V8" s="1006">
        <f>'11高齢者設備'!W10</f>
        <v>6465700</v>
      </c>
      <c r="W8" s="1003">
        <f>'11高齢者設備'!X10</f>
        <v>12.059205875825075</v>
      </c>
      <c r="X8" s="1006">
        <f>'11高齢者設備'!Y10</f>
        <v>7534700</v>
      </c>
      <c r="Y8" s="1003">
        <f>'11高齢者設備'!Z10</f>
        <v>13.535794484864816</v>
      </c>
      <c r="AA8" s="1023">
        <f t="shared" si="0"/>
        <v>-1.7140595236444014</v>
      </c>
    </row>
    <row r="9" spans="1:27" ht="14.5" customHeight="1">
      <c r="A9" s="1007" t="s">
        <v>21</v>
      </c>
      <c r="B9" s="1002">
        <f>'11高齢者設備'!C11</f>
        <v>207500</v>
      </c>
      <c r="C9" s="1003">
        <f>'11高齢者設備'!D11</f>
        <v>10.981160033869603</v>
      </c>
      <c r="D9" s="1004">
        <f>'11高齢者設備'!E11</f>
        <v>338300</v>
      </c>
      <c r="E9" s="1003">
        <f>'11高齢者設備'!F11</f>
        <v>16.48635477582846</v>
      </c>
      <c r="F9" s="1004">
        <f>'11高齢者設備'!G11</f>
        <v>452100</v>
      </c>
      <c r="G9" s="1003">
        <f>'11高齢者設備'!H11</f>
        <v>20.839863556743801</v>
      </c>
      <c r="H9" s="1005">
        <f>'11高齢者設備'!I11</f>
        <v>551300</v>
      </c>
      <c r="I9" s="1003">
        <f>'11高齢者設備'!J11</f>
        <v>23.278300890934425</v>
      </c>
      <c r="J9" s="1005">
        <f>'11高齢者設備'!K11</f>
        <v>587600</v>
      </c>
      <c r="K9" s="1003">
        <f>'11高齢者設備'!L11</f>
        <v>25.45155282193442</v>
      </c>
      <c r="L9" s="1005">
        <f>'11高齢者設備'!M11</f>
        <v>630500</v>
      </c>
      <c r="M9" s="1003">
        <f>'11高齢者設備'!N11</f>
        <v>26.299324267956951</v>
      </c>
      <c r="N9" s="1004">
        <f>'11高齢者設備'!O11</f>
        <v>3540700</v>
      </c>
      <c r="O9" s="1003">
        <f>'11高齢者設備'!P11</f>
        <v>8.061317651023062</v>
      </c>
      <c r="P9" s="1004">
        <f>'11高齢者設備'!Q11</f>
        <v>6202100</v>
      </c>
      <c r="Q9" s="1003">
        <f>'11高齢者設備'!R11</f>
        <v>13.234562948515777</v>
      </c>
      <c r="R9" s="1004">
        <f>'11高齢者設備'!S11</f>
        <v>8311900</v>
      </c>
      <c r="S9" s="1003">
        <f>'11高齢者設備'!T11</f>
        <v>16.758437285148887</v>
      </c>
      <c r="T9" s="1006">
        <f>'11高齢者設備'!U11</f>
        <v>10343300</v>
      </c>
      <c r="U9" s="1003">
        <f>'11高齢者設備'!V11</f>
        <v>19.851335219312219</v>
      </c>
      <c r="V9" s="1006">
        <f>'11高齢者設備'!W11</f>
        <v>11118200</v>
      </c>
      <c r="W9" s="1003">
        <f>'11高齢者設備'!X11</f>
        <v>20.736604353526818</v>
      </c>
      <c r="X9" s="1006">
        <f>'11高齢者設備'!Y11</f>
        <v>12320000</v>
      </c>
      <c r="Y9" s="1003">
        <f>'11高齢者設備'!Z11</f>
        <v>22.132399173627952</v>
      </c>
      <c r="AA9" s="1023">
        <f t="shared" si="0"/>
        <v>-4.1669250943289988</v>
      </c>
    </row>
    <row r="10" spans="1:27" ht="14.5" customHeight="1">
      <c r="A10" s="1007" t="s">
        <v>22</v>
      </c>
      <c r="B10" s="1002">
        <f>'11高齢者設備'!C12</f>
        <v>230100</v>
      </c>
      <c r="C10" s="1003">
        <f>'11高齢者設備'!D12</f>
        <v>12.177180355630822</v>
      </c>
      <c r="D10" s="1004">
        <f>'11高齢者設備'!E12</f>
        <v>396800</v>
      </c>
      <c r="E10" s="1003">
        <f>'11高齢者設備'!F12</f>
        <v>19.337231968810915</v>
      </c>
      <c r="F10" s="1004">
        <f>'11高齢者設備'!G12</f>
        <v>552300</v>
      </c>
      <c r="G10" s="1003">
        <f>'11高齢者設備'!H12</f>
        <v>25.458652161888079</v>
      </c>
      <c r="H10" s="1005">
        <f>'11高齢者設備'!I12</f>
        <v>666000</v>
      </c>
      <c r="I10" s="1003">
        <f>'11高齢者設備'!J12</f>
        <v>28.121437317907361</v>
      </c>
      <c r="J10" s="1005">
        <f>'11高齢者設備'!K12</f>
        <v>686100</v>
      </c>
      <c r="K10" s="1003">
        <f>'11高齢者設備'!L12</f>
        <v>29.718023129899944</v>
      </c>
      <c r="L10" s="1005">
        <f>'11高齢者設備'!M12</f>
        <v>747200</v>
      </c>
      <c r="M10" s="1003">
        <f>'11高齢者設備'!N12</f>
        <v>31.16709768916326</v>
      </c>
      <c r="N10" s="1004">
        <f>'11高齢者設備'!O12</f>
        <v>3817600</v>
      </c>
      <c r="O10" s="1003">
        <f>'11高齢者設備'!P12</f>
        <v>8.6917519881790728</v>
      </c>
      <c r="P10" s="1004">
        <f>'11高齢者設備'!Q12</f>
        <v>7061100</v>
      </c>
      <c r="Q10" s="1003">
        <f>'11高齢者設備'!R12</f>
        <v>15.067569441925277</v>
      </c>
      <c r="R10" s="1004">
        <f>'11高齢者設備'!S12</f>
        <v>9838300</v>
      </c>
      <c r="S10" s="1003">
        <f>'11高齢者設備'!T12</f>
        <v>19.835962119669421</v>
      </c>
      <c r="T10" s="1006">
        <f>'11高齢者設備'!U12</f>
        <v>11921800</v>
      </c>
      <c r="U10" s="1003">
        <f>'11高齢者設備'!V12</f>
        <v>22.88086473539358</v>
      </c>
      <c r="V10" s="1006">
        <f>'11高齢者設備'!W12</f>
        <v>12502900</v>
      </c>
      <c r="W10" s="1003">
        <f>'11高齢者設備'!X12</f>
        <v>23.31921449260766</v>
      </c>
      <c r="X10" s="1006">
        <f>'11高齢者設備'!Y12</f>
        <v>13749300</v>
      </c>
      <c r="Y10" s="1003">
        <f>'11高齢者設備'!Z12</f>
        <v>24.700080840743734</v>
      </c>
      <c r="AA10" s="1023">
        <f t="shared" si="0"/>
        <v>-6.4670168484195258</v>
      </c>
    </row>
    <row r="11" spans="1:27" ht="14.5" customHeight="1">
      <c r="A11" s="1007" t="s">
        <v>23</v>
      </c>
      <c r="B11" s="1008" t="str">
        <f>'11高齢者設備'!C13</f>
        <v>・・・</v>
      </c>
      <c r="C11" s="1003" t="str">
        <f>'11高齢者設備'!D13</f>
        <v>-</v>
      </c>
      <c r="D11" s="1004">
        <f>'11高齢者設備'!E13</f>
        <v>58500</v>
      </c>
      <c r="E11" s="1003">
        <f>'11高齢者設備'!F13</f>
        <v>2.8508771929824559</v>
      </c>
      <c r="F11" s="1004">
        <f>'11高齢者設備'!G13</f>
        <v>63900</v>
      </c>
      <c r="G11" s="1003">
        <f>'11高齢者設備'!H13</f>
        <v>2.9455148889093756</v>
      </c>
      <c r="H11" s="1009">
        <f>'11高齢者設備'!I13</f>
        <v>86800</v>
      </c>
      <c r="I11" s="1003">
        <f>'11高齢者設備'!J13</f>
        <v>3.665076215006545</v>
      </c>
      <c r="J11" s="1009">
        <f>'11高齢者設備'!K13</f>
        <v>88600</v>
      </c>
      <c r="K11" s="1003">
        <f>'11高齢者設備'!L13</f>
        <v>3.8376575562004591</v>
      </c>
      <c r="L11" s="1009">
        <f>'11高齢者設備'!M13</f>
        <v>98800</v>
      </c>
      <c r="M11" s="1003">
        <f>'11高齢者設備'!N13</f>
        <v>4.1211312254942856</v>
      </c>
      <c r="N11" s="1008" t="str">
        <f>'11高齢者設備'!O13</f>
        <v>・・・</v>
      </c>
      <c r="O11" s="1003" t="str">
        <f>'11高齢者設備'!P13</f>
        <v>-</v>
      </c>
      <c r="P11" s="1004">
        <f>'11高齢者設備'!Q13</f>
        <v>1167600</v>
      </c>
      <c r="Q11" s="1003">
        <f>'11高齢者設備'!R13</f>
        <v>2.4915231451745412</v>
      </c>
      <c r="R11" s="1004">
        <f>'11高齢者設備'!S13</f>
        <v>1304400</v>
      </c>
      <c r="S11" s="1003">
        <f>'11高齢者設備'!T13</f>
        <v>2.6299288483677867</v>
      </c>
      <c r="T11" s="1006">
        <f>'11高齢者設備'!U13</f>
        <v>1588300</v>
      </c>
      <c r="U11" s="1003">
        <f>'11高齢者設備'!V13</f>
        <v>3.04833812505038</v>
      </c>
      <c r="V11" s="1006">
        <f>'11高齢者設備'!W13</f>
        <v>1728500</v>
      </c>
      <c r="W11" s="1003">
        <f>'11高齢者設備'!X13</f>
        <v>3.2238330507700086</v>
      </c>
      <c r="X11" s="1006">
        <f>'11高齢者設備'!Y13</f>
        <v>1930400</v>
      </c>
      <c r="Y11" s="1003">
        <f>'11高齢者設備'!Z13</f>
        <v>3.4678882601275487</v>
      </c>
      <c r="AA11" s="1023">
        <f t="shared" si="0"/>
        <v>-0.65324296536673687</v>
      </c>
    </row>
    <row r="12" spans="1:27" ht="14.5" customHeight="1">
      <c r="A12" s="1007" t="s">
        <v>24</v>
      </c>
      <c r="B12" s="1002">
        <f>'11高齢者設備'!C14</f>
        <v>44800</v>
      </c>
      <c r="C12" s="1003">
        <f>'11高齢者設備'!D14</f>
        <v>2.3708721422523285</v>
      </c>
      <c r="D12" s="1004">
        <f>'11高齢者設備'!E14</f>
        <v>82200</v>
      </c>
      <c r="E12" s="1003">
        <f>'11高齢者設備'!F14</f>
        <v>4.0058479532163744</v>
      </c>
      <c r="F12" s="1004">
        <f>'11高齢者設備'!G14</f>
        <v>103900</v>
      </c>
      <c r="G12" s="1003">
        <f>'11高齢者設備'!H14</f>
        <v>4.789342675394118</v>
      </c>
      <c r="H12" s="1005">
        <f>'11高齢者設備'!I14</f>
        <v>135900</v>
      </c>
      <c r="I12" s="1003">
        <f>'11高齢者設備'!J14</f>
        <v>5.7382932905459612</v>
      </c>
      <c r="J12" s="1005">
        <f>'11高齢者設備'!K14</f>
        <v>155000</v>
      </c>
      <c r="K12" s="1003">
        <f>'11高齢者設備'!L14</f>
        <v>6.7137350023822933</v>
      </c>
      <c r="L12" s="1005">
        <f>'11高齢者設備'!M14</f>
        <v>165800</v>
      </c>
      <c r="M12" s="1003">
        <f>'11高齢者設備'!N14</f>
        <v>6.915825477600734</v>
      </c>
      <c r="N12" s="1004">
        <f>'11高齢者設備'!O14</f>
        <v>891800</v>
      </c>
      <c r="O12" s="1003">
        <f>'11高齢者設備'!P14</f>
        <v>2.0304129356292164</v>
      </c>
      <c r="P12" s="1004">
        <f>'11高齢者設備'!Q14</f>
        <v>1772600</v>
      </c>
      <c r="Q12" s="1003">
        <f>'11高齢者設備'!R14</f>
        <v>3.782523061953059</v>
      </c>
      <c r="R12" s="1004">
        <f>'11高齢者設備'!S14</f>
        <v>2176100</v>
      </c>
      <c r="S12" s="1003">
        <f>'11高齢者設備'!T14</f>
        <v>4.3874487633648735</v>
      </c>
      <c r="T12" s="1006">
        <f>'11高齢者設備'!U14</f>
        <v>2751000</v>
      </c>
      <c r="U12" s="1003">
        <f>'11高齢者設備'!V14</f>
        <v>5.2798452320176263</v>
      </c>
      <c r="V12" s="1006">
        <f>'11高齢者設備'!W14</f>
        <v>3067500</v>
      </c>
      <c r="W12" s="1003">
        <f>'11高齢者設備'!X14</f>
        <v>5.7212079162493499</v>
      </c>
      <c r="X12" s="1006">
        <f>'11高齢者設備'!Y14</f>
        <v>3431200</v>
      </c>
      <c r="Y12" s="1003">
        <f>'11高齢者設備'!Z14</f>
        <v>6.1640168867331351</v>
      </c>
      <c r="AA12" s="1023">
        <f t="shared" si="0"/>
        <v>-0.75180859086759888</v>
      </c>
    </row>
    <row r="13" spans="1:27" ht="14.5" customHeight="1">
      <c r="A13" s="1007" t="s">
        <v>25</v>
      </c>
      <c r="B13" s="1002">
        <f>'11高齢者設備'!C15</f>
        <v>429700</v>
      </c>
      <c r="C13" s="1003">
        <f>'11高齢者設備'!D15</f>
        <v>22.740262489415748</v>
      </c>
      <c r="D13" s="1004">
        <f>'11高齢者設備'!E15</f>
        <v>468400</v>
      </c>
      <c r="E13" s="1003">
        <f>'11高齢者設備'!F15</f>
        <v>22.826510721247566</v>
      </c>
      <c r="F13" s="1004">
        <f>'11高齢者設備'!G15</f>
        <v>571000</v>
      </c>
      <c r="G13" s="1003">
        <f>'11高齢者設備'!H15</f>
        <v>26.3206416520697</v>
      </c>
      <c r="H13" s="1005">
        <f>'11高齢者設備'!I15</f>
        <v>655200</v>
      </c>
      <c r="I13" s="1003">
        <f>'11高齢者設備'!J15</f>
        <v>27.665414010049403</v>
      </c>
      <c r="J13" s="1005">
        <f>'11高齢者設備'!K15</f>
        <v>667400</v>
      </c>
      <c r="K13" s="1003">
        <f>'11高齢者設備'!L15</f>
        <v>28.908043487677048</v>
      </c>
      <c r="L13" s="1005">
        <f>'11高齢者設備'!M15</f>
        <v>693000</v>
      </c>
      <c r="M13" s="1003">
        <f>'11高齢者設備'!N15</f>
        <v>28.906315174772669</v>
      </c>
      <c r="N13" s="1004">
        <f>'11高齢者設備'!O15</f>
        <v>8203500</v>
      </c>
      <c r="O13" s="1003">
        <f>'11高齢者設備'!P15</f>
        <v>18.677385644129039</v>
      </c>
      <c r="P13" s="1004">
        <f>'11高齢者設備'!Q15</f>
        <v>9239700</v>
      </c>
      <c r="Q13" s="1003">
        <f>'11高齢者設備'!R15</f>
        <v>19.716449472823918</v>
      </c>
      <c r="R13" s="1004">
        <f>'11高齢者設備'!S15</f>
        <v>11882400</v>
      </c>
      <c r="S13" s="1003">
        <f>'11高齢者設備'!T15</f>
        <v>23.957272729105636</v>
      </c>
      <c r="T13" s="1006">
        <f>'11高齢者設備'!U15</f>
        <v>13439600</v>
      </c>
      <c r="U13" s="1003">
        <f>'11高齢者設備'!V15</f>
        <v>25.793896030615809</v>
      </c>
      <c r="V13" s="1006">
        <f>'11高齢者設備'!W15</f>
        <v>14056100</v>
      </c>
      <c r="W13" s="1003">
        <f>'11高齢者設備'!X15</f>
        <v>26.216094732385486</v>
      </c>
      <c r="X13" s="1006">
        <f>'11高齢者設備'!Y15</f>
        <v>15275100</v>
      </c>
      <c r="Y13" s="1003">
        <f>'11高齢者設備'!Z15</f>
        <v>27.441120991646457</v>
      </c>
      <c r="AA13" s="1023">
        <f t="shared" si="0"/>
        <v>-1.4651941831262114</v>
      </c>
    </row>
    <row r="14" spans="1:27" ht="14.5" customHeight="1">
      <c r="A14" s="1007" t="s">
        <v>26</v>
      </c>
      <c r="B14" s="1002">
        <f>'11高齢者設備'!C16</f>
        <v>18500</v>
      </c>
      <c r="C14" s="1003">
        <f>'11高齢者設備'!D16</f>
        <v>0.97904318374259103</v>
      </c>
      <c r="D14" s="1004">
        <f>'11高齢者設備'!E16</f>
        <v>36400</v>
      </c>
      <c r="E14" s="1003">
        <f>'11高齢者設備'!F16</f>
        <v>1.7738791423001949</v>
      </c>
      <c r="F14" s="1004">
        <f>'11高齢者設備'!G16</f>
        <v>27500</v>
      </c>
      <c r="G14" s="1003">
        <f>'11高齢者設備'!H16</f>
        <v>1.2676316032082604</v>
      </c>
      <c r="H14" s="1005">
        <f>'11高齢者設備'!I16</f>
        <v>36500</v>
      </c>
      <c r="I14" s="1003">
        <f>'11高齢者設備'!J16</f>
        <v>1.5411898830384665</v>
      </c>
      <c r="J14" s="1005">
        <f>'11高齢者設備'!K16</f>
        <v>38600</v>
      </c>
      <c r="K14" s="1003">
        <f>'11高齢者設備'!L16</f>
        <v>1.6719365876900421</v>
      </c>
      <c r="L14" s="1005">
        <f>'11高齢者設備'!M16</f>
        <v>41700</v>
      </c>
      <c r="M14" s="1003">
        <f>'11高齢者設備'!N16</f>
        <v>1.7393843330274463</v>
      </c>
      <c r="N14" s="1004">
        <f>'11高齢者設備'!O16</f>
        <v>372800</v>
      </c>
      <c r="O14" s="1003">
        <f>'11高齢者設備'!P16</f>
        <v>0.84877544561849272</v>
      </c>
      <c r="P14" s="1004">
        <f>'11高齢者設備'!Q16</f>
        <v>743600</v>
      </c>
      <c r="Q14" s="1003">
        <f>'11高齢者設備'!R16</f>
        <v>1.5867562613495965</v>
      </c>
      <c r="R14" s="1004">
        <f>'11高齢者設備'!S16</f>
        <v>550600</v>
      </c>
      <c r="S14" s="1003">
        <f>'11高齢者設備'!T16</f>
        <v>1.110118693584256</v>
      </c>
      <c r="T14" s="1006">
        <f>'11高齢者設備'!U16</f>
        <v>688400</v>
      </c>
      <c r="U14" s="1003">
        <f>'11高齢者設備'!V16</f>
        <v>1.321208817782964</v>
      </c>
      <c r="V14" s="1006">
        <f>'11高齢者設備'!W16</f>
        <v>752700</v>
      </c>
      <c r="W14" s="1003">
        <f>'11高齢者設備'!X16</f>
        <v>1.4038641234102316</v>
      </c>
      <c r="X14" s="1006">
        <f>'11高齢者設備'!Y16</f>
        <v>832900</v>
      </c>
      <c r="Y14" s="1003">
        <f>'11高齢者設備'!Z16</f>
        <v>1.4962723434833378</v>
      </c>
      <c r="AA14" s="1023">
        <f t="shared" si="0"/>
        <v>-0.24311198954410851</v>
      </c>
    </row>
    <row r="15" spans="1:27" ht="14.5" customHeight="1">
      <c r="A15" s="1014" t="s">
        <v>27</v>
      </c>
      <c r="B15" s="1015">
        <f>'11高齢者設備'!C17</f>
        <v>12900</v>
      </c>
      <c r="C15" s="1016">
        <f>'11高齢者設備'!D17</f>
        <v>0.68268416596104997</v>
      </c>
      <c r="D15" s="1332">
        <f>'11高齢者設備'!E17</f>
        <v>12700</v>
      </c>
      <c r="E15" s="1016">
        <f>'11高齢者設備'!F17</f>
        <v>0.61890838206627685</v>
      </c>
      <c r="F15" s="1332">
        <f>'11高齢者設備'!G17</f>
        <v>19500</v>
      </c>
      <c r="G15" s="1016">
        <f>'11高齢者設備'!H17</f>
        <v>0.89886604591131181</v>
      </c>
      <c r="H15" s="1333">
        <f>'11高齢者設備'!I17</f>
        <v>19200</v>
      </c>
      <c r="I15" s="1016">
        <f>'11高齢者設備'!J17</f>
        <v>0.81070810285859052</v>
      </c>
      <c r="J15" s="1333">
        <f>'11高齢者設備'!K17</f>
        <v>22700</v>
      </c>
      <c r="K15" s="1016">
        <f>'11高齢者設備'!L17</f>
        <v>0.9832373197037293</v>
      </c>
      <c r="L15" s="1333">
        <f>'11高齢者設備'!M17</f>
        <v>24400</v>
      </c>
      <c r="M15" s="1016">
        <f>'11高齢者設備'!N17</f>
        <v>1.0177692500208559</v>
      </c>
      <c r="N15" s="1332">
        <f>'11高齢者設備'!O17</f>
        <v>278400</v>
      </c>
      <c r="O15" s="1016">
        <f>'11高齢者設備'!P17</f>
        <v>0.63384947441037653</v>
      </c>
      <c r="P15" s="1332">
        <f>'11高齢者設備'!Q17</f>
        <v>256900</v>
      </c>
      <c r="Q15" s="1016">
        <f>'11高齢者設備'!R17</f>
        <v>0.54819484069487801</v>
      </c>
      <c r="R15" s="1332">
        <f>'11高齢者設備'!S17</f>
        <v>384900</v>
      </c>
      <c r="S15" s="1016">
        <f>'11高齢者設備'!T17</f>
        <v>0.77603466247835107</v>
      </c>
      <c r="T15" s="1019">
        <f>'11高齢者設備'!U17</f>
        <v>425200</v>
      </c>
      <c r="U15" s="1016">
        <f>'11高齢者設備'!V17</f>
        <v>0.81606331975786794</v>
      </c>
      <c r="V15" s="1019">
        <f>'11高齢者設備'!W17</f>
        <v>494100</v>
      </c>
      <c r="W15" s="1016">
        <f>'11高齢者設備'!X17</f>
        <v>0.92154811130197356</v>
      </c>
      <c r="X15" s="1019">
        <f>'11高齢者設備'!Y17</f>
        <v>507700</v>
      </c>
      <c r="Y15" s="1016">
        <f>'11高齢者設備'!Z17</f>
        <v>0.91206323542621037</v>
      </c>
      <c r="AA15" s="1023">
        <f t="shared" si="0"/>
        <v>-0.10570601459464557</v>
      </c>
    </row>
    <row r="16" spans="1:27" ht="14.5" customHeight="1">
      <c r="A16" s="1007" t="s">
        <v>28</v>
      </c>
      <c r="B16" s="1002">
        <f>'11高齢者設備'!C18</f>
        <v>387400</v>
      </c>
      <c r="C16" s="1003">
        <f>'11高齢者設備'!D18</f>
        <v>20.501693480101611</v>
      </c>
      <c r="D16" s="1004">
        <f>'11高齢者設備'!E18</f>
        <v>402300</v>
      </c>
      <c r="E16" s="1003">
        <f>'11高齢者設備'!F18</f>
        <v>19.605263157894736</v>
      </c>
      <c r="F16" s="1004">
        <f>'11高齢者設備'!G18</f>
        <v>566200</v>
      </c>
      <c r="G16" s="1003">
        <f>'11高齢者設備'!H18</f>
        <v>26.099382317691528</v>
      </c>
      <c r="H16" s="1005">
        <f>'11高齢者設備'!I18</f>
        <v>546000</v>
      </c>
      <c r="I16" s="1003">
        <f>'11高齢者設備'!J18</f>
        <v>23.054511675041169</v>
      </c>
      <c r="J16" s="1005">
        <f>'11高齢者設備'!K18</f>
        <v>519000</v>
      </c>
      <c r="K16" s="1003">
        <f>'11高齢者設備'!L18</f>
        <v>22.48018365313813</v>
      </c>
      <c r="L16" s="1005">
        <f>'11高齢者設備'!M18</f>
        <v>572700</v>
      </c>
      <c r="M16" s="1003">
        <f>'11高齢者設備'!N18</f>
        <v>23.888379077333781</v>
      </c>
      <c r="N16" s="1004">
        <f>'11高齢者設備'!O18</f>
        <v>8048600</v>
      </c>
      <c r="O16" s="1003">
        <f>'11高齢者設備'!P18</f>
        <v>18.32471580366148</v>
      </c>
      <c r="P16" s="1004">
        <f>'11高齢者設備'!Q18</f>
        <v>8185000</v>
      </c>
      <c r="Q16" s="1003">
        <f>'11高齢者設備'!R18</f>
        <v>17.465841849309367</v>
      </c>
      <c r="R16" s="1004">
        <f>'11高齢者設備'!S18</f>
        <v>11344800</v>
      </c>
      <c r="S16" s="1003">
        <f>'11高齢者設備'!T18</f>
        <v>22.87336461128708</v>
      </c>
      <c r="T16" s="1006">
        <f>'11高齢者設備'!U18</f>
        <v>10764400</v>
      </c>
      <c r="U16" s="1003">
        <f>'11高齢者設備'!V18</f>
        <v>20.659529631236108</v>
      </c>
      <c r="V16" s="1006">
        <f>'11高齢者設備'!W18</f>
        <v>10069800</v>
      </c>
      <c r="W16" s="1003">
        <f>'11高齢者設備'!X18</f>
        <v>18.781228842721337</v>
      </c>
      <c r="X16" s="1006">
        <f>'11高齢者設備'!Y18</f>
        <v>11415500</v>
      </c>
      <c r="Y16" s="1003">
        <f>'11高齢者設備'!Z18</f>
        <v>20.507500224557621</v>
      </c>
      <c r="AA16" s="1023">
        <f t="shared" si="0"/>
        <v>-3.38087885277616</v>
      </c>
    </row>
    <row r="17" spans="1:27" ht="14.5" customHeight="1">
      <c r="A17" s="1007" t="s">
        <v>944</v>
      </c>
      <c r="B17" s="1002">
        <f>'11高齢者設備'!C19</f>
        <v>0</v>
      </c>
      <c r="C17" s="1003">
        <f>'11高齢者設備'!D19</f>
        <v>0</v>
      </c>
      <c r="D17" s="1004">
        <f>'11高齢者設備'!E19</f>
        <v>0</v>
      </c>
      <c r="E17" s="1003">
        <f>'11高齢者設備'!F19</f>
        <v>0</v>
      </c>
      <c r="F17" s="1010">
        <f>'11高齢者設備'!G19</f>
        <v>0</v>
      </c>
      <c r="G17" s="1011">
        <f>'11高齢者設備'!H19</f>
        <v>0</v>
      </c>
      <c r="H17" s="1012">
        <f>'11高齢者設備'!I19</f>
        <v>0</v>
      </c>
      <c r="I17" s="1011">
        <f>'11高齢者設備'!J19</f>
        <v>0</v>
      </c>
      <c r="J17" s="1012">
        <f>'11高齢者設備'!K19</f>
        <v>0</v>
      </c>
      <c r="K17" s="1011">
        <f>'11高齢者設備'!L19</f>
        <v>0</v>
      </c>
      <c r="L17" s="1012">
        <f>'11高齢者設備'!M19</f>
        <v>663500</v>
      </c>
      <c r="M17" s="1011">
        <f>'11高齢者設備'!N19</f>
        <v>0</v>
      </c>
      <c r="N17" s="1010">
        <f>'11高齢者設備'!O19</f>
        <v>0</v>
      </c>
      <c r="O17" s="1011">
        <f>'11高齢者設備'!P19</f>
        <v>0</v>
      </c>
      <c r="P17" s="1010">
        <f>'11高齢者設備'!Q19</f>
        <v>0</v>
      </c>
      <c r="Q17" s="1011">
        <f>'11高齢者設備'!R19</f>
        <v>0</v>
      </c>
      <c r="R17" s="1010">
        <f>'11高齢者設備'!S19</f>
        <v>0</v>
      </c>
      <c r="S17" s="1011">
        <f>'11高齢者設備'!T19</f>
        <v>0</v>
      </c>
      <c r="T17" s="1013">
        <f>'11高齢者設備'!U19</f>
        <v>0</v>
      </c>
      <c r="U17" s="1011">
        <f>'11高齢者設備'!V19</f>
        <v>0</v>
      </c>
      <c r="V17" s="1013">
        <f>'11高齢者設備'!W19</f>
        <v>0</v>
      </c>
      <c r="W17" s="1011">
        <f>'11高齢者設備'!X19</f>
        <v>0</v>
      </c>
      <c r="X17" s="1013">
        <f>'11高齢者設備'!Y19</f>
        <v>12735700</v>
      </c>
      <c r="Y17" s="1011">
        <f>'11高齢者設備'!Z19</f>
        <v>0</v>
      </c>
      <c r="AA17" s="1023">
        <f t="shared" si="0"/>
        <v>0</v>
      </c>
    </row>
    <row r="18" spans="1:27" ht="14.5" customHeight="1">
      <c r="A18" s="1007" t="s">
        <v>29</v>
      </c>
      <c r="B18" s="1002">
        <f>'11高齢者設備'!C20</f>
        <v>240400</v>
      </c>
      <c r="C18" s="1003">
        <f>'11高齢者設備'!D20</f>
        <v>12.722269263336155</v>
      </c>
      <c r="D18" s="1004">
        <f>'11高齢者設備'!E20</f>
        <v>314500</v>
      </c>
      <c r="E18" s="1003">
        <f>'11高齢者設備'!F20</f>
        <v>15.326510721247564</v>
      </c>
      <c r="F18" s="1004">
        <f>'11高齢者設備'!G20</f>
        <v>433200</v>
      </c>
      <c r="G18" s="1003">
        <f>'11高齢者設備'!H20</f>
        <v>19.968654927629757</v>
      </c>
      <c r="H18" s="1005">
        <f>'11高齢者設備'!I20</f>
        <v>458900</v>
      </c>
      <c r="I18" s="1003">
        <f>'11高齢者設備'!J20</f>
        <v>19.376768145927457</v>
      </c>
      <c r="J18" s="1005">
        <f>'11高齢者設備'!K20</f>
        <v>449800</v>
      </c>
      <c r="K18" s="1003">
        <f>'11高齢者設備'!L20</f>
        <v>19.482825832719712</v>
      </c>
      <c r="L18" s="1005">
        <f>'11高齢者設備'!M20</f>
        <v>502300</v>
      </c>
      <c r="M18" s="1003">
        <f>'11高齢者設備'!N20</f>
        <v>20.951864519896553</v>
      </c>
      <c r="N18" s="1004">
        <f>'11高齢者設備'!O20</f>
        <v>4474600</v>
      </c>
      <c r="O18" s="1003">
        <f>'11高齢者設備'!P20</f>
        <v>10.18758210559149</v>
      </c>
      <c r="P18" s="1004">
        <f>'11高齢者設備'!Q20</f>
        <v>5922600</v>
      </c>
      <c r="Q18" s="1003">
        <f>'11高齢者設備'!R20</f>
        <v>12.638142325805701</v>
      </c>
      <c r="R18" s="1004">
        <f>'11高齢者設備'!S20</f>
        <v>7999600</v>
      </c>
      <c r="S18" s="1003">
        <f>'11高齢者設備'!T20</f>
        <v>16.128778607331299</v>
      </c>
      <c r="T18" s="1006">
        <f>'11高齢者設備'!U20</f>
        <v>8458200</v>
      </c>
      <c r="U18" s="1003">
        <f>'11高齢者設備'!V20</f>
        <v>16.233364936914391</v>
      </c>
      <c r="V18" s="1006">
        <f>'11高齢者設備'!W20</f>
        <v>8319200</v>
      </c>
      <c r="W18" s="1003">
        <f>'11高齢者設備'!X20</f>
        <v>15.516176983491961</v>
      </c>
      <c r="X18" s="1006">
        <f>'11高齢者設備'!Y20</f>
        <v>9347800</v>
      </c>
      <c r="Y18" s="1003">
        <f>'11高齢者設備'!Z20</f>
        <v>16.792957872990208</v>
      </c>
      <c r="AA18" s="1023">
        <f t="shared" si="0"/>
        <v>-4.1589066469063454</v>
      </c>
    </row>
    <row r="19" spans="1:27" ht="14.5" customHeight="1">
      <c r="A19" s="1007" t="s">
        <v>30</v>
      </c>
      <c r="B19" s="1002">
        <f>'11高齢者設備'!C21</f>
        <v>231500</v>
      </c>
      <c r="C19" s="1003">
        <f>'11高齢者設備'!D21</f>
        <v>12.251270110076206</v>
      </c>
      <c r="D19" s="1004">
        <f>'11高齢者設備'!E21</f>
        <v>317400</v>
      </c>
      <c r="E19" s="1003">
        <f>'11高齢者設備'!F21</f>
        <v>15.467836257309941</v>
      </c>
      <c r="F19" s="1004">
        <f>'11高齢者設備'!G21</f>
        <v>502900</v>
      </c>
      <c r="G19" s="1003">
        <f>'11高齢者設備'!H21</f>
        <v>23.181524845579425</v>
      </c>
      <c r="H19" s="1005">
        <f>'11高齢者設備'!I21</f>
        <v>561300</v>
      </c>
      <c r="I19" s="1003">
        <f>'11高齢者設備'!J21</f>
        <v>23.700544694506608</v>
      </c>
      <c r="J19" s="1005">
        <f>'11高齢者設備'!K21</f>
        <v>561500</v>
      </c>
      <c r="K19" s="1003">
        <f>'11高齢者設備'!L21</f>
        <v>24.321046476371986</v>
      </c>
      <c r="L19" s="1005">
        <f>'11高齢者設備'!M21</f>
        <v>605000</v>
      </c>
      <c r="M19" s="1003">
        <f>'11高齢者設備'!N21</f>
        <v>25.235671977976143</v>
      </c>
      <c r="N19" s="1004">
        <f>'11高齢者設備'!O21</f>
        <v>4278900</v>
      </c>
      <c r="O19" s="1003">
        <f>'11高齢者設備'!P21</f>
        <v>9.7420205318051742</v>
      </c>
      <c r="P19" s="1004">
        <f>'11高齢者設備'!Q21</f>
        <v>6123800</v>
      </c>
      <c r="Q19" s="1003">
        <f>'11高齢者設備'!R21</f>
        <v>13.067479818790556</v>
      </c>
      <c r="R19" s="1004">
        <f>'11高齢者設備'!S21</f>
        <v>9898600</v>
      </c>
      <c r="S19" s="1003">
        <f>'11高齢者設備'!T21</f>
        <v>19.957538867259565</v>
      </c>
      <c r="T19" s="1006">
        <f>'11高齢者設備'!U21</f>
        <v>11168600</v>
      </c>
      <c r="U19" s="1003">
        <f>'11高齢者設備'!V21</f>
        <v>21.435288788917507</v>
      </c>
      <c r="V19" s="1006">
        <f>'11高齢者設備'!W21</f>
        <v>11227200</v>
      </c>
      <c r="W19" s="1003">
        <f>'11高齢者設備'!X21</f>
        <v>20.939900739140896</v>
      </c>
      <c r="X19" s="1006">
        <f>'11高齢者設備'!Y21</f>
        <v>12419800</v>
      </c>
      <c r="Y19" s="1003">
        <f>'11高齢者設備'!Z21</f>
        <v>22.311685978622116</v>
      </c>
      <c r="AA19" s="1023">
        <f t="shared" si="0"/>
        <v>-2.9239859993540271</v>
      </c>
    </row>
    <row r="20" spans="1:27" ht="14.5" customHeight="1">
      <c r="A20" s="1334" t="s">
        <v>981</v>
      </c>
      <c r="B20" s="1015">
        <f>'11高齢者設備'!C22</f>
        <v>232600</v>
      </c>
      <c r="C20" s="1016">
        <f>'11高齢者設備'!D22</f>
        <v>12.309483488569009</v>
      </c>
      <c r="D20" s="1332">
        <f>'11高齢者設備'!E22</f>
        <v>248400</v>
      </c>
      <c r="E20" s="1016">
        <f>'11高齢者設備'!F22</f>
        <v>12.105263157894736</v>
      </c>
      <c r="F20" s="1332">
        <f>'11高齢者設備'!G22</f>
        <v>360700</v>
      </c>
      <c r="G20" s="1016">
        <f>'11高齢者設備'!H22</f>
        <v>16.626717064626163</v>
      </c>
      <c r="H20" s="1333">
        <f>'11高齢者設備'!I22</f>
        <v>378400</v>
      </c>
      <c r="I20" s="1016">
        <f>'11高齢者設備'!J22</f>
        <v>15.977705527171388</v>
      </c>
      <c r="J20" s="1333">
        <f>'11高齢者設備'!K22</f>
        <v>374700</v>
      </c>
      <c r="K20" s="1016">
        <f>'11高齢者設備'!L22</f>
        <v>16.229912938017065</v>
      </c>
      <c r="L20" s="1333">
        <f>'11高齢者設備'!M22</f>
        <v>423300</v>
      </c>
      <c r="M20" s="1016">
        <f>'11高齢者設備'!N22</f>
        <v>17.656628013681487</v>
      </c>
      <c r="N20" s="1332">
        <f>'11高齢者設備'!O22</f>
        <v>4440900</v>
      </c>
      <c r="O20" s="1016">
        <f>'11高齢者設備'!P22</f>
        <v>10.110855355276728</v>
      </c>
      <c r="P20" s="1332">
        <f>'11高齢者設備'!Q22</f>
        <v>4373100</v>
      </c>
      <c r="Q20" s="1016">
        <f>'11高齢者設備'!R22</f>
        <v>9.3316888199407213</v>
      </c>
      <c r="R20" s="1332">
        <f>'11高齢者設備'!S22</f>
        <v>6162500</v>
      </c>
      <c r="S20" s="1016">
        <f>'11高齢者設備'!T22</f>
        <v>12.424821012010492</v>
      </c>
      <c r="T20" s="1019">
        <f>'11高齢者設備'!U22</f>
        <v>6438500</v>
      </c>
      <c r="U20" s="1016">
        <f>'11高齢者設備'!V22</f>
        <v>12.357064168064518</v>
      </c>
      <c r="V20" s="1019">
        <f>'11高齢者設備'!W22</f>
        <v>6451100</v>
      </c>
      <c r="W20" s="1016">
        <f>'11高齢者設備'!X22</f>
        <v>12.03197535077952</v>
      </c>
      <c r="X20" s="1019">
        <f>'11高齢者設備'!Y22</f>
        <v>7477600</v>
      </c>
      <c r="Y20" s="1016">
        <f>'11高齢者設備'!Z22</f>
        <v>13.433216563370159</v>
      </c>
      <c r="AA20" s="1023">
        <f t="shared" si="0"/>
        <v>-4.2234114503113283</v>
      </c>
    </row>
    <row r="21" spans="1:27" ht="14.5" customHeight="1">
      <c r="A21" s="1014" t="s">
        <v>11</v>
      </c>
      <c r="B21" s="1015">
        <f>'11高齢者設備'!C23</f>
        <v>984900</v>
      </c>
      <c r="C21" s="1016">
        <f>'11高齢者設備'!D23</f>
        <v>52.122142252328544</v>
      </c>
      <c r="D21" s="1017">
        <f>'11高齢者設備'!E23</f>
        <v>1093000</v>
      </c>
      <c r="E21" s="1016">
        <f>'11高齢者設備'!F23</f>
        <v>53.265107212475641</v>
      </c>
      <c r="F21" s="1017">
        <f>'11高齢者設備'!G23</f>
        <v>912600</v>
      </c>
      <c r="G21" s="1016">
        <f>'11高齢者設備'!H23</f>
        <v>42.066930948649393</v>
      </c>
      <c r="H21" s="1018">
        <f>'11高齢者設備'!I23</f>
        <v>962500</v>
      </c>
      <c r="I21" s="1016">
        <f>'11高齢者設備'!J23</f>
        <v>40.64096609382257</v>
      </c>
      <c r="J21" s="1018">
        <f>'11高齢者設備'!K23</f>
        <v>937500</v>
      </c>
      <c r="K21" s="1016">
        <f>'11高齢者設備'!L23</f>
        <v>40.607268159570317</v>
      </c>
      <c r="L21" s="1018">
        <f>'11高齢者設備'!M23</f>
        <v>854700</v>
      </c>
      <c r="M21" s="1016">
        <f>'11高齢者設備'!N23</f>
        <v>35.651122048886293</v>
      </c>
      <c r="N21" s="1017">
        <f>'11高齢者設備'!O23</f>
        <v>25340600</v>
      </c>
      <c r="O21" s="1016">
        <f>'11高齢者設備'!P23</f>
        <v>57.694418071995642</v>
      </c>
      <c r="P21" s="1017">
        <f>'11高齢者設備'!Q23</f>
        <v>27173000</v>
      </c>
      <c r="Q21" s="1016">
        <f>'11高齢者設備'!R23</f>
        <v>57.984034278715143</v>
      </c>
      <c r="R21" s="1017">
        <f>'11高齢者設備'!S23</f>
        <v>23940300</v>
      </c>
      <c r="S21" s="1016">
        <f>'11高齢者設備'!T23</f>
        <v>48.268388231048242</v>
      </c>
      <c r="T21" s="1019">
        <f>'11高齢者設備'!U23</f>
        <v>24141200</v>
      </c>
      <c r="U21" s="1016">
        <f>'11高齢者設備'!V23</f>
        <v>46.33289702478514</v>
      </c>
      <c r="V21" s="1019">
        <f>'11高齢者設備'!W23</f>
        <v>24596700</v>
      </c>
      <c r="W21" s="1016">
        <f>'11高齢者設備'!X23</f>
        <v>45.87541475260322</v>
      </c>
      <c r="X21" s="1019">
        <f>'11高齢者設備'!Y23</f>
        <v>22182800</v>
      </c>
      <c r="Y21" s="1016">
        <f>'11高齢者設備'!Z23</f>
        <v>39.850534447139133</v>
      </c>
      <c r="AA21" s="1023">
        <f t="shared" si="0"/>
        <v>4.1994123982528393</v>
      </c>
    </row>
    <row r="22" spans="1:27" ht="14.5" customHeight="1">
      <c r="A22" s="948" t="s">
        <v>241</v>
      </c>
      <c r="B22" s="1306"/>
      <c r="C22" s="1307"/>
      <c r="D22" s="1308"/>
      <c r="E22" s="1307"/>
      <c r="F22" s="1308"/>
      <c r="G22" s="1307"/>
      <c r="H22" s="1309"/>
      <c r="I22" s="1307"/>
      <c r="J22" s="1309"/>
      <c r="K22" s="1307"/>
      <c r="L22" s="1309"/>
      <c r="M22" s="1307"/>
      <c r="N22" s="1308"/>
      <c r="O22" s="1307"/>
      <c r="P22" s="1308"/>
      <c r="Q22" s="1307"/>
      <c r="R22" s="1308"/>
      <c r="S22" s="1307"/>
      <c r="T22" s="1309"/>
      <c r="U22" s="1307"/>
      <c r="V22" s="1309"/>
      <c r="W22" s="1307"/>
      <c r="X22" s="1309"/>
      <c r="Y22" s="1307"/>
    </row>
    <row r="23" spans="1:27" ht="14.5" customHeight="1">
      <c r="A23" s="948" t="s">
        <v>1023</v>
      </c>
      <c r="B23" s="948"/>
      <c r="C23" s="1020"/>
      <c r="D23" s="948"/>
      <c r="E23" s="1020"/>
      <c r="F23" s="948"/>
      <c r="G23" s="1020"/>
      <c r="H23" s="1020"/>
      <c r="I23" s="1020"/>
      <c r="J23" s="1020"/>
      <c r="K23" s="1020"/>
      <c r="L23" s="1020"/>
      <c r="M23" s="1020"/>
      <c r="N23" s="948"/>
      <c r="O23" s="1020"/>
      <c r="P23" s="948"/>
      <c r="Q23" s="1020"/>
      <c r="R23" s="948"/>
      <c r="S23" s="1020"/>
      <c r="T23" s="1020"/>
      <c r="U23" s="1020"/>
      <c r="V23" s="1020"/>
      <c r="W23" s="1020"/>
      <c r="X23" s="1020"/>
      <c r="Y23" s="1020"/>
    </row>
    <row r="24" spans="1:27" ht="14.5" customHeight="1"/>
  </sheetData>
  <mergeCells count="16">
    <mergeCell ref="H2:M2"/>
    <mergeCell ref="A2:A4"/>
    <mergeCell ref="B2:G2"/>
    <mergeCell ref="T3:U3"/>
    <mergeCell ref="V3:W3"/>
    <mergeCell ref="N2:Y2"/>
    <mergeCell ref="X3:Y3"/>
    <mergeCell ref="B3:C3"/>
    <mergeCell ref="D3:E3"/>
    <mergeCell ref="F3:G3"/>
    <mergeCell ref="H3:I3"/>
    <mergeCell ref="J3:K3"/>
    <mergeCell ref="L3:M3"/>
    <mergeCell ref="N3:O3"/>
    <mergeCell ref="P3:Q3"/>
    <mergeCell ref="R3:S3"/>
  </mergeCells>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4855A-BC58-4D46-8F42-C5724AF2EC60}">
  <dimension ref="A1:J42"/>
  <sheetViews>
    <sheetView workbookViewId="0">
      <pane xSplit="1" ySplit="5" topLeftCell="B7" activePane="bottomRight" state="frozen"/>
      <selection pane="topRight" activeCell="C1" sqref="C1"/>
      <selection pane="bottomLeft" activeCell="A7" sqref="A7"/>
      <selection pane="bottomRight" activeCell="L18" sqref="L18"/>
    </sheetView>
  </sheetViews>
  <sheetFormatPr defaultRowHeight="13"/>
  <cols>
    <col min="1" max="1" width="6.1796875" customWidth="1"/>
    <col min="2" max="2" width="11.81640625" customWidth="1"/>
    <col min="3" max="5" width="9.7265625" customWidth="1"/>
    <col min="8" max="8" width="9" bestFit="1" customWidth="1"/>
    <col min="10" max="10" width="15" customWidth="1"/>
  </cols>
  <sheetData>
    <row r="1" spans="1:10">
      <c r="A1" s="210" t="s">
        <v>1056</v>
      </c>
      <c r="B1" s="210"/>
      <c r="C1" s="210"/>
      <c r="D1" s="210"/>
      <c r="E1" s="210"/>
    </row>
    <row r="2" spans="1:10">
      <c r="H2" t="s">
        <v>967</v>
      </c>
    </row>
    <row r="3" spans="1:10">
      <c r="A3" s="1316" t="s">
        <v>1009</v>
      </c>
      <c r="B3" s="1358" t="s">
        <v>830</v>
      </c>
      <c r="C3" s="1313"/>
      <c r="D3" s="1372"/>
      <c r="E3" s="203"/>
      <c r="F3" s="1761" t="s">
        <v>999</v>
      </c>
      <c r="G3" s="1762"/>
      <c r="H3" s="1762"/>
      <c r="I3" s="1763"/>
      <c r="J3" s="1365"/>
    </row>
    <row r="4" spans="1:10">
      <c r="A4" t="s">
        <v>939</v>
      </c>
      <c r="B4" s="1359" t="s">
        <v>135</v>
      </c>
      <c r="C4" s="1311" t="s">
        <v>978</v>
      </c>
      <c r="D4" s="1359" t="s">
        <v>1006</v>
      </c>
      <c r="E4" s="1311" t="s">
        <v>102</v>
      </c>
      <c r="F4" s="241" t="s">
        <v>135</v>
      </c>
      <c r="G4" s="258" t="s">
        <v>15</v>
      </c>
      <c r="H4" s="203" t="s">
        <v>117</v>
      </c>
      <c r="I4" s="258"/>
      <c r="J4" s="1366" t="s">
        <v>233</v>
      </c>
    </row>
    <row r="5" spans="1:10">
      <c r="A5" s="204" t="s">
        <v>998</v>
      </c>
      <c r="B5" s="1360" t="s">
        <v>1005</v>
      </c>
      <c r="C5" s="1312"/>
      <c r="D5" s="1373"/>
      <c r="E5" s="1312"/>
      <c r="F5" s="1355" t="s">
        <v>1001</v>
      </c>
      <c r="G5" s="1369" t="s">
        <v>99</v>
      </c>
      <c r="H5" s="1312" t="s">
        <v>1001</v>
      </c>
      <c r="I5" s="1369" t="s">
        <v>99</v>
      </c>
      <c r="J5" s="1367"/>
    </row>
    <row r="6" spans="1:10">
      <c r="A6" s="203">
        <v>1990</v>
      </c>
      <c r="B6" s="228">
        <v>1791672</v>
      </c>
      <c r="C6" s="378"/>
      <c r="D6" s="1372"/>
      <c r="E6" s="203"/>
      <c r="F6" s="214">
        <v>64530</v>
      </c>
      <c r="G6" s="252">
        <v>0.4</v>
      </c>
      <c r="H6" s="378">
        <v>1707109</v>
      </c>
      <c r="I6" s="252">
        <v>2.7</v>
      </c>
      <c r="J6" s="1365"/>
    </row>
    <row r="7" spans="1:10">
      <c r="A7">
        <v>91</v>
      </c>
      <c r="B7" s="227">
        <v>1825028</v>
      </c>
      <c r="C7" s="269"/>
      <c r="D7" s="1374"/>
      <c r="F7" s="213">
        <v>51811</v>
      </c>
      <c r="G7" s="238">
        <v>-19.7</v>
      </c>
      <c r="H7" s="269">
        <v>1370126</v>
      </c>
      <c r="I7" s="238">
        <v>-19.7</v>
      </c>
      <c r="J7" s="1368"/>
    </row>
    <row r="8" spans="1:10">
      <c r="A8">
        <v>92</v>
      </c>
      <c r="B8" s="227">
        <v>1836682</v>
      </c>
      <c r="C8" s="269"/>
      <c r="D8" s="1374"/>
      <c r="F8" s="213">
        <v>52220.000000000007</v>
      </c>
      <c r="G8" s="238">
        <v>0.8</v>
      </c>
      <c r="H8" s="269">
        <v>1402589.9999999998</v>
      </c>
      <c r="I8" s="238">
        <v>2.4</v>
      </c>
      <c r="J8" s="1368"/>
    </row>
    <row r="9" spans="1:10">
      <c r="A9" s="1317">
        <v>93</v>
      </c>
      <c r="B9" s="1361">
        <v>1857443</v>
      </c>
      <c r="C9" s="1318">
        <f>'1住宅数'!D11</f>
        <v>2019300</v>
      </c>
      <c r="D9" s="430">
        <f>'1住宅数'!G11</f>
        <v>1780700</v>
      </c>
      <c r="E9" s="1319">
        <f>'1住宅数'!H11</f>
        <v>202000</v>
      </c>
      <c r="F9" s="1356">
        <v>59165</v>
      </c>
      <c r="G9" s="1370">
        <v>13.3</v>
      </c>
      <c r="H9" s="1318">
        <v>1485684</v>
      </c>
      <c r="I9" s="1370">
        <v>5.9</v>
      </c>
      <c r="J9" s="1562" t="s">
        <v>1045</v>
      </c>
    </row>
    <row r="10" spans="1:10">
      <c r="A10">
        <v>94</v>
      </c>
      <c r="B10" s="227">
        <v>1877829</v>
      </c>
      <c r="C10" s="269"/>
      <c r="D10" s="1374"/>
      <c r="F10" s="213">
        <v>69514</v>
      </c>
      <c r="G10" s="238">
        <v>17.5</v>
      </c>
      <c r="H10" s="269">
        <v>1570252.0000000002</v>
      </c>
      <c r="I10" s="238">
        <v>5.7</v>
      </c>
      <c r="J10" s="1368"/>
    </row>
    <row r="11" spans="1:10">
      <c r="A11">
        <v>95</v>
      </c>
      <c r="B11" s="227">
        <v>1871922</v>
      </c>
      <c r="C11" s="269"/>
      <c r="D11" s="1374"/>
      <c r="F11" s="213">
        <v>99295.000000000015</v>
      </c>
      <c r="G11" s="238">
        <v>42.8</v>
      </c>
      <c r="H11" s="269">
        <v>1470329.9999999998</v>
      </c>
      <c r="I11" s="238">
        <v>-6.4</v>
      </c>
      <c r="J11" s="1368" t="s">
        <v>1013</v>
      </c>
    </row>
    <row r="12" spans="1:10">
      <c r="A12">
        <v>96</v>
      </c>
      <c r="B12" s="227">
        <v>1900199</v>
      </c>
      <c r="C12" s="269"/>
      <c r="D12" s="1374"/>
      <c r="F12" s="213">
        <v>131465</v>
      </c>
      <c r="G12" s="238">
        <v>32.4</v>
      </c>
      <c r="H12" s="269">
        <v>1643266.0000000002</v>
      </c>
      <c r="I12" s="238">
        <v>11.8</v>
      </c>
      <c r="J12" s="1368" t="s">
        <v>1028</v>
      </c>
    </row>
    <row r="13" spans="1:10">
      <c r="A13">
        <v>97</v>
      </c>
      <c r="B13" s="227">
        <v>1937865</v>
      </c>
      <c r="C13" s="269"/>
      <c r="D13" s="1374"/>
      <c r="F13" s="213">
        <v>87843</v>
      </c>
      <c r="G13" s="238">
        <v>-33.200000000000003</v>
      </c>
      <c r="H13" s="269">
        <v>1387014</v>
      </c>
      <c r="I13" s="238">
        <v>-15.6</v>
      </c>
      <c r="J13" s="1368"/>
    </row>
    <row r="14" spans="1:10">
      <c r="A14" s="1317">
        <v>98</v>
      </c>
      <c r="B14" s="1361">
        <v>1977275</v>
      </c>
      <c r="C14" s="1318">
        <f>'1住宅数'!D12</f>
        <v>2214300</v>
      </c>
      <c r="D14" s="430">
        <f>'1住宅数'!G12</f>
        <v>1889600</v>
      </c>
      <c r="E14" s="1319">
        <f>'1住宅数'!H12</f>
        <v>299100</v>
      </c>
      <c r="F14" s="1356">
        <v>57572</v>
      </c>
      <c r="G14" s="1370">
        <v>-34.5</v>
      </c>
      <c r="H14" s="1318">
        <v>1198295</v>
      </c>
      <c r="I14" s="1370">
        <v>-13.6</v>
      </c>
      <c r="J14" s="1562" t="s">
        <v>1045</v>
      </c>
    </row>
    <row r="15" spans="1:10">
      <c r="A15">
        <v>99</v>
      </c>
      <c r="B15" s="227">
        <v>1999480</v>
      </c>
      <c r="C15" s="269"/>
      <c r="D15" s="1374"/>
      <c r="F15" s="213">
        <v>53665</v>
      </c>
      <c r="G15" s="238">
        <v>-6.8</v>
      </c>
      <c r="H15" s="269">
        <v>1214601</v>
      </c>
      <c r="I15" s="238">
        <v>1.4</v>
      </c>
      <c r="J15" s="1368"/>
    </row>
    <row r="16" spans="1:10">
      <c r="A16">
        <v>2000</v>
      </c>
      <c r="B16" s="227">
        <v>2040709</v>
      </c>
      <c r="C16" s="269"/>
      <c r="D16" s="227"/>
      <c r="E16" s="269"/>
      <c r="F16" s="213">
        <v>51635</v>
      </c>
      <c r="G16" s="238">
        <v>-3.8</v>
      </c>
      <c r="H16" s="269">
        <v>1229843</v>
      </c>
      <c r="I16" s="238">
        <v>1.3</v>
      </c>
      <c r="J16" s="1368"/>
    </row>
    <row r="17" spans="1:10">
      <c r="A17" s="447" t="s">
        <v>584</v>
      </c>
      <c r="B17" s="1362">
        <v>2067144</v>
      </c>
      <c r="C17" s="1320"/>
      <c r="D17" s="1362"/>
      <c r="E17" s="1320"/>
      <c r="F17" s="213">
        <v>47987</v>
      </c>
      <c r="G17" s="238">
        <v>-7.1</v>
      </c>
      <c r="H17" s="269">
        <v>1173858</v>
      </c>
      <c r="I17" s="238">
        <v>-4.5999999999999996</v>
      </c>
      <c r="J17" s="1368"/>
    </row>
    <row r="18" spans="1:10">
      <c r="A18" s="447" t="s">
        <v>587</v>
      </c>
      <c r="B18" s="1362">
        <v>2088711</v>
      </c>
      <c r="C18" s="1320"/>
      <c r="D18" s="1362"/>
      <c r="E18" s="1320"/>
      <c r="F18" s="213">
        <v>43525</v>
      </c>
      <c r="G18" s="238">
        <v>-9.3000000000000007</v>
      </c>
      <c r="H18" s="269">
        <v>1151016</v>
      </c>
      <c r="I18" s="238">
        <v>-1.9</v>
      </c>
      <c r="J18" s="1368"/>
    </row>
    <row r="19" spans="1:10">
      <c r="A19" s="495" t="s">
        <v>590</v>
      </c>
      <c r="B19" s="1363">
        <v>2108626</v>
      </c>
      <c r="C19" s="1321">
        <f>'1住宅数'!D13</f>
        <v>2380400</v>
      </c>
      <c r="D19" s="1363">
        <f>'1住宅数'!G13</f>
        <v>2052000</v>
      </c>
      <c r="E19" s="1321">
        <f>'1住宅数'!H13</f>
        <v>313600</v>
      </c>
      <c r="F19" s="1356">
        <v>42260</v>
      </c>
      <c r="G19" s="1370">
        <v>-2.9</v>
      </c>
      <c r="H19" s="1318">
        <v>1160083</v>
      </c>
      <c r="I19" s="1370">
        <v>0.8</v>
      </c>
      <c r="J19" s="1562" t="s">
        <v>1045</v>
      </c>
    </row>
    <row r="20" spans="1:10">
      <c r="A20" s="447" t="s">
        <v>593</v>
      </c>
      <c r="B20" s="1362">
        <v>2126599</v>
      </c>
      <c r="C20" s="1320"/>
      <c r="D20" s="1362"/>
      <c r="E20" s="1320"/>
      <c r="F20" s="213">
        <v>45787.000000000007</v>
      </c>
      <c r="G20" s="238">
        <v>8.3000000000000007</v>
      </c>
      <c r="H20" s="269">
        <v>1189049</v>
      </c>
      <c r="I20" s="238">
        <v>2.5</v>
      </c>
      <c r="J20" s="1368"/>
    </row>
    <row r="21" spans="1:10">
      <c r="A21" s="447" t="s">
        <v>596</v>
      </c>
      <c r="B21" s="1362">
        <v>2166249</v>
      </c>
      <c r="C21" s="1320"/>
      <c r="D21" s="1362"/>
      <c r="E21" s="1320"/>
      <c r="F21" s="213">
        <v>44428</v>
      </c>
      <c r="G21" s="238">
        <v>-3</v>
      </c>
      <c r="H21" s="269">
        <v>1236175</v>
      </c>
      <c r="I21" s="238">
        <v>4</v>
      </c>
      <c r="J21" s="1368"/>
    </row>
    <row r="22" spans="1:10">
      <c r="A22" s="447" t="s">
        <v>599</v>
      </c>
      <c r="B22" s="1362">
        <v>2153721</v>
      </c>
      <c r="C22" s="1320"/>
      <c r="D22" s="1362"/>
      <c r="E22" s="1320"/>
      <c r="F22" s="213">
        <v>52646</v>
      </c>
      <c r="G22" s="238">
        <v>18.5</v>
      </c>
      <c r="H22" s="269">
        <v>1290391</v>
      </c>
      <c r="I22" s="238">
        <v>4.4000000000000004</v>
      </c>
      <c r="J22" s="1368"/>
    </row>
    <row r="23" spans="1:10">
      <c r="A23" s="447" t="s">
        <v>602</v>
      </c>
      <c r="B23" s="1362">
        <v>2181678</v>
      </c>
      <c r="C23" s="1320"/>
      <c r="D23" s="1362"/>
      <c r="E23" s="1320"/>
      <c r="F23" s="213">
        <v>40486.000000000007</v>
      </c>
      <c r="G23" s="238">
        <v>-23.1</v>
      </c>
      <c r="H23" s="269">
        <v>1060741</v>
      </c>
      <c r="I23" s="238">
        <v>-17.8</v>
      </c>
      <c r="J23" s="1368"/>
    </row>
    <row r="24" spans="1:10">
      <c r="A24" s="495" t="s">
        <v>605</v>
      </c>
      <c r="B24" s="1363">
        <v>2207421</v>
      </c>
      <c r="C24" s="1321">
        <f>'1住宅数'!D14</f>
        <v>2520700</v>
      </c>
      <c r="D24" s="1363">
        <f>'1住宅数'!G14</f>
        <v>2169400</v>
      </c>
      <c r="E24" s="1321">
        <f>'1住宅数'!H14</f>
        <v>336200</v>
      </c>
      <c r="F24" s="1356">
        <v>41449.999999999993</v>
      </c>
      <c r="G24" s="1370">
        <v>2.4</v>
      </c>
      <c r="H24" s="1318">
        <v>1093519</v>
      </c>
      <c r="I24" s="1370">
        <v>3.1</v>
      </c>
      <c r="J24" s="1562" t="s">
        <v>1045</v>
      </c>
    </row>
    <row r="25" spans="1:10">
      <c r="A25" s="447" t="s">
        <v>608</v>
      </c>
      <c r="B25" s="1362">
        <v>2234697</v>
      </c>
      <c r="C25" s="1320"/>
      <c r="D25" s="1362"/>
      <c r="E25" s="1320"/>
      <c r="F25" s="213">
        <v>31290</v>
      </c>
      <c r="G25" s="238">
        <v>-24.5</v>
      </c>
      <c r="H25" s="269">
        <v>788409.99999999988</v>
      </c>
      <c r="I25" s="238">
        <v>-27.9</v>
      </c>
      <c r="J25" s="1368" t="s">
        <v>1012</v>
      </c>
    </row>
    <row r="26" spans="1:10">
      <c r="A26" s="447" t="s">
        <v>611</v>
      </c>
      <c r="B26" s="1362">
        <v>2265684</v>
      </c>
      <c r="C26" s="1320"/>
      <c r="D26" s="1362"/>
      <c r="E26" s="1320"/>
      <c r="F26" s="213">
        <v>34756</v>
      </c>
      <c r="G26" s="238">
        <v>11.1</v>
      </c>
      <c r="H26" s="269">
        <v>813126</v>
      </c>
      <c r="I26" s="238">
        <v>3.1</v>
      </c>
      <c r="J26" s="1368"/>
    </row>
    <row r="27" spans="1:10">
      <c r="A27" s="447" t="s">
        <v>614</v>
      </c>
      <c r="B27" s="1362">
        <v>2272765</v>
      </c>
      <c r="C27" s="1320"/>
      <c r="D27" s="1362"/>
      <c r="E27" s="1320"/>
      <c r="F27" s="213">
        <v>32485</v>
      </c>
      <c r="G27" s="238">
        <v>-6.5</v>
      </c>
      <c r="H27" s="269">
        <v>834117</v>
      </c>
      <c r="I27" s="238">
        <v>2.6</v>
      </c>
      <c r="J27" s="1368" t="s">
        <v>1011</v>
      </c>
    </row>
    <row r="28" spans="1:10">
      <c r="A28" s="447" t="s">
        <v>617</v>
      </c>
      <c r="B28" s="1362">
        <v>2274286</v>
      </c>
      <c r="C28" s="1320"/>
      <c r="D28" s="1362"/>
      <c r="E28" s="1320"/>
      <c r="F28" s="213">
        <v>33695</v>
      </c>
      <c r="G28" s="238">
        <v>3.7</v>
      </c>
      <c r="H28" s="269">
        <v>882797</v>
      </c>
      <c r="I28" s="238">
        <v>5.8</v>
      </c>
      <c r="J28" s="1368"/>
    </row>
    <row r="29" spans="1:10">
      <c r="A29" s="495" t="s">
        <v>620</v>
      </c>
      <c r="B29" s="1363">
        <v>2288933</v>
      </c>
      <c r="C29" s="1321">
        <f>'1住宅数'!D15</f>
        <v>2733600</v>
      </c>
      <c r="D29" s="1363">
        <f>'1住宅数'!G15</f>
        <v>2368200</v>
      </c>
      <c r="E29" s="1321">
        <f>'1住宅数'!H15</f>
        <v>356500</v>
      </c>
      <c r="F29" s="1356">
        <v>36076</v>
      </c>
      <c r="G29" s="1370">
        <v>7.1</v>
      </c>
      <c r="H29" s="1318">
        <v>980025</v>
      </c>
      <c r="I29" s="1370">
        <v>11</v>
      </c>
      <c r="J29" s="1562" t="s">
        <v>1045</v>
      </c>
    </row>
    <row r="30" spans="1:10">
      <c r="A30" s="447" t="s">
        <v>623</v>
      </c>
      <c r="B30" s="1362">
        <v>2301735</v>
      </c>
      <c r="C30" s="1320"/>
      <c r="D30" s="1362"/>
      <c r="E30" s="1320"/>
      <c r="F30" s="213">
        <v>34322</v>
      </c>
      <c r="G30" s="238">
        <v>-4.9000000000000004</v>
      </c>
      <c r="H30" s="269">
        <v>892261</v>
      </c>
      <c r="I30" s="238">
        <v>-9</v>
      </c>
      <c r="J30" s="1368"/>
    </row>
    <row r="31" spans="1:10">
      <c r="A31">
        <v>15</v>
      </c>
      <c r="B31" s="227">
        <v>2315200</v>
      </c>
      <c r="C31" s="269"/>
      <c r="D31" s="227"/>
      <c r="E31" s="269"/>
      <c r="F31" s="213">
        <v>32696</v>
      </c>
      <c r="G31" s="238">
        <v>-4.7</v>
      </c>
      <c r="H31" s="269">
        <v>909299</v>
      </c>
      <c r="I31" s="238">
        <v>1.9</v>
      </c>
      <c r="J31" s="1368"/>
    </row>
    <row r="32" spans="1:10">
      <c r="A32">
        <v>16</v>
      </c>
      <c r="B32" s="227">
        <v>2333895</v>
      </c>
      <c r="C32" s="269"/>
      <c r="D32" s="227"/>
      <c r="E32" s="269"/>
      <c r="F32" s="213">
        <v>34224</v>
      </c>
      <c r="G32" s="238">
        <v>4.7</v>
      </c>
      <c r="H32" s="269">
        <v>967236.99999999988</v>
      </c>
      <c r="I32" s="238">
        <v>6.4</v>
      </c>
      <c r="J32" s="1368"/>
    </row>
    <row r="33" spans="1:10">
      <c r="A33">
        <v>17</v>
      </c>
      <c r="B33" s="227">
        <v>2350522</v>
      </c>
      <c r="C33" s="269"/>
      <c r="D33" s="227"/>
      <c r="E33" s="269"/>
      <c r="F33" s="213">
        <v>34903</v>
      </c>
      <c r="G33" s="238">
        <v>2</v>
      </c>
      <c r="H33" s="269">
        <v>964641</v>
      </c>
      <c r="I33" s="238">
        <v>-0.3</v>
      </c>
      <c r="J33" s="1368"/>
    </row>
    <row r="34" spans="1:10">
      <c r="A34" s="1317">
        <v>18</v>
      </c>
      <c r="B34" s="1361">
        <v>2366554</v>
      </c>
      <c r="C34" s="1318">
        <f>'1住宅数'!D16</f>
        <v>2680900</v>
      </c>
      <c r="D34" s="1361">
        <f>'1住宅数'!G16</f>
        <v>2308700</v>
      </c>
      <c r="E34" s="1318">
        <f>'1住宅数'!H16</f>
        <v>360200</v>
      </c>
      <c r="F34" s="1356">
        <v>31245</v>
      </c>
      <c r="G34" s="1370">
        <v>-10.5</v>
      </c>
      <c r="H34" s="1318">
        <v>942370</v>
      </c>
      <c r="I34" s="1370">
        <v>-2.2999999999999998</v>
      </c>
      <c r="J34" s="1562" t="s">
        <v>1045</v>
      </c>
    </row>
    <row r="35" spans="1:10">
      <c r="A35">
        <v>19</v>
      </c>
      <c r="B35" s="227">
        <v>2385465</v>
      </c>
      <c r="C35" s="269"/>
      <c r="D35" s="227"/>
      <c r="E35" s="269"/>
      <c r="F35" s="213">
        <v>32110</v>
      </c>
      <c r="G35" s="238">
        <v>2.8</v>
      </c>
      <c r="H35" s="269">
        <v>905123</v>
      </c>
      <c r="I35" s="238">
        <v>-4</v>
      </c>
      <c r="J35" s="1368"/>
    </row>
    <row r="36" spans="1:10">
      <c r="A36">
        <v>20</v>
      </c>
      <c r="B36" s="227">
        <v>2402484</v>
      </c>
      <c r="C36" s="269"/>
      <c r="D36" s="227"/>
      <c r="E36" s="269"/>
      <c r="F36" s="213">
        <v>30884</v>
      </c>
      <c r="G36" s="238">
        <v>-3.8</v>
      </c>
      <c r="H36" s="269">
        <v>815340.00000000012</v>
      </c>
      <c r="I36" s="238">
        <v>-9.9</v>
      </c>
      <c r="J36" s="1368" t="s">
        <v>1010</v>
      </c>
    </row>
    <row r="37" spans="1:10">
      <c r="A37">
        <v>21</v>
      </c>
      <c r="B37" s="227">
        <v>2413953</v>
      </c>
      <c r="C37" s="269"/>
      <c r="D37" s="227"/>
      <c r="E37" s="269"/>
      <c r="F37" s="213">
        <v>30889.000000000004</v>
      </c>
      <c r="G37" s="238">
        <v>0</v>
      </c>
      <c r="H37" s="269">
        <v>856484</v>
      </c>
      <c r="I37" s="238">
        <v>5</v>
      </c>
      <c r="J37" s="1368"/>
    </row>
    <row r="38" spans="1:10">
      <c r="A38">
        <v>22</v>
      </c>
      <c r="B38" s="227">
        <v>2430402</v>
      </c>
      <c r="C38" s="269"/>
      <c r="D38" s="227"/>
      <c r="E38" s="269"/>
      <c r="F38" s="213">
        <v>31064</v>
      </c>
      <c r="G38" s="238">
        <v>0.6</v>
      </c>
      <c r="H38" s="269">
        <v>859529</v>
      </c>
      <c r="I38" s="238">
        <v>0.4</v>
      </c>
      <c r="J38" s="1368"/>
    </row>
    <row r="39" spans="1:10">
      <c r="A39" s="1314">
        <v>23</v>
      </c>
      <c r="B39" s="1364">
        <v>2443174</v>
      </c>
      <c r="C39" s="1315">
        <f>'1住宅数'!D17</f>
        <v>2798000</v>
      </c>
      <c r="D39" s="1364">
        <f>'1住宅数'!G17</f>
        <v>2397400</v>
      </c>
      <c r="E39" s="1315">
        <f>'1住宅数'!H17</f>
        <v>386900</v>
      </c>
      <c r="F39" s="1357">
        <v>30134</v>
      </c>
      <c r="G39" s="1371">
        <v>-3</v>
      </c>
      <c r="H39" s="1315">
        <v>819623</v>
      </c>
      <c r="I39" s="1371">
        <v>-4.5999999999999996</v>
      </c>
      <c r="J39" s="1563" t="s">
        <v>1045</v>
      </c>
    </row>
    <row r="40" spans="1:10">
      <c r="A40" t="s">
        <v>1000</v>
      </c>
    </row>
    <row r="41" spans="1:10">
      <c r="A41" t="s">
        <v>1007</v>
      </c>
    </row>
    <row r="42" spans="1:10">
      <c r="A42" t="s">
        <v>1008</v>
      </c>
    </row>
  </sheetData>
  <mergeCells count="1">
    <mergeCell ref="F3:I3"/>
  </mergeCells>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2:AA54"/>
  <sheetViews>
    <sheetView view="pageBreakPreview" topLeftCell="A23" zoomScaleNormal="100" workbookViewId="0">
      <selection activeCell="N47" sqref="N47"/>
    </sheetView>
  </sheetViews>
  <sheetFormatPr defaultColWidth="9" defaultRowHeight="11"/>
  <cols>
    <col min="1" max="1" width="4.6328125" style="1" customWidth="1"/>
    <col min="2" max="2" width="4.453125" style="1" bestFit="1" customWidth="1"/>
    <col min="3" max="3" width="4.7265625" style="1" customWidth="1"/>
    <col min="4" max="5" width="7.6328125" style="1" customWidth="1"/>
    <col min="6" max="13" width="7.36328125" style="1" customWidth="1"/>
    <col min="14" max="15" width="7.26953125" style="1" customWidth="1"/>
    <col min="16" max="16" width="6" style="1" bestFit="1" customWidth="1"/>
    <col min="17" max="18" width="7.7265625" style="1" bestFit="1" customWidth="1"/>
    <col min="19" max="19" width="5.26953125" style="1" customWidth="1"/>
    <col min="20" max="20" width="4.36328125" style="1" customWidth="1"/>
    <col min="21" max="21" width="4" style="1" bestFit="1" customWidth="1"/>
    <col min="22" max="22" width="7.453125" style="1" bestFit="1" customWidth="1"/>
    <col min="23" max="23" width="4.90625" style="1" customWidth="1"/>
    <col min="24" max="24" width="2.26953125" style="1" customWidth="1"/>
    <col min="25" max="25" width="7.08984375" style="1" customWidth="1"/>
    <col min="26" max="26" width="4.90625" style="1" customWidth="1"/>
    <col min="27" max="27" width="2.7265625" style="1" customWidth="1"/>
    <col min="28" max="16384" width="9" style="1"/>
  </cols>
  <sheetData>
    <row r="2" spans="1:27" ht="13.5" thickBot="1">
      <c r="B2" s="210" t="s">
        <v>151</v>
      </c>
      <c r="V2" s="1" t="s">
        <v>157</v>
      </c>
      <c r="X2" s="42" t="s">
        <v>119</v>
      </c>
      <c r="AA2" s="42" t="s">
        <v>119</v>
      </c>
    </row>
    <row r="3" spans="1:27" ht="13.5" customHeight="1">
      <c r="B3" s="1766" t="s">
        <v>79</v>
      </c>
      <c r="C3" s="1767"/>
      <c r="D3" s="1764" t="s">
        <v>55</v>
      </c>
      <c r="E3" s="1778" t="s">
        <v>89</v>
      </c>
      <c r="F3" s="1778"/>
      <c r="G3" s="1781" t="s">
        <v>100</v>
      </c>
      <c r="H3" s="1770" t="s">
        <v>118</v>
      </c>
      <c r="I3" s="1770" t="s">
        <v>141</v>
      </c>
      <c r="J3" s="1779" t="s">
        <v>56</v>
      </c>
      <c r="K3" s="1778" t="s">
        <v>89</v>
      </c>
      <c r="L3" s="1778"/>
      <c r="M3" s="1770" t="s">
        <v>64</v>
      </c>
      <c r="N3" s="1776" t="s">
        <v>92</v>
      </c>
      <c r="O3" s="1774" t="s">
        <v>63</v>
      </c>
      <c r="V3" s="1" t="s">
        <v>128</v>
      </c>
      <c r="W3" s="1" t="s">
        <v>156</v>
      </c>
      <c r="Y3" s="1" t="s">
        <v>158</v>
      </c>
      <c r="Z3" s="6" t="s">
        <v>159</v>
      </c>
    </row>
    <row r="4" spans="1:27" s="6" customFormat="1" ht="11.5" thickBot="1">
      <c r="B4" s="1768"/>
      <c r="C4" s="1769"/>
      <c r="D4" s="1765"/>
      <c r="E4" s="1441" t="s">
        <v>90</v>
      </c>
      <c r="F4" s="1441" t="s">
        <v>91</v>
      </c>
      <c r="G4" s="1782"/>
      <c r="H4" s="1771"/>
      <c r="I4" s="1771"/>
      <c r="J4" s="1780"/>
      <c r="K4" s="1441" t="s">
        <v>90</v>
      </c>
      <c r="L4" s="1441" t="s">
        <v>91</v>
      </c>
      <c r="M4" s="1771"/>
      <c r="N4" s="1777"/>
      <c r="O4" s="1775"/>
      <c r="T4" s="6" t="s">
        <v>92</v>
      </c>
    </row>
    <row r="5" spans="1:27">
      <c r="B5" s="1520"/>
      <c r="C5" s="1414"/>
      <c r="D5" s="15" t="s">
        <v>75</v>
      </c>
      <c r="E5" s="14" t="s">
        <v>75</v>
      </c>
      <c r="F5" s="14" t="s">
        <v>78</v>
      </c>
      <c r="G5" s="154" t="s">
        <v>75</v>
      </c>
      <c r="H5" s="14" t="s">
        <v>75</v>
      </c>
      <c r="I5" s="14" t="s">
        <v>78</v>
      </c>
      <c r="J5" s="14" t="s">
        <v>76</v>
      </c>
      <c r="K5" s="14" t="s">
        <v>76</v>
      </c>
      <c r="L5" s="154" t="s">
        <v>78</v>
      </c>
      <c r="M5" s="14" t="s">
        <v>77</v>
      </c>
      <c r="N5" s="14" t="s">
        <v>75</v>
      </c>
      <c r="O5" s="1415" t="s">
        <v>77</v>
      </c>
      <c r="T5" s="2"/>
    </row>
    <row r="6" spans="1:27">
      <c r="A6" s="1">
        <v>1968</v>
      </c>
      <c r="B6" s="1520" t="s">
        <v>71</v>
      </c>
      <c r="C6" s="1415" t="s">
        <v>97</v>
      </c>
      <c r="D6" s="1532">
        <v>1200480</v>
      </c>
      <c r="E6" s="48" t="s">
        <v>142</v>
      </c>
      <c r="F6" s="48" t="s">
        <v>142</v>
      </c>
      <c r="G6" s="1059">
        <v>1123650</v>
      </c>
      <c r="H6" s="48">
        <v>56690</v>
      </c>
      <c r="I6" s="151">
        <f>+H6/D6*100</f>
        <v>4.7222777555644404</v>
      </c>
      <c r="J6" s="48">
        <v>1166670</v>
      </c>
      <c r="K6" s="14"/>
      <c r="L6" s="154"/>
      <c r="M6" s="48">
        <v>4475700</v>
      </c>
      <c r="N6" s="937">
        <f t="shared" ref="N6:N13" si="0">+D6/J6</f>
        <v>1.0289799172002365</v>
      </c>
      <c r="O6" s="1521">
        <f t="shared" ref="O6:O13" si="1">M6/J6</f>
        <v>3.8363033248476435</v>
      </c>
      <c r="P6" s="2"/>
      <c r="Q6" s="9"/>
      <c r="S6" s="107"/>
      <c r="T6" s="2"/>
    </row>
    <row r="7" spans="1:27">
      <c r="A7" s="1">
        <v>1973</v>
      </c>
      <c r="B7" s="1504"/>
      <c r="C7" s="1417" t="s">
        <v>73</v>
      </c>
      <c r="D7" s="1533">
        <v>1428200</v>
      </c>
      <c r="E7" s="18">
        <f>+D7-D6</f>
        <v>227720</v>
      </c>
      <c r="F7" s="424">
        <f>+E7/D6*100</f>
        <v>18.969079035052648</v>
      </c>
      <c r="G7" s="1060">
        <v>1299900</v>
      </c>
      <c r="H7" s="28">
        <v>93700</v>
      </c>
      <c r="I7" s="425">
        <f>+H7/D7*100</f>
        <v>6.5607057835037104</v>
      </c>
      <c r="J7" s="18">
        <v>1336900</v>
      </c>
      <c r="K7" s="1050">
        <f>+J7-J6</f>
        <v>170230</v>
      </c>
      <c r="L7" s="1052">
        <f>+K7/J6*100</f>
        <v>14.591101168282378</v>
      </c>
      <c r="M7" s="18">
        <v>4805600</v>
      </c>
      <c r="N7" s="19">
        <f t="shared" si="0"/>
        <v>1.0682923180492183</v>
      </c>
      <c r="O7" s="1522">
        <f t="shared" si="1"/>
        <v>3.5945844864986163</v>
      </c>
      <c r="P7" s="3"/>
      <c r="Q7" s="6" t="s">
        <v>55</v>
      </c>
      <c r="R7" s="1" t="s">
        <v>108</v>
      </c>
      <c r="S7" s="6" t="s">
        <v>141</v>
      </c>
      <c r="T7" s="8"/>
    </row>
    <row r="8" spans="1:27">
      <c r="A8" s="1">
        <v>1978</v>
      </c>
      <c r="B8" s="1523"/>
      <c r="C8" s="1416" t="s">
        <v>65</v>
      </c>
      <c r="D8" s="1534">
        <v>1615300</v>
      </c>
      <c r="E8" s="16">
        <f>+D8-D7</f>
        <v>187100</v>
      </c>
      <c r="F8" s="149">
        <f>+E8/D7*100</f>
        <v>13.100406105587453</v>
      </c>
      <c r="G8" s="1061">
        <v>1440700</v>
      </c>
      <c r="H8" s="25">
        <v>139200</v>
      </c>
      <c r="I8" s="135">
        <f>+H8/D8*100</f>
        <v>8.6175942549371634</v>
      </c>
      <c r="J8" s="16">
        <v>1468100</v>
      </c>
      <c r="K8" s="1051">
        <f>+J8-J7</f>
        <v>131200</v>
      </c>
      <c r="L8" s="1053">
        <f>+K8/J7*100</f>
        <v>9.8137482235021327</v>
      </c>
      <c r="M8" s="16">
        <v>5102500</v>
      </c>
      <c r="N8" s="150">
        <f t="shared" si="0"/>
        <v>1.1002656494789183</v>
      </c>
      <c r="O8" s="1524">
        <f t="shared" si="1"/>
        <v>3.4755806825148152</v>
      </c>
      <c r="P8" s="2">
        <v>1978</v>
      </c>
      <c r="Q8" s="1615">
        <f>+D8/10000</f>
        <v>161.53</v>
      </c>
      <c r="R8" s="1615">
        <f>+H8/10000</f>
        <v>13.92</v>
      </c>
      <c r="S8" s="1611">
        <f>+I8</f>
        <v>8.6175942549371634</v>
      </c>
      <c r="T8" s="8"/>
    </row>
    <row r="9" spans="1:27" ht="15" customHeight="1">
      <c r="A9" s="1">
        <v>1983</v>
      </c>
      <c r="B9" s="1504"/>
      <c r="C9" s="1417" t="s">
        <v>66</v>
      </c>
      <c r="D9" s="1533">
        <v>1738100</v>
      </c>
      <c r="E9" s="18">
        <f t="shared" ref="E9:E14" si="2">+D9-D8</f>
        <v>122800</v>
      </c>
      <c r="F9" s="132">
        <f t="shared" ref="F9:F14" si="3">+E9/D8*100</f>
        <v>7.6023029777750262</v>
      </c>
      <c r="G9" s="1060">
        <v>1527400</v>
      </c>
      <c r="H9" s="28">
        <v>173100</v>
      </c>
      <c r="I9" s="133">
        <f t="shared" ref="I9:I17" si="4">+H9/D9*100</f>
        <v>9.9591507968471316</v>
      </c>
      <c r="J9" s="18">
        <v>1548200</v>
      </c>
      <c r="K9" s="1050">
        <f t="shared" ref="K9:K14" si="5">+J9-J8</f>
        <v>80100</v>
      </c>
      <c r="L9" s="1054">
        <f t="shared" ref="L9:L14" si="6">+K9/J8*100</f>
        <v>5.4560316054764666</v>
      </c>
      <c r="M9" s="18">
        <v>5223700</v>
      </c>
      <c r="N9" s="19">
        <f t="shared" si="0"/>
        <v>1.1226585712440253</v>
      </c>
      <c r="O9" s="1522">
        <f t="shared" si="1"/>
        <v>3.3740472807130861</v>
      </c>
      <c r="P9" s="2">
        <v>83</v>
      </c>
      <c r="Q9" s="1615">
        <f t="shared" ref="Q9:Q17" si="7">+D9/10000</f>
        <v>173.81</v>
      </c>
      <c r="R9" s="1615">
        <f t="shared" ref="R9:R17" si="8">+H9/10000</f>
        <v>17.309999999999999</v>
      </c>
      <c r="S9" s="1611">
        <f t="shared" ref="S9:S14" si="9">+I9</f>
        <v>9.9591507968471316</v>
      </c>
      <c r="T9" s="8"/>
    </row>
    <row r="10" spans="1:27" ht="15" customHeight="1">
      <c r="A10" s="1">
        <v>1988</v>
      </c>
      <c r="B10" s="1504"/>
      <c r="C10" s="1417" t="s">
        <v>67</v>
      </c>
      <c r="D10" s="1533">
        <v>1862700</v>
      </c>
      <c r="E10" s="18">
        <f t="shared" si="2"/>
        <v>124600</v>
      </c>
      <c r="F10" s="132">
        <f t="shared" si="3"/>
        <v>7.1687474828836084</v>
      </c>
      <c r="G10" s="1060">
        <v>1632300</v>
      </c>
      <c r="H10" s="28">
        <v>195800</v>
      </c>
      <c r="I10" s="133">
        <f t="shared" si="4"/>
        <v>10.511622912975788</v>
      </c>
      <c r="J10" s="18">
        <v>1647300</v>
      </c>
      <c r="K10" s="1050">
        <f t="shared" si="5"/>
        <v>99100</v>
      </c>
      <c r="L10" s="1054">
        <f t="shared" si="6"/>
        <v>6.4009817852990567</v>
      </c>
      <c r="M10" s="18">
        <v>5344200</v>
      </c>
      <c r="N10" s="19">
        <f t="shared" si="0"/>
        <v>1.1307594245128392</v>
      </c>
      <c r="O10" s="1522">
        <f t="shared" si="1"/>
        <v>3.2442178109633946</v>
      </c>
      <c r="P10" s="2">
        <v>88</v>
      </c>
      <c r="Q10" s="1615">
        <f t="shared" si="7"/>
        <v>186.27</v>
      </c>
      <c r="R10" s="1615">
        <f t="shared" si="8"/>
        <v>19.579999999999998</v>
      </c>
      <c r="S10" s="1611">
        <f t="shared" si="9"/>
        <v>10.511622912975788</v>
      </c>
      <c r="T10" s="8"/>
    </row>
    <row r="11" spans="1:27" ht="15" customHeight="1">
      <c r="A11" s="1">
        <v>1993</v>
      </c>
      <c r="B11" s="1504" t="s">
        <v>72</v>
      </c>
      <c r="C11" s="1417" t="s">
        <v>74</v>
      </c>
      <c r="D11" s="1533">
        <v>2019300</v>
      </c>
      <c r="E11" s="18">
        <f t="shared" si="2"/>
        <v>156600</v>
      </c>
      <c r="F11" s="132">
        <f t="shared" si="3"/>
        <v>8.4071509099693991</v>
      </c>
      <c r="G11" s="1060">
        <v>1780700</v>
      </c>
      <c r="H11" s="28">
        <v>202000</v>
      </c>
      <c r="I11" s="133">
        <f t="shared" si="4"/>
        <v>10.003466547813598</v>
      </c>
      <c r="J11" s="18">
        <v>1796200</v>
      </c>
      <c r="K11" s="1050">
        <f t="shared" si="5"/>
        <v>148900</v>
      </c>
      <c r="L11" s="1054">
        <f t="shared" si="6"/>
        <v>9.0390335700843796</v>
      </c>
      <c r="M11" s="18">
        <v>5484700</v>
      </c>
      <c r="N11" s="19">
        <f t="shared" si="0"/>
        <v>1.1242066585012804</v>
      </c>
      <c r="O11" s="1522">
        <f t="shared" si="1"/>
        <v>3.0535018372118916</v>
      </c>
      <c r="P11" s="2">
        <v>93</v>
      </c>
      <c r="Q11" s="1615">
        <f t="shared" si="7"/>
        <v>201.93</v>
      </c>
      <c r="R11" s="1615">
        <f t="shared" si="8"/>
        <v>20.2</v>
      </c>
      <c r="S11" s="1611">
        <f t="shared" si="9"/>
        <v>10.003466547813598</v>
      </c>
      <c r="T11" s="8"/>
    </row>
    <row r="12" spans="1:27" ht="15" customHeight="1">
      <c r="A12" s="1">
        <v>1998</v>
      </c>
      <c r="B12" s="1504"/>
      <c r="C12" s="1417" t="s">
        <v>68</v>
      </c>
      <c r="D12" s="1533">
        <v>2214300</v>
      </c>
      <c r="E12" s="18">
        <f t="shared" si="2"/>
        <v>195000</v>
      </c>
      <c r="F12" s="132">
        <f t="shared" si="3"/>
        <v>9.6568117664537212</v>
      </c>
      <c r="G12" s="1060">
        <v>1889600</v>
      </c>
      <c r="H12" s="28">
        <v>299100</v>
      </c>
      <c r="I12" s="133">
        <f t="shared" si="4"/>
        <v>13.507654789323938</v>
      </c>
      <c r="J12" s="18">
        <v>1907500</v>
      </c>
      <c r="K12" s="1050">
        <f t="shared" si="5"/>
        <v>111300</v>
      </c>
      <c r="L12" s="1054">
        <f t="shared" si="6"/>
        <v>6.1964146531566646</v>
      </c>
      <c r="M12" s="18">
        <v>5456000</v>
      </c>
      <c r="N12" s="19">
        <f t="shared" si="0"/>
        <v>1.1608387942332896</v>
      </c>
      <c r="O12" s="1522">
        <f t="shared" si="1"/>
        <v>2.8602883355176933</v>
      </c>
      <c r="P12" s="2">
        <v>98</v>
      </c>
      <c r="Q12" s="1615">
        <f t="shared" si="7"/>
        <v>221.43</v>
      </c>
      <c r="R12" s="1615">
        <f t="shared" si="8"/>
        <v>29.91</v>
      </c>
      <c r="S12" s="1611">
        <f t="shared" si="9"/>
        <v>13.507654789323938</v>
      </c>
      <c r="T12" s="8"/>
    </row>
    <row r="13" spans="1:27" ht="15" customHeight="1">
      <c r="A13" s="1">
        <v>2003</v>
      </c>
      <c r="B13" s="1504"/>
      <c r="C13" s="1417" t="s">
        <v>69</v>
      </c>
      <c r="D13" s="1533">
        <v>2380400</v>
      </c>
      <c r="E13" s="18">
        <f t="shared" si="2"/>
        <v>166100</v>
      </c>
      <c r="F13" s="132">
        <f t="shared" si="3"/>
        <v>7.5012419274714359</v>
      </c>
      <c r="G13" s="1060">
        <v>2052000</v>
      </c>
      <c r="H13" s="28">
        <v>313600</v>
      </c>
      <c r="I13" s="133">
        <f t="shared" si="4"/>
        <v>13.174256427491176</v>
      </c>
      <c r="J13" s="18">
        <v>2068400</v>
      </c>
      <c r="K13" s="1050">
        <f t="shared" si="5"/>
        <v>160900</v>
      </c>
      <c r="L13" s="1054">
        <f t="shared" si="6"/>
        <v>8.4351245085190047</v>
      </c>
      <c r="M13" s="18">
        <v>5579400</v>
      </c>
      <c r="N13" s="19">
        <f t="shared" si="0"/>
        <v>1.1508412299361825</v>
      </c>
      <c r="O13" s="1522">
        <f t="shared" si="1"/>
        <v>2.6974473022626184</v>
      </c>
      <c r="P13" s="2">
        <v>2003</v>
      </c>
      <c r="Q13" s="1615">
        <f t="shared" si="7"/>
        <v>238.04</v>
      </c>
      <c r="R13" s="1615">
        <f t="shared" si="8"/>
        <v>31.36</v>
      </c>
      <c r="S13" s="1611">
        <f t="shared" si="9"/>
        <v>13.174256427491176</v>
      </c>
      <c r="T13" s="8"/>
      <c r="U13" s="10"/>
      <c r="V13" s="22"/>
    </row>
    <row r="14" spans="1:27" ht="15" customHeight="1">
      <c r="A14" s="1">
        <v>2008</v>
      </c>
      <c r="B14" s="1523"/>
      <c r="C14" s="1416" t="s">
        <v>70</v>
      </c>
      <c r="D14" s="1535">
        <v>2520700</v>
      </c>
      <c r="E14" s="170">
        <f t="shared" si="2"/>
        <v>140300</v>
      </c>
      <c r="F14" s="118">
        <f t="shared" si="3"/>
        <v>5.8939674004369014</v>
      </c>
      <c r="G14" s="1062">
        <v>2169400</v>
      </c>
      <c r="H14" s="66">
        <v>336200</v>
      </c>
      <c r="I14" s="134">
        <f t="shared" si="4"/>
        <v>13.337564962113699</v>
      </c>
      <c r="J14" s="169">
        <v>2181800</v>
      </c>
      <c r="K14" s="391">
        <f t="shared" si="5"/>
        <v>113400</v>
      </c>
      <c r="L14" s="1055">
        <f t="shared" si="6"/>
        <v>5.4824985496035579</v>
      </c>
      <c r="M14" s="169">
        <v>5505200</v>
      </c>
      <c r="N14" s="19">
        <f>+D14/J14</f>
        <v>1.1553304610871757</v>
      </c>
      <c r="O14" s="1524">
        <f>M14/J14</f>
        <v>2.523237693647447</v>
      </c>
      <c r="P14" s="1063" t="s">
        <v>979</v>
      </c>
      <c r="Q14" s="1615">
        <f t="shared" si="7"/>
        <v>252.07</v>
      </c>
      <c r="R14" s="1615">
        <f t="shared" si="8"/>
        <v>33.619999999999997</v>
      </c>
      <c r="S14" s="1611">
        <f t="shared" si="9"/>
        <v>13.337564962113699</v>
      </c>
      <c r="T14" s="8"/>
      <c r="U14" s="9"/>
      <c r="V14" s="117">
        <v>2126300</v>
      </c>
      <c r="W14" s="117">
        <v>43100</v>
      </c>
      <c r="X14" s="52">
        <f>SUM(V14:W14,-G14)</f>
        <v>0</v>
      </c>
      <c r="Y14" s="117">
        <v>2169400</v>
      </c>
      <c r="Z14" s="117">
        <v>12400</v>
      </c>
      <c r="AA14" s="52">
        <f>SUM(Y14:Z14,-J14)</f>
        <v>0</v>
      </c>
    </row>
    <row r="15" spans="1:27" ht="15" customHeight="1">
      <c r="A15" s="1">
        <v>2013</v>
      </c>
      <c r="B15" s="1504"/>
      <c r="C15" s="1417" t="s">
        <v>165</v>
      </c>
      <c r="D15" s="1434">
        <v>2733600</v>
      </c>
      <c r="E15" s="170">
        <f>+D15-D14</f>
        <v>212900</v>
      </c>
      <c r="F15" s="118">
        <f>+E15/D14*100</f>
        <v>8.4460665688102505</v>
      </c>
      <c r="G15" s="1062">
        <v>2368200</v>
      </c>
      <c r="H15" s="66">
        <v>356500</v>
      </c>
      <c r="I15" s="134">
        <f t="shared" si="4"/>
        <v>13.041410594088381</v>
      </c>
      <c r="J15" s="186">
        <v>2384500</v>
      </c>
      <c r="K15" s="391">
        <f>+J15-J14</f>
        <v>202700</v>
      </c>
      <c r="L15" s="1055">
        <f>+K15/J14*100</f>
        <v>9.2904940874507282</v>
      </c>
      <c r="M15" s="170">
        <v>5557500</v>
      </c>
      <c r="N15" s="19">
        <f>+D15/J15</f>
        <v>1.1464038582512057</v>
      </c>
      <c r="O15" s="1524">
        <f>M15/J15</f>
        <v>2.3306772908366535</v>
      </c>
      <c r="P15" s="2">
        <v>13</v>
      </c>
      <c r="Q15" s="1615">
        <f t="shared" si="7"/>
        <v>273.36</v>
      </c>
      <c r="R15" s="1615">
        <f t="shared" si="8"/>
        <v>35.65</v>
      </c>
      <c r="S15" s="1611">
        <f>+I15</f>
        <v>13.041410594088381</v>
      </c>
      <c r="T15" s="8"/>
      <c r="U15" s="9"/>
      <c r="V15" s="117"/>
      <c r="W15" s="117"/>
      <c r="X15" s="52"/>
      <c r="Y15" s="117"/>
      <c r="Z15" s="117"/>
      <c r="AA15" s="52"/>
    </row>
    <row r="16" spans="1:27" ht="15" customHeight="1">
      <c r="A16" s="1">
        <v>2018</v>
      </c>
      <c r="B16" s="1504"/>
      <c r="C16" s="1417" t="s">
        <v>243</v>
      </c>
      <c r="D16" s="1434">
        <v>2680900</v>
      </c>
      <c r="E16" s="391">
        <f>+D16-D15</f>
        <v>-52700</v>
      </c>
      <c r="F16" s="392">
        <f>+E16/D15*100</f>
        <v>-1.9278606965174128</v>
      </c>
      <c r="G16" s="187">
        <v>2308700</v>
      </c>
      <c r="H16" s="66">
        <v>360200</v>
      </c>
      <c r="I16" s="134">
        <f t="shared" si="4"/>
        <v>13.435786489611697</v>
      </c>
      <c r="J16" s="170">
        <v>2323300</v>
      </c>
      <c r="K16" s="391">
        <f>+J16-J15</f>
        <v>-61200</v>
      </c>
      <c r="L16" s="1055">
        <f>+K16/J15*100</f>
        <v>-2.5665758020549383</v>
      </c>
      <c r="M16" s="170">
        <v>5478600</v>
      </c>
      <c r="N16" s="19">
        <f>+D16/J16</f>
        <v>1.1539189945336374</v>
      </c>
      <c r="O16" s="1524">
        <f>M16/J16</f>
        <v>2.3581113071923556</v>
      </c>
      <c r="P16" s="2">
        <v>18</v>
      </c>
      <c r="Q16" s="1615">
        <f t="shared" si="7"/>
        <v>268.08999999999997</v>
      </c>
      <c r="R16" s="1615">
        <f t="shared" si="8"/>
        <v>36.020000000000003</v>
      </c>
      <c r="S16" s="1611">
        <f>+I16</f>
        <v>13.435786489611697</v>
      </c>
      <c r="T16" s="8"/>
      <c r="U16" s="9"/>
      <c r="V16" s="117"/>
      <c r="W16" s="117"/>
      <c r="X16" s="52"/>
      <c r="Y16" s="117"/>
      <c r="Z16" s="117"/>
      <c r="AA16" s="52"/>
    </row>
    <row r="17" spans="1:27" ht="15" customHeight="1" thickBot="1">
      <c r="A17" s="1">
        <v>2023</v>
      </c>
      <c r="B17" s="1388" t="s">
        <v>296</v>
      </c>
      <c r="C17" s="1396" t="s">
        <v>74</v>
      </c>
      <c r="D17" s="1435">
        <v>2798000</v>
      </c>
      <c r="E17" s="1525">
        <f>+D17-D16</f>
        <v>117100</v>
      </c>
      <c r="F17" s="1526">
        <f>+E17/D16*100</f>
        <v>4.3679361408482231</v>
      </c>
      <c r="G17" s="1527">
        <v>2397400</v>
      </c>
      <c r="H17" s="1407">
        <v>386900</v>
      </c>
      <c r="I17" s="1408">
        <f t="shared" si="4"/>
        <v>13.8277340957827</v>
      </c>
      <c r="J17" s="1528">
        <v>2416900</v>
      </c>
      <c r="K17" s="1525">
        <f>+J17-J16</f>
        <v>93600</v>
      </c>
      <c r="L17" s="1529">
        <f>+K17/J16*100</f>
        <v>4.0287522059140022</v>
      </c>
      <c r="M17" s="1427">
        <v>5364600</v>
      </c>
      <c r="N17" s="1530">
        <f>+D17/J17</f>
        <v>1.1576813273201207</v>
      </c>
      <c r="O17" s="1531">
        <f>M17/J17</f>
        <v>2.2196201746038313</v>
      </c>
      <c r="P17" s="2">
        <v>23</v>
      </c>
      <c r="Q17" s="1615">
        <f t="shared" si="7"/>
        <v>279.8</v>
      </c>
      <c r="R17" s="1615">
        <f t="shared" si="8"/>
        <v>38.69</v>
      </c>
      <c r="S17" s="1611">
        <f>+I17</f>
        <v>13.8277340957827</v>
      </c>
      <c r="T17" s="8"/>
      <c r="U17" s="9"/>
      <c r="V17" s="117"/>
      <c r="W17" s="117"/>
      <c r="X17" s="52"/>
      <c r="Y17" s="117"/>
      <c r="Z17" s="117"/>
      <c r="AA17" s="52"/>
    </row>
    <row r="18" spans="1:27" ht="12.75" customHeight="1"/>
    <row r="19" spans="1:27" ht="12">
      <c r="C19" s="639"/>
      <c r="D19" s="644" t="s">
        <v>55</v>
      </c>
      <c r="E19" s="644" t="s">
        <v>1054</v>
      </c>
      <c r="F19" s="639" t="s">
        <v>1053</v>
      </c>
    </row>
    <row r="20" spans="1:27" ht="12">
      <c r="C20" s="639">
        <v>1968</v>
      </c>
      <c r="D20" s="1616">
        <f t="shared" ref="D20:D30" si="10">D6/10000</f>
        <v>120.048</v>
      </c>
      <c r="E20" s="1617">
        <f t="shared" ref="E20:E30" si="11">G6/10000</f>
        <v>112.36499999999999</v>
      </c>
      <c r="F20" s="1612">
        <f t="shared" ref="F20:F30" si="12">N6</f>
        <v>1.0289799172002365</v>
      </c>
    </row>
    <row r="21" spans="1:27" ht="12">
      <c r="C21" s="1613">
        <v>78</v>
      </c>
      <c r="D21" s="1616">
        <f t="shared" si="10"/>
        <v>142.82</v>
      </c>
      <c r="E21" s="1617">
        <f t="shared" si="11"/>
        <v>129.99</v>
      </c>
      <c r="F21" s="1612">
        <f t="shared" si="12"/>
        <v>1.0682923180492183</v>
      </c>
    </row>
    <row r="22" spans="1:27" ht="12">
      <c r="C22" s="1613">
        <v>83</v>
      </c>
      <c r="D22" s="1616">
        <f t="shared" si="10"/>
        <v>161.53</v>
      </c>
      <c r="E22" s="1617">
        <f t="shared" si="11"/>
        <v>144.07</v>
      </c>
      <c r="F22" s="1612">
        <f t="shared" si="12"/>
        <v>1.1002656494789183</v>
      </c>
      <c r="G22" s="4"/>
    </row>
    <row r="23" spans="1:27" ht="12">
      <c r="C23" s="1613">
        <v>88</v>
      </c>
      <c r="D23" s="1616">
        <f t="shared" si="10"/>
        <v>173.81</v>
      </c>
      <c r="E23" s="1617">
        <f t="shared" si="11"/>
        <v>152.74</v>
      </c>
      <c r="F23" s="1612">
        <f t="shared" si="12"/>
        <v>1.1226585712440253</v>
      </c>
      <c r="G23" s="10"/>
      <c r="H23" s="10"/>
      <c r="I23" s="4"/>
    </row>
    <row r="24" spans="1:27" ht="12">
      <c r="C24" s="1613">
        <v>93</v>
      </c>
      <c r="D24" s="1616">
        <f t="shared" si="10"/>
        <v>186.27</v>
      </c>
      <c r="E24" s="1617">
        <f t="shared" si="11"/>
        <v>163.22999999999999</v>
      </c>
      <c r="F24" s="1612">
        <f t="shared" si="12"/>
        <v>1.1307594245128392</v>
      </c>
    </row>
    <row r="25" spans="1:27" ht="12">
      <c r="C25" s="1613">
        <v>98</v>
      </c>
      <c r="D25" s="1616">
        <f t="shared" si="10"/>
        <v>201.93</v>
      </c>
      <c r="E25" s="1617">
        <f t="shared" si="11"/>
        <v>178.07</v>
      </c>
      <c r="F25" s="1612">
        <f t="shared" si="12"/>
        <v>1.1242066585012804</v>
      </c>
      <c r="G25" s="10"/>
      <c r="H25" s="10"/>
      <c r="I25" s="4"/>
    </row>
    <row r="26" spans="1:27" ht="12">
      <c r="C26" s="1613">
        <v>2003</v>
      </c>
      <c r="D26" s="1616">
        <f t="shared" si="10"/>
        <v>221.43</v>
      </c>
      <c r="E26" s="1617">
        <f t="shared" si="11"/>
        <v>188.96</v>
      </c>
      <c r="F26" s="1612">
        <f t="shared" si="12"/>
        <v>1.1608387942332896</v>
      </c>
    </row>
    <row r="27" spans="1:27" ht="12">
      <c r="C27" s="1614" t="s">
        <v>979</v>
      </c>
      <c r="D27" s="1616">
        <f t="shared" si="10"/>
        <v>238.04</v>
      </c>
      <c r="E27" s="1617">
        <f t="shared" si="11"/>
        <v>205.2</v>
      </c>
      <c r="F27" s="1612">
        <f t="shared" si="12"/>
        <v>1.1508412299361825</v>
      </c>
      <c r="G27" s="4"/>
    </row>
    <row r="28" spans="1:27" ht="12">
      <c r="C28" s="1613">
        <v>13</v>
      </c>
      <c r="D28" s="1616">
        <f t="shared" si="10"/>
        <v>252.07</v>
      </c>
      <c r="E28" s="1617">
        <f t="shared" si="11"/>
        <v>216.94</v>
      </c>
      <c r="F28" s="1612">
        <f t="shared" si="12"/>
        <v>1.1553304610871757</v>
      </c>
      <c r="G28" s="29"/>
    </row>
    <row r="29" spans="1:27" ht="12">
      <c r="C29" s="1613">
        <v>18</v>
      </c>
      <c r="D29" s="1616">
        <f t="shared" si="10"/>
        <v>273.36</v>
      </c>
      <c r="E29" s="1617">
        <f t="shared" si="11"/>
        <v>236.82</v>
      </c>
      <c r="F29" s="1612">
        <f t="shared" si="12"/>
        <v>1.1464038582512057</v>
      </c>
      <c r="G29" s="29"/>
    </row>
    <row r="30" spans="1:27" ht="12">
      <c r="C30" s="1613">
        <v>23</v>
      </c>
      <c r="D30" s="1616">
        <f t="shared" si="10"/>
        <v>268.08999999999997</v>
      </c>
      <c r="E30" s="1617">
        <f t="shared" si="11"/>
        <v>230.87</v>
      </c>
      <c r="F30" s="1612">
        <f t="shared" si="12"/>
        <v>1.1539189945336374</v>
      </c>
      <c r="G30" s="29"/>
    </row>
    <row r="31" spans="1:27">
      <c r="D31" s="9"/>
      <c r="E31" s="106"/>
      <c r="F31" s="10"/>
      <c r="G31" s="29"/>
    </row>
    <row r="32" spans="1:27">
      <c r="D32" s="4"/>
    </row>
    <row r="33" spans="2:4">
      <c r="D33" s="4"/>
    </row>
    <row r="48" spans="2:4">
      <c r="B48" s="42"/>
    </row>
    <row r="49" spans="2:6">
      <c r="B49" s="1772"/>
      <c r="C49" s="1772"/>
      <c r="D49" s="1772"/>
      <c r="E49" s="1773"/>
      <c r="F49" s="1773"/>
    </row>
    <row r="50" spans="2:6">
      <c r="B50" s="1772"/>
      <c r="C50" s="1772"/>
      <c r="D50" s="1772"/>
      <c r="E50" s="120"/>
      <c r="F50" s="120"/>
    </row>
    <row r="51" spans="2:6">
      <c r="D51" s="2"/>
      <c r="E51" s="2"/>
      <c r="F51" s="2"/>
    </row>
    <row r="53" spans="2:6">
      <c r="C53" s="2"/>
      <c r="D53" s="179"/>
    </row>
    <row r="54" spans="2:6">
      <c r="C54" s="2"/>
      <c r="D54" s="178"/>
    </row>
  </sheetData>
  <mergeCells count="14">
    <mergeCell ref="O3:O4"/>
    <mergeCell ref="N3:N4"/>
    <mergeCell ref="E3:F3"/>
    <mergeCell ref="K3:L3"/>
    <mergeCell ref="J3:J4"/>
    <mergeCell ref="G3:G4"/>
    <mergeCell ref="H3:H4"/>
    <mergeCell ref="I3:I4"/>
    <mergeCell ref="D3:D4"/>
    <mergeCell ref="B3:C4"/>
    <mergeCell ref="M3:M4"/>
    <mergeCell ref="B49:C50"/>
    <mergeCell ref="D49:D50"/>
    <mergeCell ref="E49:F49"/>
  </mergeCells>
  <phoneticPr fontId="2"/>
  <pageMargins left="0.39370078740157483" right="0.39370078740157483" top="0.39370078740157483" bottom="0.39370078740157483" header="0" footer="0.19685039370078741"/>
  <pageSetup paperSize="9" scale="92"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6</vt:i4>
      </vt:variant>
    </vt:vector>
  </HeadingPairs>
  <TitlesOfParts>
    <vt:vector size="40" baseType="lpstr">
      <vt:lpstr>目次</vt:lpstr>
      <vt:lpstr>概要統計表</vt:lpstr>
      <vt:lpstr>概要1</vt:lpstr>
      <vt:lpstr>概要2</vt:lpstr>
      <vt:lpstr>概要3</vt:lpstr>
      <vt:lpstr>概要4</vt:lpstr>
      <vt:lpstr>概要5</vt:lpstr>
      <vt:lpstr>関連統計</vt:lpstr>
      <vt:lpstr>1住宅数</vt:lpstr>
      <vt:lpstr>2市町住宅1</vt:lpstr>
      <vt:lpstr>3市町住宅2</vt:lpstr>
      <vt:lpstr>4空き家</vt:lpstr>
      <vt:lpstr>5住宅建て方</vt:lpstr>
      <vt:lpstr>6共同住宅階数</vt:lpstr>
      <vt:lpstr>7住宅所有</vt:lpstr>
      <vt:lpstr>8住宅面積1</vt:lpstr>
      <vt:lpstr>9住宅面積2</vt:lpstr>
      <vt:lpstr>10建築時期</vt:lpstr>
      <vt:lpstr>11高齢者設備</vt:lpstr>
      <vt:lpstr>12府県住宅1</vt:lpstr>
      <vt:lpstr>13府県住宅2</vt:lpstr>
      <vt:lpstr>14市町増改築</vt:lpstr>
      <vt:lpstr>市町世帯</vt:lpstr>
      <vt:lpstr>r5_1</vt:lpstr>
      <vt:lpstr>r5_2</vt:lpstr>
      <vt:lpstr>r5_3</vt:lpstr>
      <vt:lpstr>r5_4</vt:lpstr>
      <vt:lpstr>r5_5</vt:lpstr>
      <vt:lpstr>r5_6</vt:lpstr>
      <vt:lpstr>r5_7</vt:lpstr>
      <vt:lpstr>r5_8</vt:lpstr>
      <vt:lpstr>r5_8_2</vt:lpstr>
      <vt:lpstr>r5_9</vt:lpstr>
      <vt:lpstr>r5_10</vt:lpstr>
      <vt:lpstr>'10建築時期'!Print_Area</vt:lpstr>
      <vt:lpstr>'1住宅数'!Print_Area</vt:lpstr>
      <vt:lpstr>'4空き家'!Print_Area</vt:lpstr>
      <vt:lpstr>'5住宅建て方'!Print_Area</vt:lpstr>
      <vt:lpstr>'6共同住宅階数'!Print_Area</vt:lpstr>
      <vt:lpstr>'7住宅所有'!Print_Area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2010-02-26T07:27:05Z</cp:lastPrinted>
  <dcterms:created xsi:type="dcterms:W3CDTF">1997-01-08T22:48:59Z</dcterms:created>
  <dcterms:modified xsi:type="dcterms:W3CDTF">2025-02-03T23:24:57Z</dcterms:modified>
</cp:coreProperties>
</file>